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leds22e/Dropbox (UFL)/Postdoc_LivingData/FAST_lab/R_training/data/"/>
    </mc:Choice>
  </mc:AlternateContent>
  <xr:revisionPtr revIDLastSave="0" documentId="8_{73C77360-1A62-8044-BC25-5DE9173647B3}" xr6:coauthVersionLast="46" xr6:coauthVersionMax="46" xr10:uidLastSave="{00000000-0000-0000-0000-000000000000}"/>
  <bookViews>
    <workbookView xWindow="0" yWindow="500" windowWidth="25600" windowHeight="15500" xr2:uid="{00000000-000D-0000-FFFF-FFFF00000000}"/>
  </bookViews>
  <sheets>
    <sheet name="Master" sheetId="1" r:id="rId1"/>
    <sheet name="BF" sheetId="9" r:id="rId2"/>
    <sheet name="RADON" sheetId="8" r:id="rId3"/>
    <sheet name="CHL" sheetId="7" r:id="rId4"/>
    <sheet name="TP" sheetId="3" r:id="rId5"/>
    <sheet name="TN" sheetId="4" r:id="rId6"/>
    <sheet name="Triplex" sheetId="5" r:id="rId7"/>
    <sheet name="TICTOC" sheetId="6" r:id="rId8"/>
    <sheet name="GHG" sheetId="2" r:id="rId9"/>
  </sheets>
  <definedNames>
    <definedName name="_xlnm._FilterDatabase" localSheetId="8" hidden="1">GHG!$A$1:$A$39</definedName>
    <definedName name="_xlnm._FilterDatabase" localSheetId="0" hidden="1">Master!$C$1:$C$1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I3" i="1" l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2" i="1"/>
  <c r="CJ76" i="1" l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2" i="1"/>
  <c r="AZ67" i="1" l="1"/>
  <c r="B76" i="1" l="1"/>
  <c r="AX76" i="1" s="1"/>
  <c r="AY76" i="1" s="1"/>
  <c r="AR76" i="1" l="1"/>
  <c r="AQ76" i="1"/>
  <c r="BA67" i="1"/>
  <c r="BB67" i="1"/>
  <c r="BC67" i="1"/>
  <c r="BD67" i="1"/>
  <c r="BE67" i="1"/>
  <c r="BF67" i="1"/>
  <c r="BG67" i="1"/>
  <c r="BH67" i="1"/>
  <c r="BA50" i="1"/>
  <c r="BB50" i="1"/>
  <c r="BC50" i="1"/>
  <c r="BD50" i="1"/>
  <c r="BE50" i="1"/>
  <c r="BF50" i="1"/>
  <c r="BG50" i="1"/>
  <c r="BH50" i="1"/>
  <c r="BA22" i="1"/>
  <c r="BB22" i="1"/>
  <c r="BC22" i="1"/>
  <c r="BD22" i="1"/>
  <c r="BE22" i="1"/>
  <c r="BF22" i="1"/>
  <c r="BG22" i="1"/>
  <c r="BH22" i="1"/>
  <c r="BA41" i="1"/>
  <c r="BB41" i="1"/>
  <c r="BC41" i="1"/>
  <c r="BD41" i="1"/>
  <c r="BE41" i="1"/>
  <c r="BF41" i="1"/>
  <c r="BG41" i="1"/>
  <c r="BH41" i="1"/>
  <c r="BA51" i="1"/>
  <c r="BB51" i="1"/>
  <c r="BC51" i="1"/>
  <c r="BD51" i="1"/>
  <c r="BE51" i="1"/>
  <c r="BF51" i="1"/>
  <c r="BG51" i="1"/>
  <c r="BH51" i="1"/>
  <c r="BA87" i="1"/>
  <c r="BB87" i="1"/>
  <c r="BC87" i="1"/>
  <c r="BD87" i="1"/>
  <c r="BE87" i="1"/>
  <c r="BF87" i="1"/>
  <c r="BG87" i="1"/>
  <c r="BH87" i="1"/>
  <c r="BA23" i="1"/>
  <c r="BB23" i="1"/>
  <c r="BC23" i="1"/>
  <c r="BD23" i="1"/>
  <c r="BE23" i="1"/>
  <c r="BF23" i="1"/>
  <c r="BG23" i="1"/>
  <c r="BH23" i="1"/>
  <c r="BA69" i="1"/>
  <c r="BB69" i="1"/>
  <c r="BC69" i="1"/>
  <c r="BD69" i="1"/>
  <c r="BE69" i="1"/>
  <c r="BF69" i="1"/>
  <c r="BG69" i="1"/>
  <c r="BH69" i="1"/>
  <c r="BA77" i="1"/>
  <c r="BB77" i="1"/>
  <c r="BC77" i="1"/>
  <c r="BD77" i="1"/>
  <c r="BE77" i="1"/>
  <c r="BF77" i="1"/>
  <c r="BG77" i="1"/>
  <c r="BH77" i="1"/>
  <c r="BA79" i="1"/>
  <c r="BB79" i="1"/>
  <c r="BC79" i="1"/>
  <c r="BD79" i="1"/>
  <c r="BE79" i="1"/>
  <c r="BF79" i="1"/>
  <c r="BG79" i="1"/>
  <c r="BH79" i="1"/>
  <c r="BA83" i="1"/>
  <c r="BB83" i="1"/>
  <c r="BC83" i="1"/>
  <c r="BD83" i="1"/>
  <c r="BE83" i="1"/>
  <c r="BF83" i="1"/>
  <c r="BG83" i="1"/>
  <c r="BH83" i="1"/>
  <c r="BA92" i="1"/>
  <c r="BB92" i="1"/>
  <c r="BC92" i="1"/>
  <c r="BD92" i="1"/>
  <c r="BE92" i="1"/>
  <c r="BF92" i="1"/>
  <c r="BG92" i="1"/>
  <c r="BH92" i="1"/>
  <c r="BA75" i="1"/>
  <c r="BB75" i="1"/>
  <c r="BC75" i="1"/>
  <c r="BD75" i="1"/>
  <c r="BE75" i="1"/>
  <c r="BF75" i="1"/>
  <c r="BG75" i="1"/>
  <c r="BH75" i="1"/>
  <c r="BA58" i="1"/>
  <c r="BB58" i="1"/>
  <c r="BC58" i="1"/>
  <c r="BD58" i="1"/>
  <c r="BE58" i="1"/>
  <c r="BF58" i="1"/>
  <c r="BG58" i="1"/>
  <c r="BH58" i="1"/>
  <c r="BA82" i="1"/>
  <c r="BB82" i="1"/>
  <c r="BC82" i="1"/>
  <c r="BD82" i="1"/>
  <c r="BE82" i="1"/>
  <c r="BF82" i="1"/>
  <c r="BG82" i="1"/>
  <c r="BH82" i="1"/>
  <c r="BA61" i="1"/>
  <c r="BB61" i="1"/>
  <c r="BC61" i="1"/>
  <c r="BD61" i="1"/>
  <c r="BE61" i="1"/>
  <c r="BF61" i="1"/>
  <c r="BG61" i="1"/>
  <c r="BH61" i="1"/>
  <c r="BA3" i="1"/>
  <c r="BB3" i="1"/>
  <c r="BC3" i="1"/>
  <c r="BD3" i="1"/>
  <c r="BE3" i="1"/>
  <c r="BF3" i="1"/>
  <c r="BG3" i="1"/>
  <c r="BH3" i="1"/>
  <c r="BA2" i="1"/>
  <c r="BB2" i="1"/>
  <c r="BC2" i="1"/>
  <c r="BD2" i="1"/>
  <c r="BE2" i="1"/>
  <c r="BF2" i="1"/>
  <c r="BG2" i="1"/>
  <c r="BH2" i="1"/>
  <c r="BA11" i="1"/>
  <c r="BB11" i="1"/>
  <c r="BC11" i="1"/>
  <c r="BD11" i="1"/>
  <c r="BE11" i="1"/>
  <c r="BF11" i="1"/>
  <c r="BG11" i="1"/>
  <c r="BH11" i="1"/>
  <c r="BA56" i="1"/>
  <c r="BB56" i="1"/>
  <c r="BC56" i="1"/>
  <c r="BD56" i="1"/>
  <c r="BE56" i="1"/>
  <c r="BF56" i="1"/>
  <c r="BG56" i="1"/>
  <c r="BH56" i="1"/>
  <c r="BA71" i="1"/>
  <c r="BB71" i="1"/>
  <c r="BC71" i="1"/>
  <c r="BD71" i="1"/>
  <c r="BE71" i="1"/>
  <c r="BF71" i="1"/>
  <c r="BG71" i="1"/>
  <c r="BH71" i="1"/>
  <c r="BA35" i="1"/>
  <c r="BB35" i="1"/>
  <c r="BC35" i="1"/>
  <c r="BD35" i="1"/>
  <c r="BE35" i="1"/>
  <c r="BF35" i="1"/>
  <c r="BG35" i="1"/>
  <c r="BH35" i="1"/>
  <c r="BA46" i="1"/>
  <c r="BB46" i="1"/>
  <c r="BC46" i="1"/>
  <c r="BD46" i="1"/>
  <c r="BE46" i="1"/>
  <c r="BF46" i="1"/>
  <c r="BG46" i="1"/>
  <c r="BH46" i="1"/>
  <c r="BA74" i="1"/>
  <c r="BB74" i="1"/>
  <c r="BC74" i="1"/>
  <c r="BD74" i="1"/>
  <c r="BE74" i="1"/>
  <c r="BF74" i="1"/>
  <c r="BG74" i="1"/>
  <c r="BH74" i="1"/>
  <c r="BA36" i="1"/>
  <c r="BB36" i="1"/>
  <c r="BC36" i="1"/>
  <c r="BD36" i="1"/>
  <c r="BE36" i="1"/>
  <c r="BF36" i="1"/>
  <c r="BG36" i="1"/>
  <c r="BH36" i="1"/>
  <c r="BA85" i="1"/>
  <c r="BB85" i="1"/>
  <c r="BC85" i="1"/>
  <c r="BD85" i="1"/>
  <c r="BE85" i="1"/>
  <c r="BF85" i="1"/>
  <c r="BG85" i="1"/>
  <c r="BH85" i="1"/>
  <c r="BA48" i="1"/>
  <c r="BB48" i="1"/>
  <c r="BC48" i="1"/>
  <c r="BD48" i="1"/>
  <c r="BE48" i="1"/>
  <c r="BF48" i="1"/>
  <c r="BG48" i="1"/>
  <c r="BH48" i="1"/>
  <c r="BA43" i="1"/>
  <c r="BB43" i="1"/>
  <c r="BC43" i="1"/>
  <c r="BD43" i="1"/>
  <c r="BE43" i="1"/>
  <c r="BF43" i="1"/>
  <c r="BG43" i="1"/>
  <c r="BH43" i="1"/>
  <c r="BA47" i="1"/>
  <c r="BB47" i="1"/>
  <c r="BC47" i="1"/>
  <c r="BD47" i="1"/>
  <c r="BE47" i="1"/>
  <c r="BF47" i="1"/>
  <c r="BG47" i="1"/>
  <c r="BH47" i="1"/>
  <c r="BA64" i="1"/>
  <c r="BB64" i="1"/>
  <c r="BC64" i="1"/>
  <c r="BD64" i="1"/>
  <c r="BE64" i="1"/>
  <c r="BF64" i="1"/>
  <c r="BG64" i="1"/>
  <c r="BH64" i="1"/>
  <c r="BA33" i="1"/>
  <c r="BB33" i="1"/>
  <c r="BC33" i="1"/>
  <c r="BD33" i="1"/>
  <c r="BE33" i="1"/>
  <c r="BF33" i="1"/>
  <c r="BG33" i="1"/>
  <c r="BH33" i="1"/>
  <c r="BA16" i="1"/>
  <c r="BB16" i="1"/>
  <c r="BC16" i="1"/>
  <c r="BD16" i="1"/>
  <c r="BE16" i="1"/>
  <c r="BF16" i="1"/>
  <c r="BG16" i="1"/>
  <c r="BH16" i="1"/>
  <c r="BA44" i="1"/>
  <c r="BB44" i="1"/>
  <c r="BC44" i="1"/>
  <c r="BD44" i="1"/>
  <c r="BE44" i="1"/>
  <c r="BF44" i="1"/>
  <c r="BG44" i="1"/>
  <c r="BH44" i="1"/>
  <c r="BA25" i="1"/>
  <c r="BB25" i="1"/>
  <c r="BC25" i="1"/>
  <c r="BD25" i="1"/>
  <c r="BE25" i="1"/>
  <c r="BF25" i="1"/>
  <c r="BG25" i="1"/>
  <c r="BH25" i="1"/>
  <c r="BA66" i="1"/>
  <c r="BB66" i="1"/>
  <c r="BC66" i="1"/>
  <c r="BD66" i="1"/>
  <c r="BE66" i="1"/>
  <c r="BF66" i="1"/>
  <c r="BG66" i="1"/>
  <c r="BH66" i="1"/>
  <c r="BA12" i="1"/>
  <c r="BB12" i="1"/>
  <c r="BC12" i="1"/>
  <c r="BD12" i="1"/>
  <c r="BE12" i="1"/>
  <c r="BF12" i="1"/>
  <c r="BG12" i="1"/>
  <c r="BH12" i="1"/>
  <c r="BA13" i="1"/>
  <c r="BB13" i="1"/>
  <c r="BC13" i="1"/>
  <c r="BD13" i="1"/>
  <c r="BE13" i="1"/>
  <c r="BF13" i="1"/>
  <c r="BG13" i="1"/>
  <c r="BH13" i="1"/>
  <c r="BA10" i="1"/>
  <c r="BB10" i="1"/>
  <c r="BC10" i="1"/>
  <c r="BD10" i="1"/>
  <c r="BE10" i="1"/>
  <c r="BF10" i="1"/>
  <c r="BG10" i="1"/>
  <c r="BH10" i="1"/>
  <c r="BA29" i="1"/>
  <c r="BB29" i="1"/>
  <c r="BC29" i="1"/>
  <c r="BD29" i="1"/>
  <c r="BE29" i="1"/>
  <c r="BF29" i="1"/>
  <c r="BG29" i="1"/>
  <c r="BH29" i="1"/>
  <c r="BA26" i="1"/>
  <c r="BB26" i="1"/>
  <c r="BC26" i="1"/>
  <c r="BD26" i="1"/>
  <c r="BE26" i="1"/>
  <c r="BF26" i="1"/>
  <c r="BG26" i="1"/>
  <c r="BH26" i="1"/>
  <c r="BA5" i="1"/>
  <c r="BB5" i="1"/>
  <c r="BC5" i="1"/>
  <c r="BD5" i="1"/>
  <c r="BE5" i="1"/>
  <c r="BF5" i="1"/>
  <c r="BG5" i="1"/>
  <c r="BH5" i="1"/>
  <c r="BA37" i="1"/>
  <c r="BB37" i="1"/>
  <c r="BC37" i="1"/>
  <c r="BD37" i="1"/>
  <c r="BE37" i="1"/>
  <c r="BF37" i="1"/>
  <c r="BG37" i="1"/>
  <c r="BH37" i="1"/>
  <c r="BA38" i="1"/>
  <c r="BB38" i="1"/>
  <c r="BC38" i="1"/>
  <c r="BD38" i="1"/>
  <c r="BE38" i="1"/>
  <c r="BF38" i="1"/>
  <c r="BG38" i="1"/>
  <c r="BH38" i="1"/>
  <c r="BA21" i="1"/>
  <c r="BB21" i="1"/>
  <c r="BC21" i="1"/>
  <c r="BD21" i="1"/>
  <c r="BE21" i="1"/>
  <c r="BF21" i="1"/>
  <c r="BG21" i="1"/>
  <c r="BH21" i="1"/>
  <c r="BA84" i="1"/>
  <c r="BB84" i="1"/>
  <c r="BC84" i="1"/>
  <c r="BD84" i="1"/>
  <c r="BE84" i="1"/>
  <c r="BF84" i="1"/>
  <c r="BG84" i="1"/>
  <c r="BH84" i="1"/>
  <c r="BA91" i="1"/>
  <c r="BB91" i="1"/>
  <c r="BC91" i="1"/>
  <c r="BD91" i="1"/>
  <c r="BE91" i="1"/>
  <c r="BF91" i="1"/>
  <c r="BG91" i="1"/>
  <c r="BH91" i="1"/>
  <c r="BA93" i="1"/>
  <c r="BB93" i="1"/>
  <c r="BC93" i="1"/>
  <c r="BD93" i="1"/>
  <c r="BE93" i="1"/>
  <c r="BF93" i="1"/>
  <c r="BG93" i="1"/>
  <c r="BH93" i="1"/>
  <c r="BA89" i="1"/>
  <c r="BB89" i="1"/>
  <c r="BC89" i="1"/>
  <c r="BD89" i="1"/>
  <c r="BE89" i="1"/>
  <c r="BF89" i="1"/>
  <c r="BG89" i="1"/>
  <c r="BH89" i="1"/>
  <c r="BA6" i="1"/>
  <c r="BB6" i="1"/>
  <c r="BC6" i="1"/>
  <c r="BD6" i="1"/>
  <c r="BE6" i="1"/>
  <c r="BF6" i="1"/>
  <c r="BG6" i="1"/>
  <c r="BH6" i="1"/>
  <c r="BA17" i="1"/>
  <c r="BB17" i="1"/>
  <c r="BC17" i="1"/>
  <c r="BD17" i="1"/>
  <c r="BE17" i="1"/>
  <c r="BF17" i="1"/>
  <c r="BG17" i="1"/>
  <c r="BH17" i="1"/>
  <c r="BA42" i="1"/>
  <c r="BB42" i="1"/>
  <c r="BC42" i="1"/>
  <c r="BD42" i="1"/>
  <c r="BE42" i="1"/>
  <c r="BF42" i="1"/>
  <c r="BG42" i="1"/>
  <c r="BH42" i="1"/>
  <c r="BA31" i="1"/>
  <c r="BB31" i="1"/>
  <c r="BC31" i="1"/>
  <c r="BD31" i="1"/>
  <c r="BE31" i="1"/>
  <c r="BF31" i="1"/>
  <c r="BG31" i="1"/>
  <c r="BH31" i="1"/>
  <c r="BA86" i="1"/>
  <c r="BB86" i="1"/>
  <c r="BC86" i="1"/>
  <c r="BD86" i="1"/>
  <c r="BE86" i="1"/>
  <c r="BF86" i="1"/>
  <c r="BG86" i="1"/>
  <c r="BH86" i="1"/>
  <c r="BA14" i="1"/>
  <c r="BB14" i="1"/>
  <c r="BC14" i="1"/>
  <c r="BD14" i="1"/>
  <c r="BE14" i="1"/>
  <c r="BF14" i="1"/>
  <c r="BG14" i="1"/>
  <c r="BH14" i="1"/>
  <c r="BA80" i="1"/>
  <c r="BB80" i="1"/>
  <c r="BC80" i="1"/>
  <c r="BD80" i="1"/>
  <c r="BE80" i="1"/>
  <c r="BF80" i="1"/>
  <c r="BG80" i="1"/>
  <c r="BH80" i="1"/>
  <c r="BA55" i="1"/>
  <c r="BB55" i="1"/>
  <c r="BC55" i="1"/>
  <c r="BD55" i="1"/>
  <c r="BE55" i="1"/>
  <c r="BF55" i="1"/>
  <c r="BG55" i="1"/>
  <c r="BH55" i="1"/>
  <c r="BA40" i="1"/>
  <c r="BB40" i="1"/>
  <c r="BC40" i="1"/>
  <c r="BD40" i="1"/>
  <c r="BE40" i="1"/>
  <c r="BF40" i="1"/>
  <c r="BG40" i="1"/>
  <c r="BH40" i="1"/>
  <c r="BA15" i="1"/>
  <c r="BB15" i="1"/>
  <c r="BC15" i="1"/>
  <c r="BD15" i="1"/>
  <c r="BE15" i="1"/>
  <c r="BF15" i="1"/>
  <c r="BG15" i="1"/>
  <c r="BH15" i="1"/>
  <c r="BA9" i="1"/>
  <c r="BB9" i="1"/>
  <c r="BC9" i="1"/>
  <c r="BD9" i="1"/>
  <c r="BE9" i="1"/>
  <c r="BF9" i="1"/>
  <c r="BG9" i="1"/>
  <c r="BH9" i="1"/>
  <c r="BA52" i="1"/>
  <c r="BB52" i="1"/>
  <c r="BC52" i="1"/>
  <c r="BD52" i="1"/>
  <c r="BE52" i="1"/>
  <c r="BF52" i="1"/>
  <c r="BG52" i="1"/>
  <c r="BH52" i="1"/>
  <c r="BA72" i="1"/>
  <c r="BB72" i="1"/>
  <c r="BC72" i="1"/>
  <c r="BD72" i="1"/>
  <c r="BE72" i="1"/>
  <c r="BF72" i="1"/>
  <c r="BG72" i="1"/>
  <c r="BH72" i="1"/>
  <c r="BA94" i="1"/>
  <c r="BB94" i="1"/>
  <c r="BC94" i="1"/>
  <c r="BD94" i="1"/>
  <c r="BE94" i="1"/>
  <c r="BF94" i="1"/>
  <c r="BG94" i="1"/>
  <c r="BH94" i="1"/>
  <c r="BA90" i="1"/>
  <c r="BB90" i="1"/>
  <c r="BC90" i="1"/>
  <c r="BD90" i="1"/>
  <c r="BE90" i="1"/>
  <c r="BF90" i="1"/>
  <c r="BG90" i="1"/>
  <c r="BH90" i="1"/>
  <c r="BA45" i="1"/>
  <c r="BB45" i="1"/>
  <c r="BC45" i="1"/>
  <c r="BD45" i="1"/>
  <c r="BE45" i="1"/>
  <c r="BF45" i="1"/>
  <c r="BG45" i="1"/>
  <c r="BH45" i="1"/>
  <c r="BA54" i="1"/>
  <c r="BB54" i="1"/>
  <c r="BC54" i="1"/>
  <c r="BD54" i="1"/>
  <c r="BE54" i="1"/>
  <c r="BF54" i="1"/>
  <c r="BG54" i="1"/>
  <c r="BH54" i="1"/>
  <c r="BA19" i="1"/>
  <c r="BB19" i="1"/>
  <c r="BC19" i="1"/>
  <c r="BD19" i="1"/>
  <c r="BE19" i="1"/>
  <c r="BF19" i="1"/>
  <c r="BG19" i="1"/>
  <c r="BH19" i="1"/>
  <c r="BA78" i="1"/>
  <c r="BB78" i="1"/>
  <c r="BC78" i="1"/>
  <c r="BD78" i="1"/>
  <c r="BE78" i="1"/>
  <c r="BF78" i="1"/>
  <c r="BG78" i="1"/>
  <c r="BH78" i="1"/>
  <c r="BA32" i="1"/>
  <c r="BB32" i="1"/>
  <c r="BC32" i="1"/>
  <c r="BD32" i="1"/>
  <c r="BE32" i="1"/>
  <c r="BF32" i="1"/>
  <c r="BG32" i="1"/>
  <c r="BH32" i="1"/>
  <c r="BA34" i="1"/>
  <c r="BB34" i="1"/>
  <c r="BC34" i="1"/>
  <c r="BD34" i="1"/>
  <c r="BE34" i="1"/>
  <c r="BF34" i="1"/>
  <c r="BG34" i="1"/>
  <c r="BH34" i="1"/>
  <c r="BA39" i="1"/>
  <c r="BB39" i="1"/>
  <c r="BC39" i="1"/>
  <c r="BD39" i="1"/>
  <c r="BE39" i="1"/>
  <c r="BF39" i="1"/>
  <c r="BG39" i="1"/>
  <c r="BH39" i="1"/>
  <c r="BA7" i="1"/>
  <c r="BB7" i="1"/>
  <c r="BC7" i="1"/>
  <c r="BD7" i="1"/>
  <c r="BE7" i="1"/>
  <c r="BF7" i="1"/>
  <c r="BG7" i="1"/>
  <c r="BH7" i="1"/>
  <c r="BA60" i="1"/>
  <c r="BB60" i="1"/>
  <c r="BC60" i="1"/>
  <c r="BD60" i="1"/>
  <c r="BE60" i="1"/>
  <c r="BF60" i="1"/>
  <c r="BG60" i="1"/>
  <c r="BH60" i="1"/>
  <c r="BA88" i="1"/>
  <c r="BB88" i="1"/>
  <c r="BC88" i="1"/>
  <c r="BD88" i="1"/>
  <c r="BE88" i="1"/>
  <c r="BF88" i="1"/>
  <c r="BG88" i="1"/>
  <c r="BH88" i="1"/>
  <c r="BA68" i="1"/>
  <c r="BB68" i="1"/>
  <c r="BC68" i="1"/>
  <c r="BD68" i="1"/>
  <c r="BE68" i="1"/>
  <c r="BF68" i="1"/>
  <c r="BG68" i="1"/>
  <c r="BH68" i="1"/>
  <c r="BA18" i="1"/>
  <c r="BB18" i="1"/>
  <c r="BC18" i="1"/>
  <c r="BD18" i="1"/>
  <c r="BE18" i="1"/>
  <c r="BF18" i="1"/>
  <c r="BG18" i="1"/>
  <c r="BH18" i="1"/>
  <c r="BA4" i="1"/>
  <c r="BB4" i="1"/>
  <c r="BC4" i="1"/>
  <c r="BD4" i="1"/>
  <c r="BE4" i="1"/>
  <c r="BF4" i="1"/>
  <c r="BG4" i="1"/>
  <c r="BH4" i="1"/>
  <c r="BA30" i="1"/>
  <c r="BB30" i="1"/>
  <c r="BC30" i="1"/>
  <c r="BD30" i="1"/>
  <c r="BE30" i="1"/>
  <c r="BF30" i="1"/>
  <c r="BG30" i="1"/>
  <c r="BH30" i="1"/>
  <c r="BA65" i="1"/>
  <c r="BB65" i="1"/>
  <c r="BC65" i="1"/>
  <c r="BD65" i="1"/>
  <c r="BE65" i="1"/>
  <c r="BF65" i="1"/>
  <c r="BG65" i="1"/>
  <c r="BH65" i="1"/>
  <c r="BA73" i="1"/>
  <c r="BB73" i="1"/>
  <c r="BC73" i="1"/>
  <c r="BD73" i="1"/>
  <c r="BE73" i="1"/>
  <c r="BF73" i="1"/>
  <c r="BG73" i="1"/>
  <c r="BH73" i="1"/>
  <c r="BA59" i="1"/>
  <c r="BB59" i="1"/>
  <c r="BC59" i="1"/>
  <c r="BD59" i="1"/>
  <c r="BE59" i="1"/>
  <c r="BF59" i="1"/>
  <c r="BG59" i="1"/>
  <c r="BH59" i="1"/>
  <c r="BA63" i="1"/>
  <c r="BB63" i="1"/>
  <c r="BC63" i="1"/>
  <c r="BD63" i="1"/>
  <c r="BE63" i="1"/>
  <c r="BF63" i="1"/>
  <c r="BG63" i="1"/>
  <c r="BH63" i="1"/>
  <c r="BA62" i="1"/>
  <c r="BB62" i="1"/>
  <c r="BC62" i="1"/>
  <c r="BD62" i="1"/>
  <c r="BE62" i="1"/>
  <c r="BF62" i="1"/>
  <c r="BG62" i="1"/>
  <c r="BH62" i="1"/>
  <c r="BA81" i="1"/>
  <c r="BB81" i="1"/>
  <c r="BC81" i="1"/>
  <c r="BD81" i="1"/>
  <c r="BE81" i="1"/>
  <c r="BF81" i="1"/>
  <c r="BG81" i="1"/>
  <c r="BH81" i="1"/>
  <c r="BA24" i="1"/>
  <c r="BB24" i="1"/>
  <c r="BC24" i="1"/>
  <c r="BD24" i="1"/>
  <c r="BE24" i="1"/>
  <c r="BF24" i="1"/>
  <c r="BG24" i="1"/>
  <c r="BH24" i="1"/>
  <c r="BA57" i="1"/>
  <c r="BB57" i="1"/>
  <c r="BC57" i="1"/>
  <c r="BD57" i="1"/>
  <c r="BE57" i="1"/>
  <c r="BF57" i="1"/>
  <c r="BG57" i="1"/>
  <c r="BH57" i="1"/>
  <c r="BA20" i="1"/>
  <c r="BB20" i="1"/>
  <c r="BC20" i="1"/>
  <c r="BD20" i="1"/>
  <c r="BE20" i="1"/>
  <c r="BF20" i="1"/>
  <c r="BG20" i="1"/>
  <c r="BH20" i="1"/>
  <c r="BA27" i="1"/>
  <c r="BB27" i="1"/>
  <c r="BC27" i="1"/>
  <c r="BD27" i="1"/>
  <c r="BE27" i="1"/>
  <c r="BF27" i="1"/>
  <c r="BG27" i="1"/>
  <c r="BH27" i="1"/>
  <c r="BA49" i="1"/>
  <c r="BB49" i="1"/>
  <c r="BC49" i="1"/>
  <c r="BD49" i="1"/>
  <c r="BE49" i="1"/>
  <c r="BF49" i="1"/>
  <c r="BG49" i="1"/>
  <c r="BH49" i="1"/>
  <c r="BA70" i="1"/>
  <c r="BB70" i="1"/>
  <c r="BC70" i="1"/>
  <c r="BD70" i="1"/>
  <c r="BE70" i="1"/>
  <c r="BF70" i="1"/>
  <c r="BG70" i="1"/>
  <c r="BH70" i="1"/>
  <c r="BA8" i="1"/>
  <c r="BB8" i="1"/>
  <c r="BC8" i="1"/>
  <c r="BD8" i="1"/>
  <c r="BE8" i="1"/>
  <c r="BF8" i="1"/>
  <c r="BG8" i="1"/>
  <c r="BH8" i="1"/>
  <c r="BA53" i="1"/>
  <c r="BB53" i="1"/>
  <c r="BC53" i="1"/>
  <c r="BD53" i="1"/>
  <c r="BE53" i="1"/>
  <c r="BF53" i="1"/>
  <c r="BG53" i="1"/>
  <c r="BH53" i="1"/>
  <c r="BA28" i="1"/>
  <c r="BB28" i="1"/>
  <c r="BC28" i="1"/>
  <c r="BD28" i="1"/>
  <c r="BE28" i="1"/>
  <c r="BF28" i="1"/>
  <c r="BG28" i="1"/>
  <c r="BH28" i="1"/>
  <c r="BH76" i="1"/>
  <c r="BG76" i="1"/>
  <c r="BF76" i="1"/>
  <c r="BE76" i="1"/>
  <c r="BD76" i="1"/>
  <c r="BC76" i="1" l="1"/>
  <c r="BB76" i="1"/>
  <c r="BA76" i="1"/>
  <c r="AZ50" i="1"/>
  <c r="AZ22" i="1"/>
  <c r="AZ41" i="1"/>
  <c r="AZ51" i="1"/>
  <c r="AZ87" i="1"/>
  <c r="AZ23" i="1"/>
  <c r="AZ69" i="1"/>
  <c r="AZ77" i="1"/>
  <c r="AZ79" i="1"/>
  <c r="AZ83" i="1"/>
  <c r="AZ92" i="1"/>
  <c r="AZ75" i="1"/>
  <c r="AZ58" i="1"/>
  <c r="AZ82" i="1"/>
  <c r="AZ61" i="1"/>
  <c r="AZ3" i="1"/>
  <c r="AZ2" i="1"/>
  <c r="AZ11" i="1"/>
  <c r="AZ56" i="1"/>
  <c r="AZ71" i="1"/>
  <c r="AZ35" i="1"/>
  <c r="AZ46" i="1"/>
  <c r="AZ74" i="1"/>
  <c r="AZ36" i="1"/>
  <c r="AZ85" i="1"/>
  <c r="AZ48" i="1"/>
  <c r="AZ43" i="1"/>
  <c r="AZ47" i="1"/>
  <c r="AZ64" i="1"/>
  <c r="AZ33" i="1"/>
  <c r="AZ16" i="1"/>
  <c r="AZ44" i="1"/>
  <c r="AZ25" i="1"/>
  <c r="AZ66" i="1"/>
  <c r="AZ12" i="1"/>
  <c r="AZ13" i="1"/>
  <c r="AZ10" i="1"/>
  <c r="AZ29" i="1"/>
  <c r="AZ26" i="1"/>
  <c r="AZ5" i="1"/>
  <c r="AZ37" i="1"/>
  <c r="AZ38" i="1"/>
  <c r="AZ21" i="1"/>
  <c r="AZ84" i="1"/>
  <c r="AZ91" i="1"/>
  <c r="AZ93" i="1"/>
  <c r="AZ89" i="1"/>
  <c r="AZ6" i="1"/>
  <c r="AZ17" i="1"/>
  <c r="AZ42" i="1"/>
  <c r="AZ31" i="1"/>
  <c r="AZ86" i="1"/>
  <c r="AZ14" i="1"/>
  <c r="AZ80" i="1"/>
  <c r="AZ55" i="1"/>
  <c r="AZ40" i="1"/>
  <c r="AZ15" i="1"/>
  <c r="AZ9" i="1"/>
  <c r="AZ52" i="1"/>
  <c r="AZ72" i="1"/>
  <c r="AZ94" i="1"/>
  <c r="AZ90" i="1"/>
  <c r="AZ45" i="1"/>
  <c r="AZ54" i="1"/>
  <c r="AZ19" i="1"/>
  <c r="AZ78" i="1"/>
  <c r="AZ32" i="1"/>
  <c r="AZ34" i="1"/>
  <c r="AZ39" i="1"/>
  <c r="AZ7" i="1"/>
  <c r="AZ60" i="1"/>
  <c r="AZ88" i="1"/>
  <c r="AZ68" i="1"/>
  <c r="AZ18" i="1"/>
  <c r="AZ4" i="1"/>
  <c r="AZ30" i="1"/>
  <c r="AZ65" i="1"/>
  <c r="AZ73" i="1"/>
  <c r="AZ59" i="1"/>
  <c r="AZ63" i="1"/>
  <c r="AZ62" i="1"/>
  <c r="AZ81" i="1"/>
  <c r="AZ24" i="1"/>
  <c r="AZ57" i="1"/>
  <c r="AZ20" i="1"/>
  <c r="AZ27" i="1"/>
  <c r="AZ49" i="1"/>
  <c r="AZ70" i="1"/>
  <c r="AZ8" i="1"/>
  <c r="AZ53" i="1"/>
  <c r="AZ28" i="1"/>
  <c r="AZ76" i="1"/>
  <c r="AO67" i="1"/>
  <c r="AO50" i="1"/>
  <c r="AO22" i="1"/>
  <c r="AO41" i="1"/>
  <c r="AO51" i="1"/>
  <c r="AO87" i="1"/>
  <c r="AO23" i="1"/>
  <c r="AO69" i="1"/>
  <c r="AO77" i="1"/>
  <c r="AO79" i="1"/>
  <c r="AO83" i="1"/>
  <c r="AO92" i="1"/>
  <c r="AO75" i="1"/>
  <c r="AO58" i="1"/>
  <c r="AO82" i="1"/>
  <c r="AO61" i="1"/>
  <c r="AO3" i="1"/>
  <c r="AO2" i="1"/>
  <c r="AO11" i="1"/>
  <c r="AO56" i="1"/>
  <c r="AO71" i="1"/>
  <c r="AO35" i="1"/>
  <c r="AO46" i="1"/>
  <c r="AO74" i="1"/>
  <c r="AO36" i="1"/>
  <c r="AO85" i="1"/>
  <c r="AO48" i="1"/>
  <c r="AO43" i="1"/>
  <c r="AO47" i="1"/>
  <c r="AO64" i="1"/>
  <c r="AO33" i="1"/>
  <c r="AO16" i="1"/>
  <c r="AO44" i="1"/>
  <c r="AO25" i="1"/>
  <c r="AO66" i="1"/>
  <c r="AO12" i="1"/>
  <c r="AO13" i="1"/>
  <c r="AO10" i="1"/>
  <c r="AO29" i="1"/>
  <c r="AO26" i="1"/>
  <c r="AO5" i="1"/>
  <c r="AO37" i="1"/>
  <c r="AO38" i="1"/>
  <c r="AO21" i="1"/>
  <c r="AO84" i="1"/>
  <c r="AO91" i="1"/>
  <c r="AO93" i="1"/>
  <c r="AO89" i="1"/>
  <c r="AO6" i="1"/>
  <c r="AO17" i="1"/>
  <c r="AO42" i="1"/>
  <c r="AO31" i="1"/>
  <c r="AO86" i="1"/>
  <c r="AO14" i="1"/>
  <c r="AO80" i="1"/>
  <c r="AO55" i="1"/>
  <c r="AO40" i="1"/>
  <c r="AO15" i="1"/>
  <c r="AO9" i="1"/>
  <c r="AO52" i="1"/>
  <c r="AO72" i="1"/>
  <c r="AO94" i="1"/>
  <c r="AO90" i="1"/>
  <c r="AO45" i="1"/>
  <c r="AO54" i="1"/>
  <c r="AO19" i="1"/>
  <c r="AO78" i="1"/>
  <c r="AO32" i="1"/>
  <c r="AO34" i="1"/>
  <c r="AO39" i="1"/>
  <c r="AO7" i="1"/>
  <c r="AO60" i="1"/>
  <c r="AO88" i="1"/>
  <c r="AO68" i="1"/>
  <c r="AO18" i="1"/>
  <c r="AO4" i="1"/>
  <c r="AO30" i="1"/>
  <c r="AO65" i="1"/>
  <c r="AO73" i="1"/>
  <c r="AO59" i="1"/>
  <c r="AO63" i="1"/>
  <c r="AO62" i="1"/>
  <c r="AO81" i="1"/>
  <c r="AO24" i="1"/>
  <c r="AO57" i="1"/>
  <c r="AO20" i="1"/>
  <c r="AO27" i="1"/>
  <c r="AO49" i="1"/>
  <c r="AO70" i="1"/>
  <c r="AO8" i="1"/>
  <c r="AO53" i="1"/>
  <c r="AO28" i="1"/>
  <c r="AO76" i="1"/>
  <c r="AN67" i="1"/>
  <c r="AN50" i="1"/>
  <c r="AN22" i="1"/>
  <c r="AN41" i="1"/>
  <c r="AN51" i="1"/>
  <c r="AN87" i="1"/>
  <c r="AN23" i="1"/>
  <c r="AN69" i="1"/>
  <c r="AN77" i="1"/>
  <c r="AN79" i="1"/>
  <c r="AN83" i="1"/>
  <c r="AN92" i="1"/>
  <c r="AN75" i="1"/>
  <c r="AN58" i="1"/>
  <c r="AN82" i="1"/>
  <c r="AN61" i="1"/>
  <c r="AN3" i="1"/>
  <c r="AN2" i="1"/>
  <c r="AN11" i="1"/>
  <c r="AN56" i="1"/>
  <c r="AN71" i="1"/>
  <c r="AN35" i="1"/>
  <c r="AN46" i="1"/>
  <c r="AN74" i="1"/>
  <c r="AN36" i="1"/>
  <c r="AN85" i="1"/>
  <c r="AN48" i="1"/>
  <c r="AN43" i="1"/>
  <c r="AN47" i="1"/>
  <c r="AN64" i="1"/>
  <c r="AN33" i="1"/>
  <c r="AN16" i="1"/>
  <c r="AN44" i="1"/>
  <c r="AN25" i="1"/>
  <c r="AN66" i="1"/>
  <c r="AN12" i="1"/>
  <c r="AN13" i="1"/>
  <c r="AN10" i="1"/>
  <c r="AN29" i="1"/>
  <c r="AN26" i="1"/>
  <c r="AN5" i="1"/>
  <c r="AN37" i="1"/>
  <c r="AN38" i="1"/>
  <c r="AN21" i="1"/>
  <c r="AN84" i="1"/>
  <c r="AN91" i="1"/>
  <c r="AN93" i="1"/>
  <c r="AN89" i="1"/>
  <c r="AN6" i="1"/>
  <c r="AN17" i="1"/>
  <c r="AN42" i="1"/>
  <c r="AN31" i="1"/>
  <c r="AN86" i="1"/>
  <c r="AN14" i="1"/>
  <c r="AN80" i="1"/>
  <c r="AN55" i="1"/>
  <c r="AN40" i="1"/>
  <c r="AN15" i="1"/>
  <c r="AN9" i="1"/>
  <c r="AN52" i="1"/>
  <c r="AN72" i="1"/>
  <c r="AN94" i="1"/>
  <c r="AN90" i="1"/>
  <c r="AN45" i="1"/>
  <c r="AN54" i="1"/>
  <c r="AN19" i="1"/>
  <c r="AN78" i="1"/>
  <c r="AN32" i="1"/>
  <c r="AN34" i="1"/>
  <c r="AN39" i="1"/>
  <c r="AN7" i="1"/>
  <c r="AN60" i="1"/>
  <c r="AN88" i="1"/>
  <c r="AN68" i="1"/>
  <c r="AN18" i="1"/>
  <c r="AN4" i="1"/>
  <c r="AN30" i="1"/>
  <c r="AN65" i="1"/>
  <c r="AN73" i="1"/>
  <c r="AN59" i="1"/>
  <c r="AN63" i="1"/>
  <c r="AN62" i="1"/>
  <c r="AN81" i="1"/>
  <c r="AN24" i="1"/>
  <c r="AN57" i="1"/>
  <c r="AN20" i="1"/>
  <c r="AN27" i="1"/>
  <c r="AN49" i="1"/>
  <c r="AN70" i="1"/>
  <c r="AN8" i="1"/>
  <c r="AN53" i="1"/>
  <c r="AN28" i="1"/>
  <c r="AN76" i="1"/>
  <c r="B67" i="1"/>
  <c r="B50" i="1"/>
  <c r="B22" i="1"/>
  <c r="B41" i="1"/>
  <c r="B51" i="1"/>
  <c r="B87" i="1"/>
  <c r="B23" i="1"/>
  <c r="B69" i="1"/>
  <c r="B77" i="1"/>
  <c r="B79" i="1"/>
  <c r="B83" i="1"/>
  <c r="B92" i="1"/>
  <c r="B75" i="1"/>
  <c r="B58" i="1"/>
  <c r="B82" i="1"/>
  <c r="B61" i="1"/>
  <c r="B3" i="1"/>
  <c r="B2" i="1"/>
  <c r="B11" i="1"/>
  <c r="B56" i="1"/>
  <c r="B71" i="1"/>
  <c r="B35" i="1"/>
  <c r="B46" i="1"/>
  <c r="B74" i="1"/>
  <c r="B36" i="1"/>
  <c r="B85" i="1"/>
  <c r="B48" i="1"/>
  <c r="B43" i="1"/>
  <c r="B47" i="1"/>
  <c r="B64" i="1"/>
  <c r="B33" i="1"/>
  <c r="B16" i="1"/>
  <c r="B44" i="1"/>
  <c r="B25" i="1"/>
  <c r="B66" i="1"/>
  <c r="B12" i="1"/>
  <c r="B13" i="1"/>
  <c r="B10" i="1"/>
  <c r="B29" i="1"/>
  <c r="B26" i="1"/>
  <c r="B5" i="1"/>
  <c r="B37" i="1"/>
  <c r="B38" i="1"/>
  <c r="B21" i="1"/>
  <c r="B84" i="1"/>
  <c r="B91" i="1"/>
  <c r="B93" i="1"/>
  <c r="B89" i="1"/>
  <c r="B6" i="1"/>
  <c r="B17" i="1"/>
  <c r="B42" i="1"/>
  <c r="B31" i="1"/>
  <c r="B86" i="1"/>
  <c r="B14" i="1"/>
  <c r="B80" i="1"/>
  <c r="B55" i="1"/>
  <c r="B40" i="1"/>
  <c r="B15" i="1"/>
  <c r="B9" i="1"/>
  <c r="B52" i="1"/>
  <c r="B72" i="1"/>
  <c r="B94" i="1"/>
  <c r="B90" i="1"/>
  <c r="B45" i="1"/>
  <c r="B54" i="1"/>
  <c r="B19" i="1"/>
  <c r="B78" i="1"/>
  <c r="B32" i="1"/>
  <c r="B34" i="1"/>
  <c r="B39" i="1"/>
  <c r="B7" i="1"/>
  <c r="B60" i="1"/>
  <c r="B88" i="1"/>
  <c r="B68" i="1"/>
  <c r="B18" i="1"/>
  <c r="B4" i="1"/>
  <c r="B30" i="1"/>
  <c r="B65" i="1"/>
  <c r="B73" i="1"/>
  <c r="B59" i="1"/>
  <c r="B63" i="1"/>
  <c r="B62" i="1"/>
  <c r="B81" i="1"/>
  <c r="B24" i="1"/>
  <c r="B57" i="1"/>
  <c r="B20" i="1"/>
  <c r="B27" i="1"/>
  <c r="B49" i="1"/>
  <c r="B70" i="1"/>
  <c r="B8" i="1"/>
  <c r="B53" i="1"/>
  <c r="B28" i="1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E112" i="4"/>
  <c r="A112" i="4"/>
  <c r="A111" i="4"/>
  <c r="E110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E93" i="4"/>
  <c r="A93" i="4"/>
  <c r="E92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E78" i="4"/>
  <c r="A78" i="4"/>
  <c r="A77" i="4"/>
  <c r="A76" i="4"/>
  <c r="E75" i="4"/>
  <c r="A75" i="4"/>
  <c r="A74" i="4"/>
  <c r="A73" i="4"/>
  <c r="E72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E34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34" i="3"/>
  <c r="A133" i="3"/>
  <c r="E132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X52" i="1" l="1"/>
  <c r="AY52" i="1" s="1"/>
  <c r="AR52" i="1"/>
  <c r="AQ52" i="1"/>
  <c r="AX63" i="1"/>
  <c r="AY63" i="1" s="1"/>
  <c r="AQ63" i="1"/>
  <c r="AR63" i="1"/>
  <c r="AX84" i="1"/>
  <c r="AY84" i="1" s="1"/>
  <c r="AQ84" i="1"/>
  <c r="AR84" i="1"/>
  <c r="AX59" i="1"/>
  <c r="AY59" i="1" s="1"/>
  <c r="AQ59" i="1"/>
  <c r="AR59" i="1"/>
  <c r="AX55" i="1"/>
  <c r="AY55" i="1" s="1"/>
  <c r="AQ55" i="1"/>
  <c r="AR55" i="1"/>
  <c r="AX53" i="1"/>
  <c r="AY53" i="1" s="1"/>
  <c r="AR53" i="1"/>
  <c r="AQ53" i="1"/>
  <c r="AX73" i="1"/>
  <c r="AY73" i="1" s="1"/>
  <c r="AR73" i="1"/>
  <c r="AQ73" i="1"/>
  <c r="AX78" i="1"/>
  <c r="AY78" i="1" s="1"/>
  <c r="AR78" i="1"/>
  <c r="AQ78" i="1"/>
  <c r="AX80" i="1"/>
  <c r="AY80" i="1" s="1"/>
  <c r="AR80" i="1"/>
  <c r="AQ80" i="1"/>
  <c r="AX38" i="1"/>
  <c r="AY38" i="1" s="1"/>
  <c r="AR38" i="1"/>
  <c r="AQ38" i="1"/>
  <c r="AV33" i="1"/>
  <c r="AW33" i="1" s="1"/>
  <c r="AX33" i="1"/>
  <c r="AY33" i="1" s="1"/>
  <c r="AR33" i="1"/>
  <c r="AT33" i="1"/>
  <c r="AU33" i="1" s="1"/>
  <c r="AQ33" i="1"/>
  <c r="AP33" i="1"/>
  <c r="AS33" i="1"/>
  <c r="AX11" i="1"/>
  <c r="AY11" i="1" s="1"/>
  <c r="AV11" i="1"/>
  <c r="AW11" i="1" s="1"/>
  <c r="AR11" i="1"/>
  <c r="AT11" i="1"/>
  <c r="AU11" i="1" s="1"/>
  <c r="AS11" i="1"/>
  <c r="AQ11" i="1"/>
  <c r="AP11" i="1"/>
  <c r="AX23" i="1"/>
  <c r="AY23" i="1" s="1"/>
  <c r="AR23" i="1"/>
  <c r="AQ23" i="1"/>
  <c r="AX19" i="1"/>
  <c r="AY19" i="1" s="1"/>
  <c r="AR19" i="1"/>
  <c r="AQ19" i="1"/>
  <c r="AX87" i="1"/>
  <c r="AY87" i="1" s="1"/>
  <c r="AR87" i="1"/>
  <c r="AQ87" i="1"/>
  <c r="AX14" i="1"/>
  <c r="AY14" i="1" s="1"/>
  <c r="AR14" i="1"/>
  <c r="AQ14" i="1"/>
  <c r="AX47" i="1"/>
  <c r="AY47" i="1" s="1"/>
  <c r="AV47" i="1"/>
  <c r="AW47" i="1" s="1"/>
  <c r="AP47" i="1"/>
  <c r="AT47" i="1"/>
  <c r="AS47" i="1"/>
  <c r="AR47" i="1"/>
  <c r="AQ47" i="1"/>
  <c r="AX8" i="1"/>
  <c r="AY8" i="1" s="1"/>
  <c r="AR8" i="1"/>
  <c r="AQ8" i="1"/>
  <c r="AX37" i="1"/>
  <c r="AY37" i="1" s="1"/>
  <c r="AR37" i="1"/>
  <c r="AQ37" i="1"/>
  <c r="AX86" i="1"/>
  <c r="AY86" i="1" s="1"/>
  <c r="AQ86" i="1"/>
  <c r="AR86" i="1"/>
  <c r="AX49" i="1"/>
  <c r="AY49" i="1" s="1"/>
  <c r="AR49" i="1"/>
  <c r="AQ49" i="1"/>
  <c r="AX4" i="1"/>
  <c r="AY4" i="1" s="1"/>
  <c r="AQ4" i="1"/>
  <c r="AR4" i="1"/>
  <c r="AX45" i="1"/>
  <c r="AY45" i="1" s="1"/>
  <c r="AR45" i="1"/>
  <c r="AQ45" i="1"/>
  <c r="AX31" i="1"/>
  <c r="AY31" i="1" s="1"/>
  <c r="AQ31" i="1"/>
  <c r="AR31" i="1"/>
  <c r="AX26" i="1"/>
  <c r="AY26" i="1" s="1"/>
  <c r="AV26" i="1"/>
  <c r="AW26" i="1" s="1"/>
  <c r="AT26" i="1"/>
  <c r="AS26" i="1"/>
  <c r="AR26" i="1"/>
  <c r="AQ26" i="1"/>
  <c r="AP26" i="1"/>
  <c r="AX43" i="1"/>
  <c r="AY43" i="1" s="1"/>
  <c r="AV43" i="1"/>
  <c r="AW43" i="1" s="1"/>
  <c r="AP43" i="1"/>
  <c r="AT43" i="1"/>
  <c r="AS43" i="1"/>
  <c r="AR43" i="1"/>
  <c r="AQ43" i="1"/>
  <c r="AX61" i="1"/>
  <c r="AY61" i="1" s="1"/>
  <c r="AV61" i="1"/>
  <c r="AW61" i="1" s="1"/>
  <c r="AP61" i="1"/>
  <c r="AT61" i="1"/>
  <c r="AS61" i="1"/>
  <c r="AR61" i="1"/>
  <c r="AQ61" i="1"/>
  <c r="AX41" i="1"/>
  <c r="AY41" i="1" s="1"/>
  <c r="AR41" i="1"/>
  <c r="AQ41" i="1"/>
  <c r="AV2" i="1"/>
  <c r="AW2" i="1" s="1"/>
  <c r="AX2" i="1"/>
  <c r="AY2" i="1" s="1"/>
  <c r="AR2" i="1"/>
  <c r="AT2" i="1"/>
  <c r="AS2" i="1"/>
  <c r="AQ2" i="1"/>
  <c r="AP2" i="1"/>
  <c r="AX70" i="1"/>
  <c r="AY70" i="1" s="1"/>
  <c r="AR70" i="1"/>
  <c r="AQ70" i="1"/>
  <c r="AX54" i="1"/>
  <c r="AY54" i="1" s="1"/>
  <c r="AR54" i="1"/>
  <c r="AQ54" i="1"/>
  <c r="AX3" i="1"/>
  <c r="AY3" i="1" s="1"/>
  <c r="AV3" i="1"/>
  <c r="AW3" i="1" s="1"/>
  <c r="AP3" i="1"/>
  <c r="AT3" i="1"/>
  <c r="AS3" i="1"/>
  <c r="AR3" i="1"/>
  <c r="AQ3" i="1"/>
  <c r="AX18" i="1"/>
  <c r="AY18" i="1" s="1"/>
  <c r="AQ18" i="1"/>
  <c r="AR18" i="1"/>
  <c r="AX90" i="1"/>
  <c r="AY90" i="1" s="1"/>
  <c r="AQ90" i="1"/>
  <c r="AR90" i="1"/>
  <c r="AX29" i="1"/>
  <c r="AY29" i="1" s="1"/>
  <c r="AV29" i="1"/>
  <c r="AW29" i="1" s="1"/>
  <c r="AS29" i="1"/>
  <c r="AQ29" i="1"/>
  <c r="AR29" i="1"/>
  <c r="AP29" i="1"/>
  <c r="AT29" i="1"/>
  <c r="AU29" i="1" s="1"/>
  <c r="AV82" i="1"/>
  <c r="AW82" i="1" s="1"/>
  <c r="AX82" i="1"/>
  <c r="AY82" i="1" s="1"/>
  <c r="AS82" i="1"/>
  <c r="AQ82" i="1"/>
  <c r="AR82" i="1"/>
  <c r="AP82" i="1"/>
  <c r="AT82" i="1"/>
  <c r="AX68" i="1"/>
  <c r="AY68" i="1" s="1"/>
  <c r="AQ68" i="1"/>
  <c r="AR68" i="1"/>
  <c r="AX17" i="1"/>
  <c r="AY17" i="1" s="1"/>
  <c r="AQ17" i="1"/>
  <c r="AR17" i="1"/>
  <c r="AX85" i="1"/>
  <c r="AY85" i="1" s="1"/>
  <c r="AV85" i="1"/>
  <c r="AW85" i="1" s="1"/>
  <c r="AQ85" i="1"/>
  <c r="AP85" i="1"/>
  <c r="AT85" i="1"/>
  <c r="AR85" i="1"/>
  <c r="AS85" i="1"/>
  <c r="AX50" i="1"/>
  <c r="AY50" i="1" s="1"/>
  <c r="AV50" i="1"/>
  <c r="AW50" i="1" s="1"/>
  <c r="AQ50" i="1"/>
  <c r="AT50" i="1"/>
  <c r="AS50" i="1"/>
  <c r="AP50" i="1"/>
  <c r="AR50" i="1"/>
  <c r="AX65" i="1"/>
  <c r="AY65" i="1" s="1"/>
  <c r="AR65" i="1"/>
  <c r="AQ65" i="1"/>
  <c r="AV64" i="1"/>
  <c r="AW64" i="1" s="1"/>
  <c r="AX64" i="1"/>
  <c r="AY64" i="1" s="1"/>
  <c r="AR64" i="1"/>
  <c r="AT64" i="1"/>
  <c r="AS64" i="1"/>
  <c r="AQ64" i="1"/>
  <c r="AP64" i="1"/>
  <c r="AX30" i="1"/>
  <c r="AY30" i="1" s="1"/>
  <c r="AQ30" i="1"/>
  <c r="AR30" i="1"/>
  <c r="AX5" i="1"/>
  <c r="AY5" i="1" s="1"/>
  <c r="AV5" i="1"/>
  <c r="AW5" i="1" s="1"/>
  <c r="AP5" i="1"/>
  <c r="AT5" i="1"/>
  <c r="AS5" i="1"/>
  <c r="AR5" i="1"/>
  <c r="AQ5" i="1"/>
  <c r="AX51" i="1"/>
  <c r="AY51" i="1" s="1"/>
  <c r="AR51" i="1"/>
  <c r="AQ51" i="1"/>
  <c r="AX27" i="1"/>
  <c r="AY27" i="1" s="1"/>
  <c r="AQ27" i="1"/>
  <c r="AR27" i="1"/>
  <c r="AX42" i="1"/>
  <c r="AY42" i="1" s="1"/>
  <c r="AQ42" i="1"/>
  <c r="AR42" i="1"/>
  <c r="AV48" i="1"/>
  <c r="AW48" i="1" s="1"/>
  <c r="AX48" i="1"/>
  <c r="AY48" i="1" s="1"/>
  <c r="AS48" i="1"/>
  <c r="AQ48" i="1"/>
  <c r="AP48" i="1"/>
  <c r="AT48" i="1"/>
  <c r="AR48" i="1"/>
  <c r="AX22" i="1"/>
  <c r="AY22" i="1" s="1"/>
  <c r="AV22" i="1"/>
  <c r="AW22" i="1" s="1"/>
  <c r="AQ22" i="1"/>
  <c r="AT22" i="1"/>
  <c r="AP22" i="1"/>
  <c r="AR22" i="1"/>
  <c r="AS22" i="1"/>
  <c r="AX20" i="1"/>
  <c r="AY20" i="1" s="1"/>
  <c r="AQ20" i="1"/>
  <c r="AR20" i="1"/>
  <c r="AX94" i="1"/>
  <c r="AY94" i="1" s="1"/>
  <c r="AQ94" i="1"/>
  <c r="AR94" i="1"/>
  <c r="AX10" i="1"/>
  <c r="AY10" i="1" s="1"/>
  <c r="AV10" i="1"/>
  <c r="AW10" i="1" s="1"/>
  <c r="AQ10" i="1"/>
  <c r="AS10" i="1"/>
  <c r="AP10" i="1"/>
  <c r="AT10" i="1"/>
  <c r="AR10" i="1"/>
  <c r="AV58" i="1"/>
  <c r="AW58" i="1" s="1"/>
  <c r="AX58" i="1"/>
  <c r="AY58" i="1" s="1"/>
  <c r="AQ58" i="1"/>
  <c r="AS58" i="1"/>
  <c r="AP58" i="1"/>
  <c r="AT58" i="1"/>
  <c r="AR58" i="1"/>
  <c r="AX57" i="1"/>
  <c r="AY57" i="1" s="1"/>
  <c r="AQ57" i="1"/>
  <c r="AR57" i="1"/>
  <c r="AX88" i="1"/>
  <c r="AY88" i="1" s="1"/>
  <c r="AQ88" i="1"/>
  <c r="AR88" i="1"/>
  <c r="AX72" i="1"/>
  <c r="AY72" i="1" s="1"/>
  <c r="AQ72" i="1"/>
  <c r="AR72" i="1"/>
  <c r="AX6" i="1"/>
  <c r="AY6" i="1" s="1"/>
  <c r="AQ6" i="1"/>
  <c r="AR6" i="1"/>
  <c r="AX13" i="1"/>
  <c r="AY13" i="1" s="1"/>
  <c r="AV13" i="1"/>
  <c r="AW13" i="1" s="1"/>
  <c r="AT13" i="1"/>
  <c r="AQ13" i="1"/>
  <c r="AR13" i="1"/>
  <c r="AS13" i="1"/>
  <c r="AP13" i="1"/>
  <c r="AX36" i="1"/>
  <c r="AY36" i="1" s="1"/>
  <c r="AV36" i="1"/>
  <c r="AW36" i="1" s="1"/>
  <c r="AT36" i="1"/>
  <c r="AQ36" i="1"/>
  <c r="AR36" i="1"/>
  <c r="AP36" i="1"/>
  <c r="AS36" i="1"/>
  <c r="AX75" i="1"/>
  <c r="AY75" i="1" s="1"/>
  <c r="AV75" i="1"/>
  <c r="AW75" i="1" s="1"/>
  <c r="AT75" i="1"/>
  <c r="AQ75" i="1"/>
  <c r="AR75" i="1"/>
  <c r="AS75" i="1"/>
  <c r="AP75" i="1"/>
  <c r="AX67" i="1"/>
  <c r="AY67" i="1" s="1"/>
  <c r="AV67" i="1"/>
  <c r="AW67" i="1" s="1"/>
  <c r="AP67" i="1"/>
  <c r="AQ67" i="1"/>
  <c r="AT67" i="1"/>
  <c r="AS67" i="1"/>
  <c r="AR67" i="1"/>
  <c r="AX24" i="1"/>
  <c r="AY24" i="1" s="1"/>
  <c r="AR24" i="1"/>
  <c r="AQ24" i="1"/>
  <c r="AV74" i="1"/>
  <c r="AW74" i="1" s="1"/>
  <c r="AX74" i="1"/>
  <c r="AY74" i="1" s="1"/>
  <c r="AT74" i="1"/>
  <c r="AS74" i="1"/>
  <c r="AR74" i="1"/>
  <c r="AP74" i="1"/>
  <c r="AQ74" i="1"/>
  <c r="AX81" i="1"/>
  <c r="AY81" i="1" s="1"/>
  <c r="AR81" i="1"/>
  <c r="AQ81" i="1"/>
  <c r="AX7" i="1"/>
  <c r="AY7" i="1" s="1"/>
  <c r="AR7" i="1"/>
  <c r="AQ7" i="1"/>
  <c r="AX9" i="1"/>
  <c r="AY9" i="1" s="1"/>
  <c r="AR9" i="1"/>
  <c r="AQ9" i="1"/>
  <c r="AX93" i="1"/>
  <c r="AY93" i="1" s="1"/>
  <c r="AR93" i="1"/>
  <c r="AQ93" i="1"/>
  <c r="AV66" i="1"/>
  <c r="AW66" i="1" s="1"/>
  <c r="AX66" i="1"/>
  <c r="AY66" i="1" s="1"/>
  <c r="AS66" i="1"/>
  <c r="AR66" i="1"/>
  <c r="AP66" i="1"/>
  <c r="AQ66" i="1"/>
  <c r="AT66" i="1"/>
  <c r="AX46" i="1"/>
  <c r="AY46" i="1" s="1"/>
  <c r="AV46" i="1"/>
  <c r="AW46" i="1" s="1"/>
  <c r="AS46" i="1"/>
  <c r="AR46" i="1"/>
  <c r="AT46" i="1"/>
  <c r="AQ46" i="1"/>
  <c r="AP46" i="1"/>
  <c r="AX83" i="1"/>
  <c r="AY83" i="1" s="1"/>
  <c r="AV83" i="1"/>
  <c r="AW83" i="1" s="1"/>
  <c r="AS83" i="1"/>
  <c r="AR83" i="1"/>
  <c r="AQ83" i="1"/>
  <c r="AP83" i="1"/>
  <c r="AT83" i="1"/>
  <c r="AV12" i="1"/>
  <c r="AW12" i="1" s="1"/>
  <c r="AX12" i="1"/>
  <c r="AY12" i="1" s="1"/>
  <c r="AT12" i="1"/>
  <c r="AS12" i="1"/>
  <c r="AR12" i="1"/>
  <c r="AQ12" i="1"/>
  <c r="AP12" i="1"/>
  <c r="AV92" i="1"/>
  <c r="AW92" i="1" s="1"/>
  <c r="AX92" i="1"/>
  <c r="AY92" i="1" s="1"/>
  <c r="AT92" i="1"/>
  <c r="AS92" i="1"/>
  <c r="AR92" i="1"/>
  <c r="AQ92" i="1"/>
  <c r="AP92" i="1"/>
  <c r="AX62" i="1"/>
  <c r="AY62" i="1" s="1"/>
  <c r="AQ62" i="1"/>
  <c r="AR62" i="1"/>
  <c r="AX39" i="1"/>
  <c r="AY39" i="1" s="1"/>
  <c r="AQ39" i="1"/>
  <c r="AR39" i="1"/>
  <c r="AX15" i="1"/>
  <c r="AY15" i="1" s="1"/>
  <c r="AQ15" i="1"/>
  <c r="AR15" i="1"/>
  <c r="AX91" i="1"/>
  <c r="AY91" i="1" s="1"/>
  <c r="AQ91" i="1"/>
  <c r="AR91" i="1"/>
  <c r="AV25" i="1"/>
  <c r="AW25" i="1" s="1"/>
  <c r="AX25" i="1"/>
  <c r="AY25" i="1" s="1"/>
  <c r="AQ25" i="1"/>
  <c r="AR25" i="1"/>
  <c r="AP25" i="1"/>
  <c r="AS25" i="1"/>
  <c r="AT25" i="1"/>
  <c r="AX35" i="1"/>
  <c r="AY35" i="1" s="1"/>
  <c r="AV35" i="1"/>
  <c r="AW35" i="1" s="1"/>
  <c r="AQ35" i="1"/>
  <c r="AR35" i="1"/>
  <c r="AP35" i="1"/>
  <c r="AT35" i="1"/>
  <c r="AS35" i="1"/>
  <c r="AV79" i="1"/>
  <c r="AW79" i="1" s="1"/>
  <c r="AX79" i="1"/>
  <c r="AY79" i="1" s="1"/>
  <c r="AQ79" i="1"/>
  <c r="AR79" i="1"/>
  <c r="AP79" i="1"/>
  <c r="AS79" i="1"/>
  <c r="AT79" i="1"/>
  <c r="AX60" i="1"/>
  <c r="AY60" i="1" s="1"/>
  <c r="AR60" i="1"/>
  <c r="AQ60" i="1"/>
  <c r="AX34" i="1"/>
  <c r="AY34" i="1" s="1"/>
  <c r="AQ34" i="1"/>
  <c r="AR34" i="1"/>
  <c r="AV44" i="1"/>
  <c r="AW44" i="1" s="1"/>
  <c r="AX44" i="1"/>
  <c r="AY44" i="1" s="1"/>
  <c r="AQ44" i="1"/>
  <c r="AP44" i="1"/>
  <c r="AS44" i="1"/>
  <c r="AT44" i="1"/>
  <c r="AR44" i="1"/>
  <c r="AX71" i="1"/>
  <c r="AY71" i="1" s="1"/>
  <c r="AV71" i="1"/>
  <c r="AW71" i="1" s="1"/>
  <c r="AQ71" i="1"/>
  <c r="AP71" i="1"/>
  <c r="AT71" i="1"/>
  <c r="AS71" i="1"/>
  <c r="AR71" i="1"/>
  <c r="AX77" i="1"/>
  <c r="AY77" i="1" s="1"/>
  <c r="AV77" i="1"/>
  <c r="AW77" i="1" s="1"/>
  <c r="AQ77" i="1"/>
  <c r="AP77" i="1"/>
  <c r="AS77" i="1"/>
  <c r="AT77" i="1"/>
  <c r="AR77" i="1"/>
  <c r="AX89" i="1"/>
  <c r="AY89" i="1" s="1"/>
  <c r="AR89" i="1"/>
  <c r="AQ89" i="1"/>
  <c r="AX40" i="1"/>
  <c r="AY40" i="1" s="1"/>
  <c r="AQ40" i="1"/>
  <c r="AR40" i="1"/>
  <c r="AX28" i="1"/>
  <c r="AY28" i="1" s="1"/>
  <c r="AQ28" i="1"/>
  <c r="AR28" i="1"/>
  <c r="AX32" i="1"/>
  <c r="AY32" i="1" s="1"/>
  <c r="AR32" i="1"/>
  <c r="AQ32" i="1"/>
  <c r="AX21" i="1"/>
  <c r="AY21" i="1" s="1"/>
  <c r="AR21" i="1"/>
  <c r="AQ21" i="1"/>
  <c r="AV16" i="1"/>
  <c r="AW16" i="1" s="1"/>
  <c r="AX16" i="1"/>
  <c r="AY16" i="1" s="1"/>
  <c r="AS16" i="1"/>
  <c r="AQ16" i="1"/>
  <c r="AT16" i="1"/>
  <c r="AR16" i="1"/>
  <c r="AV56" i="1"/>
  <c r="AW56" i="1" s="1"/>
  <c r="AX56" i="1"/>
  <c r="AY56" i="1" s="1"/>
  <c r="AP56" i="1"/>
  <c r="AR56" i="1"/>
  <c r="AS56" i="1"/>
  <c r="AQ56" i="1"/>
  <c r="AT56" i="1"/>
  <c r="AV69" i="1"/>
  <c r="AW69" i="1" s="1"/>
  <c r="AX69" i="1"/>
  <c r="AY69" i="1" s="1"/>
  <c r="AP69" i="1"/>
  <c r="AS69" i="1"/>
  <c r="AQ69" i="1"/>
  <c r="AT69" i="1"/>
  <c r="AR69" i="1"/>
  <c r="AV6" i="1"/>
  <c r="AW6" i="1" s="1"/>
  <c r="AV88" i="1"/>
  <c r="AW88" i="1" s="1"/>
  <c r="AV68" i="1"/>
  <c r="AW68" i="1" s="1"/>
  <c r="AV27" i="1"/>
  <c r="AW27" i="1" s="1"/>
  <c r="AV70" i="1"/>
  <c r="AW70" i="1" s="1"/>
  <c r="AV94" i="1"/>
  <c r="AW94" i="1" s="1"/>
  <c r="AV42" i="1"/>
  <c r="AW42" i="1" s="1"/>
  <c r="AV4" i="1"/>
  <c r="AW4" i="1" s="1"/>
  <c r="AV90" i="1"/>
  <c r="AW90" i="1" s="1"/>
  <c r="AV49" i="1"/>
  <c r="AW49" i="1" s="1"/>
  <c r="AV41" i="1"/>
  <c r="AW41" i="1" s="1"/>
  <c r="AV31" i="1"/>
  <c r="AW31" i="1" s="1"/>
  <c r="AV45" i="1"/>
  <c r="AW45" i="1" s="1"/>
  <c r="AV51" i="1"/>
  <c r="AW51" i="1" s="1"/>
  <c r="AV86" i="1"/>
  <c r="AW86" i="1" s="1"/>
  <c r="AV54" i="1"/>
  <c r="AW54" i="1" s="1"/>
  <c r="AV30" i="1"/>
  <c r="AW30" i="1" s="1"/>
  <c r="AV87" i="1"/>
  <c r="AW87" i="1" s="1"/>
  <c r="AV37" i="1"/>
  <c r="AW37" i="1" s="1"/>
  <c r="AV14" i="1"/>
  <c r="AW14" i="1" s="1"/>
  <c r="AV19" i="1"/>
  <c r="AW19" i="1" s="1"/>
  <c r="AV65" i="1"/>
  <c r="AW65" i="1" s="1"/>
  <c r="AV8" i="1"/>
  <c r="AW8" i="1" s="1"/>
  <c r="AV80" i="1"/>
  <c r="AW80" i="1" s="1"/>
  <c r="AV73" i="1"/>
  <c r="AW73" i="1" s="1"/>
  <c r="AV21" i="1"/>
  <c r="AW21" i="1" s="1"/>
  <c r="AV59" i="1"/>
  <c r="AW59" i="1" s="1"/>
  <c r="AV63" i="1"/>
  <c r="AW63" i="1" s="1"/>
  <c r="AV23" i="1"/>
  <c r="AW23" i="1" s="1"/>
  <c r="AV38" i="1"/>
  <c r="AW38" i="1" s="1"/>
  <c r="AV78" i="1"/>
  <c r="AW78" i="1" s="1"/>
  <c r="AV53" i="1"/>
  <c r="AW53" i="1" s="1"/>
  <c r="AV32" i="1"/>
  <c r="AW32" i="1" s="1"/>
  <c r="AV34" i="1"/>
  <c r="AW34" i="1" s="1"/>
  <c r="AV81" i="1"/>
  <c r="AW81" i="1" s="1"/>
  <c r="AV55" i="1"/>
  <c r="AW55" i="1" s="1"/>
  <c r="AV28" i="1"/>
  <c r="AW28" i="1" s="1"/>
  <c r="AV62" i="1"/>
  <c r="AW62" i="1" s="1"/>
  <c r="AV84" i="1"/>
  <c r="AW84" i="1" s="1"/>
  <c r="AV40" i="1"/>
  <c r="AW40" i="1" s="1"/>
  <c r="AV76" i="1"/>
  <c r="AW76" i="1" s="1"/>
  <c r="AV91" i="1"/>
  <c r="AW91" i="1" s="1"/>
  <c r="AV15" i="1"/>
  <c r="AW15" i="1" s="1"/>
  <c r="AV39" i="1"/>
  <c r="AW39" i="1" s="1"/>
  <c r="AV93" i="1"/>
  <c r="AW93" i="1" s="1"/>
  <c r="AV9" i="1"/>
  <c r="AW9" i="1" s="1"/>
  <c r="AV7" i="1"/>
  <c r="AW7" i="1" s="1"/>
  <c r="AV89" i="1"/>
  <c r="AW89" i="1" s="1"/>
  <c r="AV52" i="1"/>
  <c r="AW52" i="1" s="1"/>
  <c r="AV60" i="1"/>
  <c r="AW60" i="1" s="1"/>
  <c r="AV24" i="1"/>
  <c r="AW24" i="1" s="1"/>
  <c r="AV72" i="1"/>
  <c r="AW72" i="1" s="1"/>
  <c r="AV57" i="1"/>
  <c r="AW57" i="1" s="1"/>
  <c r="AV17" i="1"/>
  <c r="AW17" i="1" s="1"/>
  <c r="AV20" i="1"/>
  <c r="AW20" i="1" s="1"/>
  <c r="AV18" i="1"/>
  <c r="AW18" i="1" s="1"/>
  <c r="AT6" i="1"/>
  <c r="AU6" i="1" s="1"/>
  <c r="AT88" i="1"/>
  <c r="AT17" i="1"/>
  <c r="AU17" i="1" s="1"/>
  <c r="AT20" i="1"/>
  <c r="AU20" i="1" s="1"/>
  <c r="AT4" i="1"/>
  <c r="AU4" i="1" s="1"/>
  <c r="AT68" i="1"/>
  <c r="AU68" i="1" s="1"/>
  <c r="AT27" i="1"/>
  <c r="AU27" i="1" s="1"/>
  <c r="AT42" i="1"/>
  <c r="AU42" i="1" s="1"/>
  <c r="AT18" i="1"/>
  <c r="AU18" i="1" s="1"/>
  <c r="AT70" i="1"/>
  <c r="AU70" i="1" s="1"/>
  <c r="AT41" i="1"/>
  <c r="AT31" i="1"/>
  <c r="AU31" i="1" s="1"/>
  <c r="AT45" i="1"/>
  <c r="AU45" i="1" s="1"/>
  <c r="AT51" i="1"/>
  <c r="AU51" i="1" s="1"/>
  <c r="AT86" i="1"/>
  <c r="AU86" i="1" s="1"/>
  <c r="AT54" i="1"/>
  <c r="AU54" i="1" s="1"/>
  <c r="AT30" i="1"/>
  <c r="AT87" i="1"/>
  <c r="AU87" i="1" s="1"/>
  <c r="AT37" i="1"/>
  <c r="AU37" i="1" s="1"/>
  <c r="AT14" i="1"/>
  <c r="AU14" i="1" s="1"/>
  <c r="AT19" i="1"/>
  <c r="AU19" i="1" s="1"/>
  <c r="AT65" i="1"/>
  <c r="AU65" i="1" s="1"/>
  <c r="AT8" i="1"/>
  <c r="AU8" i="1" s="1"/>
  <c r="AT38" i="1"/>
  <c r="AU38" i="1" s="1"/>
  <c r="AT78" i="1"/>
  <c r="AU78" i="1" s="1"/>
  <c r="AT53" i="1"/>
  <c r="AU53" i="1" s="1"/>
  <c r="AT32" i="1"/>
  <c r="AU32" i="1" s="1"/>
  <c r="AT34" i="1"/>
  <c r="AU34" i="1" s="1"/>
  <c r="AT23" i="1"/>
  <c r="AU23" i="1" s="1"/>
  <c r="AT80" i="1"/>
  <c r="AU80" i="1" s="1"/>
  <c r="AT73" i="1"/>
  <c r="AU73" i="1" s="1"/>
  <c r="AT55" i="1"/>
  <c r="AU55" i="1" s="1"/>
  <c r="AT28" i="1"/>
  <c r="AT76" i="1"/>
  <c r="AU76" i="1" s="1"/>
  <c r="AT21" i="1"/>
  <c r="AU21" i="1" s="1"/>
  <c r="AT59" i="1"/>
  <c r="AU59" i="1" s="1"/>
  <c r="AT62" i="1"/>
  <c r="AU62" i="1" s="1"/>
  <c r="AT84" i="1"/>
  <c r="AU84" i="1" s="1"/>
  <c r="AT40" i="1"/>
  <c r="AU40" i="1" s="1"/>
  <c r="AT63" i="1"/>
  <c r="AU63" i="1" s="1"/>
  <c r="AT91" i="1"/>
  <c r="AU91" i="1" s="1"/>
  <c r="AT15" i="1"/>
  <c r="AT39" i="1"/>
  <c r="AU39" i="1" s="1"/>
  <c r="AT93" i="1"/>
  <c r="AU93" i="1" s="1"/>
  <c r="AT9" i="1"/>
  <c r="AU9" i="1" s="1"/>
  <c r="AT7" i="1"/>
  <c r="AU7" i="1" s="1"/>
  <c r="AT81" i="1"/>
  <c r="AU81" i="1" s="1"/>
  <c r="AT89" i="1"/>
  <c r="AU89" i="1" s="1"/>
  <c r="AT52" i="1"/>
  <c r="AU52" i="1" s="1"/>
  <c r="AT60" i="1"/>
  <c r="AU60" i="1" s="1"/>
  <c r="AT24" i="1"/>
  <c r="AU24" i="1" s="1"/>
  <c r="AT72" i="1"/>
  <c r="AU72" i="1" s="1"/>
  <c r="AT57" i="1"/>
  <c r="AU57" i="1" s="1"/>
  <c r="AT94" i="1"/>
  <c r="AT90" i="1"/>
  <c r="AU90" i="1" s="1"/>
  <c r="AT49" i="1"/>
  <c r="AU49" i="1" s="1"/>
  <c r="AS6" i="1"/>
  <c r="AS88" i="1"/>
  <c r="AS27" i="1"/>
  <c r="AS49" i="1"/>
  <c r="AS17" i="1"/>
  <c r="AS94" i="1"/>
  <c r="AS68" i="1"/>
  <c r="AS20" i="1"/>
  <c r="AS42" i="1"/>
  <c r="AS18" i="1"/>
  <c r="AS31" i="1"/>
  <c r="AS54" i="1"/>
  <c r="AS90" i="1"/>
  <c r="AS45" i="1"/>
  <c r="AS30" i="1"/>
  <c r="AS41" i="1"/>
  <c r="AS4" i="1"/>
  <c r="AS70" i="1"/>
  <c r="AS51" i="1"/>
  <c r="AS87" i="1"/>
  <c r="AS37" i="1"/>
  <c r="AS14" i="1"/>
  <c r="AS19" i="1"/>
  <c r="AS65" i="1"/>
  <c r="AS8" i="1"/>
  <c r="AS38" i="1"/>
  <c r="AS78" i="1"/>
  <c r="AS53" i="1"/>
  <c r="AS91" i="1"/>
  <c r="AS7" i="1"/>
  <c r="AS23" i="1"/>
  <c r="AS80" i="1"/>
  <c r="AS73" i="1"/>
  <c r="AS76" i="1"/>
  <c r="AS9" i="1"/>
  <c r="AS21" i="1"/>
  <c r="AS55" i="1"/>
  <c r="AS32" i="1"/>
  <c r="AS59" i="1"/>
  <c r="AS28" i="1"/>
  <c r="AS84" i="1"/>
  <c r="AS40" i="1"/>
  <c r="AS63" i="1"/>
  <c r="AS15" i="1"/>
  <c r="AS81" i="1"/>
  <c r="AS34" i="1"/>
  <c r="AS39" i="1"/>
  <c r="AS62" i="1"/>
  <c r="AS93" i="1"/>
  <c r="AS89" i="1"/>
  <c r="AS52" i="1"/>
  <c r="AS60" i="1"/>
  <c r="AS24" i="1"/>
  <c r="AS72" i="1"/>
  <c r="AS57" i="1"/>
  <c r="AS86" i="1"/>
  <c r="AP6" i="1"/>
  <c r="AP88" i="1"/>
  <c r="AP68" i="1"/>
  <c r="AP18" i="1"/>
  <c r="AP30" i="1"/>
  <c r="AP17" i="1"/>
  <c r="AP90" i="1"/>
  <c r="AP4" i="1"/>
  <c r="AP42" i="1"/>
  <c r="AP45" i="1"/>
  <c r="AP81" i="1"/>
  <c r="AP41" i="1"/>
  <c r="AP31" i="1"/>
  <c r="AP49" i="1"/>
  <c r="AP51" i="1"/>
  <c r="AP86" i="1"/>
  <c r="AP54" i="1"/>
  <c r="AP87" i="1"/>
  <c r="AP37" i="1"/>
  <c r="AP14" i="1"/>
  <c r="AP19" i="1"/>
  <c r="AP65" i="1"/>
  <c r="AP8" i="1"/>
  <c r="AP80" i="1"/>
  <c r="AP73" i="1"/>
  <c r="AP55" i="1"/>
  <c r="AP28" i="1"/>
  <c r="AP39" i="1"/>
  <c r="AP23" i="1"/>
  <c r="AP38" i="1"/>
  <c r="AP78" i="1"/>
  <c r="AP53" i="1"/>
  <c r="AP59" i="1"/>
  <c r="AP76" i="1"/>
  <c r="AP16" i="1"/>
  <c r="AP21" i="1"/>
  <c r="AP32" i="1"/>
  <c r="AP63" i="1"/>
  <c r="AP84" i="1"/>
  <c r="AP40" i="1"/>
  <c r="AP34" i="1"/>
  <c r="AP91" i="1"/>
  <c r="AP15" i="1"/>
  <c r="AP62" i="1"/>
  <c r="AP93" i="1"/>
  <c r="AP9" i="1"/>
  <c r="AP7" i="1"/>
  <c r="AP89" i="1"/>
  <c r="AP52" i="1"/>
  <c r="AP60" i="1"/>
  <c r="AP24" i="1"/>
  <c r="AP72" i="1"/>
  <c r="AP57" i="1"/>
  <c r="AP94" i="1"/>
  <c r="AP20" i="1"/>
  <c r="AP27" i="1"/>
  <c r="AP70" i="1"/>
  <c r="AU50" i="1" l="1"/>
  <c r="AU88" i="1"/>
  <c r="AU56" i="1"/>
  <c r="AU67" i="1"/>
  <c r="AU25" i="1"/>
  <c r="AU48" i="1"/>
  <c r="AU41" i="1"/>
  <c r="AU28" i="1"/>
  <c r="AU94" i="1"/>
  <c r="AU15" i="1"/>
  <c r="AU35" i="1"/>
  <c r="AU12" i="1"/>
  <c r="AU46" i="1"/>
  <c r="AU5" i="1"/>
  <c r="AU3" i="1"/>
  <c r="AU30" i="1"/>
  <c r="AU22" i="1"/>
  <c r="AU82" i="1"/>
  <c r="AU2" i="1"/>
  <c r="AU77" i="1"/>
  <c r="AU85" i="1"/>
  <c r="AU26" i="1"/>
  <c r="AU69" i="1"/>
  <c r="AU83" i="1"/>
  <c r="AU16" i="1"/>
  <c r="AU92" i="1"/>
  <c r="AU66" i="1"/>
  <c r="AU47" i="1"/>
  <c r="AU43" i="1"/>
  <c r="AU75" i="1"/>
  <c r="AU71" i="1"/>
  <c r="AU10" i="1"/>
  <c r="AU64" i="1"/>
  <c r="AU13" i="1"/>
  <c r="AU61" i="1"/>
  <c r="AU58" i="1"/>
  <c r="AU44" i="1"/>
  <c r="AU79" i="1"/>
  <c r="AU74" i="1"/>
  <c r="AU36" i="1"/>
  <c r="AE80" i="1"/>
  <c r="AE6" i="1"/>
  <c r="AE92" i="1"/>
  <c r="AE83" i="1"/>
  <c r="AE79" i="1"/>
  <c r="AE69" i="1"/>
  <c r="AE77" i="1"/>
  <c r="AE57" i="1"/>
  <c r="AE20" i="1"/>
  <c r="AE76" i="1"/>
  <c r="AE64" i="1"/>
  <c r="AE47" i="1"/>
  <c r="AE15" i="1"/>
  <c r="AE40" i="1"/>
  <c r="AE55" i="1"/>
  <c r="AE17" i="1"/>
  <c r="AE42" i="1"/>
  <c r="AE31" i="1"/>
  <c r="AE86" i="1"/>
  <c r="AE14" i="1"/>
  <c r="AE85" i="1"/>
  <c r="AE39" i="1"/>
  <c r="AE7" i="1"/>
  <c r="AE60" i="1"/>
  <c r="AE9" i="1"/>
  <c r="AE52" i="1"/>
  <c r="AE72" i="1"/>
  <c r="AE36" i="1"/>
  <c r="AE48" i="1"/>
  <c r="AE43" i="1"/>
  <c r="AE27" i="1"/>
  <c r="AE49" i="1"/>
  <c r="AE24" i="1"/>
  <c r="AE70" i="1" l="1"/>
  <c r="AE81" i="1"/>
  <c r="AE62" i="1"/>
  <c r="AE63" i="1"/>
  <c r="AE59" i="1"/>
  <c r="AE11" i="1"/>
  <c r="AE56" i="1"/>
  <c r="AE71" i="1"/>
  <c r="AE65" i="1"/>
  <c r="AE2" i="1"/>
  <c r="AE73" i="1"/>
  <c r="AE8" i="1" l="1"/>
  <c r="AE53" i="1"/>
  <c r="AE28" i="1"/>
  <c r="AE32" i="1" l="1"/>
  <c r="AE34" i="1"/>
  <c r="AE50" i="1"/>
  <c r="AE87" i="1"/>
  <c r="AE5" i="1" l="1"/>
  <c r="AE3" i="1"/>
  <c r="AE23" i="1"/>
  <c r="AE44" i="1"/>
  <c r="AE33" i="1"/>
  <c r="AE35" i="1"/>
  <c r="AE46" i="1"/>
  <c r="AE74" i="1"/>
  <c r="AE4" i="1"/>
  <c r="AE30" i="1"/>
  <c r="AE61" i="1"/>
  <c r="AE82" i="1"/>
  <c r="AE16" i="1"/>
  <c r="AE89" i="1"/>
  <c r="AE93" i="1" l="1"/>
  <c r="AE91" i="1"/>
  <c r="AE54" i="1"/>
  <c r="AE19" i="1"/>
  <c r="AE78" i="1"/>
  <c r="AE68" i="1"/>
  <c r="AE18" i="1" l="1"/>
  <c r="AE88" i="1"/>
  <c r="AE29" i="1"/>
  <c r="AE26" i="1"/>
  <c r="AE10" i="1"/>
  <c r="AE75" i="1" l="1"/>
  <c r="AE58" i="1"/>
  <c r="AE13" i="1"/>
  <c r="AE90" i="1"/>
  <c r="AE45" i="1"/>
  <c r="AE94" i="1"/>
  <c r="AE12" i="1"/>
  <c r="AE41" i="1" l="1"/>
  <c r="AE22" i="1"/>
  <c r="AE21" i="1"/>
  <c r="AE84" i="1"/>
  <c r="AE51" i="1"/>
  <c r="AE25" i="1"/>
  <c r="AE67" i="1"/>
  <c r="AE66" i="1"/>
  <c r="AE38" i="1"/>
  <c r="AE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Finlaylab</author>
  </authors>
  <commentList>
    <comment ref="AU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Finlaylab:</t>
        </r>
        <r>
          <rPr>
            <sz val="9"/>
            <color indexed="81"/>
            <rFont val="Tahoma"/>
            <family val="2"/>
          </rPr>
          <t xml:space="preserve">
Molar ratio of SRP to TN</t>
        </r>
      </text>
    </comment>
    <comment ref="CH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Finlaylab:</t>
        </r>
        <r>
          <rPr>
            <sz val="9"/>
            <color indexed="81"/>
            <rFont val="Tahoma"/>
            <family val="2"/>
          </rPr>
          <t xml:space="preserve">
maximum buoyancy frequency based on temp profiles</t>
        </r>
      </text>
    </comment>
  </commentList>
</comments>
</file>

<file path=xl/sharedStrings.xml><?xml version="1.0" encoding="utf-8"?>
<sst xmlns="http://schemas.openxmlformats.org/spreadsheetml/2006/main" count="2160" uniqueCount="547">
  <si>
    <t>Site_ID</t>
  </si>
  <si>
    <t>Sorting</t>
  </si>
  <si>
    <t>Month</t>
  </si>
  <si>
    <t>Date</t>
  </si>
  <si>
    <t>Time</t>
  </si>
  <si>
    <t>latitude</t>
  </si>
  <si>
    <t>longitude</t>
  </si>
  <si>
    <t>Air_temp</t>
  </si>
  <si>
    <t>Cloud (%)</t>
  </si>
  <si>
    <t>Wind_km.hr</t>
  </si>
  <si>
    <t>Field_team</t>
  </si>
  <si>
    <t>Secchi.m</t>
  </si>
  <si>
    <t>Depth.m</t>
  </si>
  <si>
    <t>Max_depth.m</t>
  </si>
  <si>
    <t>DO Calibration%</t>
  </si>
  <si>
    <t>Sample_depth</t>
  </si>
  <si>
    <t>Depth_grouped</t>
  </si>
  <si>
    <t>Surface_Temp</t>
  </si>
  <si>
    <t>Surface_DO.sat</t>
  </si>
  <si>
    <t>Surface_DO.mg.L</t>
  </si>
  <si>
    <t>Surface_Cond</t>
  </si>
  <si>
    <t>Surface_Sal.ppt</t>
  </si>
  <si>
    <t>Surface_pH</t>
  </si>
  <si>
    <t>Deep_Temp</t>
  </si>
  <si>
    <t>Deep_DO.sat</t>
  </si>
  <si>
    <t>Deep_DO.mg.L</t>
  </si>
  <si>
    <t>Deep_Cond</t>
  </si>
  <si>
    <t>Deep_Sal.ppt</t>
  </si>
  <si>
    <t>Deep_pH</t>
  </si>
  <si>
    <t>TDS.mg.L</t>
  </si>
  <si>
    <t>YSI_atm</t>
  </si>
  <si>
    <t>Core_length (cm)</t>
  </si>
  <si>
    <t>Sediment_depth</t>
  </si>
  <si>
    <t>Bottle_Temp_In</t>
  </si>
  <si>
    <t>Bottle_temp_out</t>
  </si>
  <si>
    <t>Tows</t>
  </si>
  <si>
    <t>General Comments</t>
  </si>
  <si>
    <t>Floating_chamberY/N</t>
  </si>
  <si>
    <t>Chl_total</t>
  </si>
  <si>
    <t>Chla</t>
  </si>
  <si>
    <t>NH3.mg.N.L</t>
  </si>
  <si>
    <t>SRP.mg.P.L</t>
  </si>
  <si>
    <t>Nitrate_Nitrite.ug.N.L</t>
  </si>
  <si>
    <t>TP.mg.P.L</t>
  </si>
  <si>
    <t>TN.ug.N.L</t>
  </si>
  <si>
    <t>NP_ratio</t>
  </si>
  <si>
    <t>DIC.mg.L</t>
  </si>
  <si>
    <t>DIC.uM</t>
  </si>
  <si>
    <t>DOC.mg.L</t>
  </si>
  <si>
    <t>DOC.uM</t>
  </si>
  <si>
    <t>pCO2</t>
  </si>
  <si>
    <t>CO2.uM</t>
  </si>
  <si>
    <t>CO2.uM.error</t>
  </si>
  <si>
    <t>pCH4</t>
  </si>
  <si>
    <t>CH4.uM</t>
  </si>
  <si>
    <t>CH4.uM.error</t>
  </si>
  <si>
    <t>pN2O</t>
  </si>
  <si>
    <t>N2O.nM</t>
  </si>
  <si>
    <t>N2O.nM.error</t>
  </si>
  <si>
    <r>
      <t>d</t>
    </r>
    <r>
      <rPr>
        <vertAlign val="superscript"/>
        <sz val="11"/>
        <rFont val="Calibri"/>
        <family val="2"/>
        <scheme val="minor"/>
      </rPr>
      <t>15</t>
    </r>
    <r>
      <rPr>
        <sz val="11"/>
        <rFont val="Calibri"/>
        <family val="2"/>
        <scheme val="minor"/>
      </rPr>
      <t>N_bulk</t>
    </r>
  </si>
  <si>
    <r>
      <t>d</t>
    </r>
    <r>
      <rPr>
        <vertAlign val="superscript"/>
        <sz val="11"/>
        <rFont val="Calibri"/>
        <family val="2"/>
        <scheme val="minor"/>
      </rPr>
      <t>13</t>
    </r>
    <r>
      <rPr>
        <sz val="11"/>
        <rFont val="Calibri"/>
        <family val="2"/>
        <scheme val="minor"/>
      </rPr>
      <t>C_bulk</t>
    </r>
  </si>
  <si>
    <t>mgN_bulk</t>
  </si>
  <si>
    <t>mgC_bulk</t>
  </si>
  <si>
    <t>PercentN_bulk</t>
  </si>
  <si>
    <t>PercentC_bulk</t>
  </si>
  <si>
    <t>sediment_C_N</t>
  </si>
  <si>
    <r>
      <t>d</t>
    </r>
    <r>
      <rPr>
        <vertAlign val="superscript"/>
        <sz val="11"/>
        <rFont val="Calibri"/>
        <family val="2"/>
        <scheme val="minor"/>
      </rPr>
      <t>15</t>
    </r>
    <r>
      <rPr>
        <sz val="11"/>
        <rFont val="Calibri"/>
        <family val="2"/>
        <scheme val="minor"/>
      </rPr>
      <t>N_org</t>
    </r>
  </si>
  <si>
    <r>
      <t>d</t>
    </r>
    <r>
      <rPr>
        <vertAlign val="superscript"/>
        <sz val="11"/>
        <rFont val="Calibri"/>
        <family val="2"/>
        <scheme val="minor"/>
      </rPr>
      <t>13</t>
    </r>
    <r>
      <rPr>
        <sz val="11"/>
        <rFont val="Calibri"/>
        <family val="2"/>
        <scheme val="minor"/>
      </rPr>
      <t>C_org</t>
    </r>
  </si>
  <si>
    <t>mgN_org</t>
  </si>
  <si>
    <t>mgC_org</t>
  </si>
  <si>
    <t>PercentN_org</t>
  </si>
  <si>
    <t>PercentC_org</t>
  </si>
  <si>
    <t>d2H</t>
  </si>
  <si>
    <t>d18O</t>
  </si>
  <si>
    <t>EtoI</t>
  </si>
  <si>
    <t>Regime</t>
  </si>
  <si>
    <t>Water Source</t>
  </si>
  <si>
    <t>Residence_Time</t>
  </si>
  <si>
    <t>Water_class</t>
  </si>
  <si>
    <t>Landuse</t>
  </si>
  <si>
    <t>Age.years</t>
  </si>
  <si>
    <t>NP.ratio</t>
  </si>
  <si>
    <t>TA_DIC.umol</t>
  </si>
  <si>
    <t>TA_CO2.umol</t>
  </si>
  <si>
    <t>b.f.max</t>
  </si>
  <si>
    <t>b.f.min</t>
  </si>
  <si>
    <t>Rn.dpm.L</t>
  </si>
  <si>
    <t>53A</t>
  </si>
  <si>
    <t>July</t>
  </si>
  <si>
    <t>SE, SC</t>
  </si>
  <si>
    <t>surrounded by cattails and willows, lots of filamentous algae, radon filled at 10:40</t>
  </si>
  <si>
    <t>N</t>
  </si>
  <si>
    <t>54A</t>
  </si>
  <si>
    <t xml:space="preserve">Salamanders or something similar (mud puppies maybe), radon collected at 9:30, surrounded by wheat field, lots of cattails </t>
  </si>
  <si>
    <t>48B</t>
  </si>
  <si>
    <t>Corn crop on south side, bush on north side</t>
  </si>
  <si>
    <t>W20 is ~1600m, D20 500m, horses have direct access</t>
  </si>
  <si>
    <t>48A</t>
  </si>
  <si>
    <t>Pasture - no animals at time of sampling, radon collected at 13:35</t>
  </si>
  <si>
    <t>AK, RR</t>
  </si>
  <si>
    <t>55B</t>
  </si>
  <si>
    <t>Pump in dugout, canola on one side, cat tails, gravel roads on others</t>
  </si>
  <si>
    <t>Y</t>
  </si>
  <si>
    <t>54B</t>
  </si>
  <si>
    <t>Submerged macrophytes</t>
  </si>
  <si>
    <t xml:space="preserve">Many brown macrophytes, cattle access this spring </t>
  </si>
  <si>
    <t>4A</t>
  </si>
  <si>
    <t>MM, SC</t>
  </si>
  <si>
    <t xml:space="preserve">Catails on North side, bush/trees on South side, lots of birds, lots of submerged macrophytes </t>
  </si>
  <si>
    <t>61A</t>
  </si>
  <si>
    <t>AK, MM</t>
  </si>
  <si>
    <t xml:space="preserve">Rad collected at 11:30, submerged macrophytes, clean reduction in water level </t>
  </si>
  <si>
    <t>61C</t>
  </si>
  <si>
    <t>Rad collected at 3:15</t>
  </si>
  <si>
    <t>61B</t>
  </si>
  <si>
    <t>Rad collected at 1:26</t>
  </si>
  <si>
    <t>4C</t>
  </si>
  <si>
    <t>Lots of submerbed vegetation, found depth with paddle, cattails around dugout</t>
  </si>
  <si>
    <t>14B</t>
  </si>
  <si>
    <t>Dog at dugout</t>
  </si>
  <si>
    <t>14A</t>
  </si>
  <si>
    <t>deep BT had 50ml - not reset, shallow BT had 1L - reset, cows entered dugout</t>
  </si>
  <si>
    <t>4D</t>
  </si>
  <si>
    <t>MM, RR</t>
  </si>
  <si>
    <t>4G</t>
  </si>
  <si>
    <t>4E</t>
  </si>
  <si>
    <t>Sampled from surface, no zooplankton tows</t>
  </si>
  <si>
    <t>66A</t>
  </si>
  <si>
    <t>August</t>
  </si>
  <si>
    <t>SE, HJ</t>
  </si>
  <si>
    <t>Lots of snails</t>
  </si>
  <si>
    <t>66C</t>
  </si>
  <si>
    <t>SE, MM, HJ</t>
  </si>
  <si>
    <t>Water level looks down- approximately 1 m from last year</t>
  </si>
  <si>
    <t>66B</t>
  </si>
  <si>
    <t>Lots of macrophytes and many snails</t>
  </si>
  <si>
    <t>62E</t>
  </si>
  <si>
    <t>MM, AK</t>
  </si>
  <si>
    <t>62C</t>
  </si>
  <si>
    <t xml:space="preserve">Radon collected at 12:14, GHG temp out measured with YSI, and pasture land </t>
  </si>
  <si>
    <t>62B</t>
  </si>
  <si>
    <t>GHG temp out measured with YSI, foam around edges of dugout, Radon collected at 11:14</t>
  </si>
  <si>
    <t>56A</t>
  </si>
  <si>
    <t>56B</t>
  </si>
  <si>
    <t>56C</t>
  </si>
  <si>
    <t>Lots of filamentous algae</t>
  </si>
  <si>
    <t>45B</t>
  </si>
  <si>
    <t>YSI batteries replaced before sampling</t>
  </si>
  <si>
    <t>15A</t>
  </si>
  <si>
    <t>Very tall reeds (&gt;6ft), radon collected at 2:30 pm, pump in middle of dugout, floating chamber with 60 mL syringe</t>
  </si>
  <si>
    <t>15B</t>
  </si>
  <si>
    <t>Radon collected at 3:17 pm, gusty winds, floating chamber with 60 mL syringe</t>
  </si>
  <si>
    <t>67B</t>
  </si>
  <si>
    <t xml:space="preserve">Very teal blue water- maybe treated with copper sulfate? </t>
  </si>
  <si>
    <t>67A</t>
  </si>
  <si>
    <t>Radon collected at 11:34</t>
  </si>
  <si>
    <t>27C</t>
  </si>
  <si>
    <t>SC, SC, RR</t>
  </si>
  <si>
    <t xml:space="preserve">Foamy algae, hose, pump, and equipment in dugout </t>
  </si>
  <si>
    <t>27B</t>
  </si>
  <si>
    <t>Filamentous cyanos, cattails in middle</t>
  </si>
  <si>
    <t>27A</t>
  </si>
  <si>
    <t>Lots of N fixers (duck weeds), cattails in middle/end, pump or old hose, surrounded by trees</t>
  </si>
  <si>
    <t>45A</t>
  </si>
  <si>
    <t>SC, SC</t>
  </si>
  <si>
    <t>Donkey/pony entered dugout, radon collected at 2:04</t>
  </si>
  <si>
    <t>45D</t>
  </si>
  <si>
    <t>Lots of cattails, algae, macrophytes free in center</t>
  </si>
  <si>
    <t>WL down from July sampling, floating filamentous algae, lots of bubbles venting while sampling, 500 mL deep bubbles, shallow bubble trap is dead</t>
  </si>
  <si>
    <t>22C</t>
  </si>
  <si>
    <t>Layer of macrophytes on top of water, radon collected at 10:40</t>
  </si>
  <si>
    <t>4H</t>
  </si>
  <si>
    <t>Radon collected at 1:29, surrounded by cattails, alot of bugs (dragon flies)</t>
  </si>
  <si>
    <t>CO2ppm_mean</t>
  </si>
  <si>
    <t>CO2ppm_std_error</t>
  </si>
  <si>
    <t>CO2um_mean</t>
  </si>
  <si>
    <t>CO2uM_std_error</t>
  </si>
  <si>
    <t>CH4ppm_mean</t>
  </si>
  <si>
    <t>CH4_std_error</t>
  </si>
  <si>
    <t>CH4um_mean</t>
  </si>
  <si>
    <t>CH4uM_std_error</t>
  </si>
  <si>
    <t>N2Oppm_mean</t>
  </si>
  <si>
    <t>N2Oppm_std_error</t>
  </si>
  <si>
    <t>N2OnM_mean</t>
  </si>
  <si>
    <t>N2OnM_std_error</t>
  </si>
  <si>
    <t xml:space="preserve">Tons of snails and flaoting macrophytes </t>
  </si>
  <si>
    <t>63B</t>
  </si>
  <si>
    <t xml:space="preserve">Do connected to slough </t>
  </si>
  <si>
    <t>63A</t>
  </si>
  <si>
    <t xml:space="preserve">August </t>
  </si>
  <si>
    <t>Surrounded on 3 sides with dead trees - 1 side has cattails, lots of floating plant matter - lemna maybe, water is actively pumped out for cattle use</t>
  </si>
  <si>
    <t>8G</t>
  </si>
  <si>
    <t>RR, AK, CD</t>
  </si>
  <si>
    <t>8F</t>
  </si>
  <si>
    <t>Cows have access</t>
  </si>
  <si>
    <t>8C</t>
  </si>
  <si>
    <t>Gross. Cows have access</t>
  </si>
  <si>
    <t>69C</t>
  </si>
  <si>
    <t>69B</t>
  </si>
  <si>
    <t>SE, MM</t>
  </si>
  <si>
    <t xml:space="preserve">2/3 of dugout srruounded by cattails </t>
  </si>
  <si>
    <t>24B</t>
  </si>
  <si>
    <t>AK, SC</t>
  </si>
  <si>
    <t>Surroundin very dry, radon collected at 13:55</t>
  </si>
  <si>
    <t>69A</t>
  </si>
  <si>
    <t>26C</t>
  </si>
  <si>
    <t>26B</t>
  </si>
  <si>
    <t>Green filamentous algae</t>
  </si>
  <si>
    <t>26A</t>
  </si>
  <si>
    <t>Channel between 26A and 26B that would connect them if the water was a few inches higher</t>
  </si>
  <si>
    <t xml:space="preserve">Direct cattle access, lots of macrophytes on the short ends of the dugout </t>
  </si>
  <si>
    <t>70A</t>
  </si>
  <si>
    <t>AK, SC, RR</t>
  </si>
  <si>
    <t xml:space="preserve">Dugout has overflowed its banks on one side </t>
  </si>
  <si>
    <t>70B</t>
  </si>
  <si>
    <t xml:space="preserve">Macrophytes submerged, grassy pature surrounding </t>
  </si>
  <si>
    <t>70C</t>
  </si>
  <si>
    <t>Radon collected at 9:15, macrophytes submerged and emengent, water is pumped into dugout via pipes, pump running, surrounded by paasture, next to freefight lake</t>
  </si>
  <si>
    <t>7I</t>
  </si>
  <si>
    <t>74A</t>
  </si>
  <si>
    <t>AK, MM, RR</t>
  </si>
  <si>
    <t>7B</t>
  </si>
  <si>
    <t xml:space="preserve">Coyotes </t>
  </si>
  <si>
    <t>7A</t>
  </si>
  <si>
    <t>Floating barrel, cats!</t>
  </si>
  <si>
    <t>31B</t>
  </si>
  <si>
    <t>31A</t>
  </si>
  <si>
    <t>Shakey bottle completed with van dorn</t>
  </si>
  <si>
    <t>30A</t>
  </si>
  <si>
    <t>60C</t>
  </si>
  <si>
    <t>SE, SC, Linn</t>
  </si>
  <si>
    <t>60B</t>
  </si>
  <si>
    <t>Lots of macrophytes. Could see secchi for 1.0m before it was covered by macrophytes</t>
  </si>
  <si>
    <t>60A</t>
  </si>
  <si>
    <t>Sampled wading in, sumerged macrophytes. Lots of zoops in GHG bottle and water mites. Lots of snails, water boat bugs and water mites</t>
  </si>
  <si>
    <t>64C</t>
  </si>
  <si>
    <t>64B</t>
  </si>
  <si>
    <t>Floating clumps of algae, macrophytes on all edges of dugout</t>
  </si>
  <si>
    <t>64A</t>
  </si>
  <si>
    <t>Very turbid water, lots of macrophytes, lots of freshwater shrimp</t>
  </si>
  <si>
    <t>30B</t>
  </si>
  <si>
    <t>Used Van Dorn</t>
  </si>
  <si>
    <t>58B</t>
  </si>
  <si>
    <t>AK, RR, SC</t>
  </si>
  <si>
    <t>Beavers. 58B-3 not pressurized properly</t>
  </si>
  <si>
    <t>58A</t>
  </si>
  <si>
    <t>Radon collected at 12:25. '1915'</t>
  </si>
  <si>
    <t>57D</t>
  </si>
  <si>
    <t>Secchi was 1.3m but depth finder was 0.9m = machrophytes?</t>
  </si>
  <si>
    <t>57C</t>
  </si>
  <si>
    <t xml:space="preserve">Beaver damn with fresh mud (Shaeya did NOT get to see the beaver and was sad but decided there was an army of beaver), ducklings </t>
  </si>
  <si>
    <t>57B</t>
  </si>
  <si>
    <t xml:space="preserve">Dark green floating patches of algae with light blue spots </t>
  </si>
  <si>
    <t>59A</t>
  </si>
  <si>
    <t xml:space="preserve">Carboy filled by dunking, filtered with 80um at lab before filtering </t>
  </si>
  <si>
    <t>59B</t>
  </si>
  <si>
    <t xml:space="preserve">only 1 shakey bottle, carboy filled by dunking </t>
  </si>
  <si>
    <t>59D</t>
  </si>
  <si>
    <t>44A</t>
  </si>
  <si>
    <t>44B</t>
  </si>
  <si>
    <t xml:space="preserve">near but not connected to a slough, appears to have been accessed by animals, very clear, stringy macrophytes on bottom </t>
  </si>
  <si>
    <t>74C</t>
  </si>
  <si>
    <t xml:space="preserve">dry flux potential </t>
  </si>
  <si>
    <t>74B</t>
  </si>
  <si>
    <t>10B</t>
  </si>
  <si>
    <t>10A</t>
  </si>
  <si>
    <t xml:space="preserve">Surrounded by cattails, build as a borrow pit for when the road was built </t>
  </si>
  <si>
    <t>10C</t>
  </si>
  <si>
    <t xml:space="preserve">in elk pasture </t>
  </si>
  <si>
    <t>10D</t>
  </si>
  <si>
    <t xml:space="preserve">flowing well, surrounded by cattails, small mounds on either side, farmer does not know age of DO since he rents the land </t>
  </si>
  <si>
    <t>10E</t>
  </si>
  <si>
    <t>built in 2017</t>
  </si>
  <si>
    <t>57A</t>
  </si>
  <si>
    <t>58C</t>
  </si>
  <si>
    <t>Sample ID</t>
  </si>
  <si>
    <t>TIC (PPM as mg/L C)</t>
  </si>
  <si>
    <t>TOC (PPM as mg/L C)</t>
  </si>
  <si>
    <t>D10A</t>
  </si>
  <si>
    <t>D10A-AUG26</t>
  </si>
  <si>
    <t>D10B</t>
  </si>
  <si>
    <t>D10B-AUG26</t>
  </si>
  <si>
    <t>D10C</t>
  </si>
  <si>
    <t>D10C-AUG26</t>
  </si>
  <si>
    <t>D10D</t>
  </si>
  <si>
    <t>D10D-AUG26</t>
  </si>
  <si>
    <t>D10E</t>
  </si>
  <si>
    <t>D10E-AUG26</t>
  </si>
  <si>
    <t>D10E-JUNE28</t>
  </si>
  <si>
    <t>D15B</t>
  </si>
  <si>
    <t>D125B-AUG6</t>
  </si>
  <si>
    <t>D14A</t>
  </si>
  <si>
    <t>D14A-JULY29</t>
  </si>
  <si>
    <t>D14A-JUNE24</t>
  </si>
  <si>
    <t>D14B</t>
  </si>
  <si>
    <t>D14B-JULY29</t>
  </si>
  <si>
    <t>D15A</t>
  </si>
  <si>
    <t>D15A-AUG6</t>
  </si>
  <si>
    <t>D20</t>
  </si>
  <si>
    <t>D20-JULY22</t>
  </si>
  <si>
    <t>D20-JUNE20</t>
  </si>
  <si>
    <t>D22C</t>
  </si>
  <si>
    <t>D22C-AUG9</t>
  </si>
  <si>
    <t>D24B</t>
  </si>
  <si>
    <t>D24B-AUG15</t>
  </si>
  <si>
    <t>D26A</t>
  </si>
  <si>
    <t>D26A-AUG15</t>
  </si>
  <si>
    <t>D26B</t>
  </si>
  <si>
    <t>D26B-AUG15</t>
  </si>
  <si>
    <t>D26C</t>
  </si>
  <si>
    <t>D26C-AUG15</t>
  </si>
  <si>
    <t>D27A</t>
  </si>
  <si>
    <t>D27A-AUG7</t>
  </si>
  <si>
    <t>D27B</t>
  </si>
  <si>
    <t>D27B-AUG7</t>
  </si>
  <si>
    <t>D27C</t>
  </si>
  <si>
    <t>D27C-AUG7</t>
  </si>
  <si>
    <t>D30A</t>
  </si>
  <si>
    <t>D30A-AUG19</t>
  </si>
  <si>
    <t>D30B</t>
  </si>
  <si>
    <t>D30B-AUG19</t>
  </si>
  <si>
    <t>D31A</t>
  </si>
  <si>
    <t>D31A-AUG19</t>
  </si>
  <si>
    <t>D31A-JULY3</t>
  </si>
  <si>
    <t>D31B</t>
  </si>
  <si>
    <t>D31B-AUG19</t>
  </si>
  <si>
    <t>D31B-JULY2</t>
  </si>
  <si>
    <t>D31C</t>
  </si>
  <si>
    <t>D31C-JULY2</t>
  </si>
  <si>
    <t>D36</t>
  </si>
  <si>
    <t>D36-AUG12</t>
  </si>
  <si>
    <t>D44</t>
  </si>
  <si>
    <t>D44-AUG9</t>
  </si>
  <si>
    <t>D44A</t>
  </si>
  <si>
    <t>D44A-AUG22</t>
  </si>
  <si>
    <t>D44B</t>
  </si>
  <si>
    <t>D44B-AUG22</t>
  </si>
  <si>
    <t>D44B-JULY8</t>
  </si>
  <si>
    <t>D45A</t>
  </si>
  <si>
    <t>D45A-AUG6</t>
  </si>
  <si>
    <t>D45B</t>
  </si>
  <si>
    <t>D45B-AUG6</t>
  </si>
  <si>
    <t>D45D</t>
  </si>
  <si>
    <t>D45D-AUG6</t>
  </si>
  <si>
    <t>D48A</t>
  </si>
  <si>
    <t>D48A-JULY22</t>
  </si>
  <si>
    <t>D48B</t>
  </si>
  <si>
    <t>D48B-JULY22</t>
  </si>
  <si>
    <t>D49</t>
  </si>
  <si>
    <t>D49-JULY22</t>
  </si>
  <si>
    <t>D4A</t>
  </si>
  <si>
    <t>D4A-JULY26</t>
  </si>
  <si>
    <t>D4C</t>
  </si>
  <si>
    <t>D4C-JULY26</t>
  </si>
  <si>
    <t>D4D</t>
  </si>
  <si>
    <t>D4D-JULY25</t>
  </si>
  <si>
    <t>D4E</t>
  </si>
  <si>
    <t>D4E-JULY25</t>
  </si>
  <si>
    <t>D4G</t>
  </si>
  <si>
    <t>D4G-JULY25</t>
  </si>
  <si>
    <t>D4H</t>
  </si>
  <si>
    <t>D4H-AUG9</t>
  </si>
  <si>
    <t>D5</t>
  </si>
  <si>
    <t>D5-AUG26</t>
  </si>
  <si>
    <t>D5-JUNE27</t>
  </si>
  <si>
    <t>D51</t>
  </si>
  <si>
    <t>D51-JULY22</t>
  </si>
  <si>
    <t>D52</t>
  </si>
  <si>
    <t>D52-JULY23</t>
  </si>
  <si>
    <t>D52-JUNE20</t>
  </si>
  <si>
    <t>D53A</t>
  </si>
  <si>
    <t>D53A-JULY23</t>
  </si>
  <si>
    <t>D54A</t>
  </si>
  <si>
    <t>D54A-JULY23</t>
  </si>
  <si>
    <t>D54B</t>
  </si>
  <si>
    <t>D54B-JULY22</t>
  </si>
  <si>
    <t>D55B</t>
  </si>
  <si>
    <t>D55B-JULY23</t>
  </si>
  <si>
    <t>D56A</t>
  </si>
  <si>
    <t>D56A-AUG1</t>
  </si>
  <si>
    <t>D56A-JUNE19</t>
  </si>
  <si>
    <t>D56B</t>
  </si>
  <si>
    <t>D56B-AUG1</t>
  </si>
  <si>
    <t>D56C</t>
  </si>
  <si>
    <t>D56C-AUG1</t>
  </si>
  <si>
    <t>D56C-JUNE19</t>
  </si>
  <si>
    <t>D56D</t>
  </si>
  <si>
    <t>D56D-JULY15</t>
  </si>
  <si>
    <t>D57A</t>
  </si>
  <si>
    <t>D57A-AUG23</t>
  </si>
  <si>
    <t>D57A-JULY9</t>
  </si>
  <si>
    <t>D57B</t>
  </si>
  <si>
    <t>D57B-AUG23</t>
  </si>
  <si>
    <t>D57B-JULY9</t>
  </si>
  <si>
    <t>D57C</t>
  </si>
  <si>
    <t>D57C-AUG23</t>
  </si>
  <si>
    <t>D57D</t>
  </si>
  <si>
    <t>D57D-AUG23</t>
  </si>
  <si>
    <t>D58A</t>
  </si>
  <si>
    <t>D58A-AUG22</t>
  </si>
  <si>
    <t>D58B</t>
  </si>
  <si>
    <t>D58B-AUG22</t>
  </si>
  <si>
    <t>D58C</t>
  </si>
  <si>
    <t>D58C-AUG22</t>
  </si>
  <si>
    <t>D59A</t>
  </si>
  <si>
    <t>D59A-AUG23</t>
  </si>
  <si>
    <t>D59B</t>
  </si>
  <si>
    <t>D59B-AUG23</t>
  </si>
  <si>
    <t>D59D</t>
  </si>
  <si>
    <t>D59D-AUG23</t>
  </si>
  <si>
    <t>D60A</t>
  </si>
  <si>
    <t>D60A-AUG20</t>
  </si>
  <si>
    <t>D60B</t>
  </si>
  <si>
    <t>D60B-AUG20</t>
  </si>
  <si>
    <t>D60C</t>
  </si>
  <si>
    <t>D60C-AUG20</t>
  </si>
  <si>
    <t>D61A</t>
  </si>
  <si>
    <t>D61A-JULY30</t>
  </si>
  <si>
    <t>D61B</t>
  </si>
  <si>
    <t>D61B-JULY30</t>
  </si>
  <si>
    <t>D61B-JUNE25</t>
  </si>
  <si>
    <t>D61C</t>
  </si>
  <si>
    <t>D61C-JULY30</t>
  </si>
  <si>
    <t>D62B</t>
  </si>
  <si>
    <t>D62B-AUG1</t>
  </si>
  <si>
    <t>D62C</t>
  </si>
  <si>
    <t>D62C-AUG1</t>
  </si>
  <si>
    <t>D62E</t>
  </si>
  <si>
    <t>D62E-AUG1</t>
  </si>
  <si>
    <t>D63A</t>
  </si>
  <si>
    <t>D63A-AUG12</t>
  </si>
  <si>
    <t>D63B</t>
  </si>
  <si>
    <t>D63B-AUG12</t>
  </si>
  <si>
    <t>D64A</t>
  </si>
  <si>
    <t>D64A-AUG19</t>
  </si>
  <si>
    <t>D64B</t>
  </si>
  <si>
    <t>D64B-AUG19</t>
  </si>
  <si>
    <t>D64C</t>
  </si>
  <si>
    <t>D64C-AUG19</t>
  </si>
  <si>
    <t>D65</t>
  </si>
  <si>
    <t>D65-AUG13</t>
  </si>
  <si>
    <t>D65-JULY12</t>
  </si>
  <si>
    <t>D66A</t>
  </si>
  <si>
    <t>D66A-AUG2</t>
  </si>
  <si>
    <t>D66B</t>
  </si>
  <si>
    <t>D66B-AUG2</t>
  </si>
  <si>
    <t>D66C</t>
  </si>
  <si>
    <t>D66C-AUG2</t>
  </si>
  <si>
    <t>D67A</t>
  </si>
  <si>
    <t>D67A-AUG7</t>
  </si>
  <si>
    <t>D67B</t>
  </si>
  <si>
    <t>D67B-AUG7</t>
  </si>
  <si>
    <t>D69A</t>
  </si>
  <si>
    <t>D69A-AUG16</t>
  </si>
  <si>
    <t>D69B</t>
  </si>
  <si>
    <t>D69B-AUG16</t>
  </si>
  <si>
    <t>D69C</t>
  </si>
  <si>
    <t>D69C-AUG16</t>
  </si>
  <si>
    <t>D70A</t>
  </si>
  <si>
    <t>D70A-AUG16</t>
  </si>
  <si>
    <t>D70B</t>
  </si>
  <si>
    <t>D70B-AUG16</t>
  </si>
  <si>
    <t>D70C</t>
  </si>
  <si>
    <t>D70C-AUG16</t>
  </si>
  <si>
    <t>D74A</t>
  </si>
  <si>
    <t>D74A-AUG26</t>
  </si>
  <si>
    <t>D74B</t>
  </si>
  <si>
    <t>D74B-AUG26</t>
  </si>
  <si>
    <t>D74C</t>
  </si>
  <si>
    <t>D74C-AUG26</t>
  </si>
  <si>
    <t>D75</t>
  </si>
  <si>
    <t>D75-AUG9</t>
  </si>
  <si>
    <t>D75-JUNE24</t>
  </si>
  <si>
    <t>D76</t>
  </si>
  <si>
    <t>D76-JULY5</t>
  </si>
  <si>
    <t>D7A</t>
  </si>
  <si>
    <t>D7A-AUG20</t>
  </si>
  <si>
    <t>D7B</t>
  </si>
  <si>
    <t>D7B-AUG20</t>
  </si>
  <si>
    <t>D7I</t>
  </si>
  <si>
    <t>D7I-AUG20</t>
  </si>
  <si>
    <t>D8C</t>
  </si>
  <si>
    <t>D8C-AUG12</t>
  </si>
  <si>
    <t>D8E</t>
  </si>
  <si>
    <t>D8E-JULY11</t>
  </si>
  <si>
    <t>D8F</t>
  </si>
  <si>
    <t>D8F-AUG12</t>
  </si>
  <si>
    <t>D8G</t>
  </si>
  <si>
    <t>D8G-AUG13</t>
  </si>
  <si>
    <t>D8G-JULY11</t>
  </si>
  <si>
    <t>W10E</t>
  </si>
  <si>
    <t>W10E-JUNE28</t>
  </si>
  <si>
    <t>W14A</t>
  </si>
  <si>
    <t>W14A-JUNE24</t>
  </si>
  <si>
    <t>W20</t>
  </si>
  <si>
    <t>W20-JUNE20</t>
  </si>
  <si>
    <t>W31A</t>
  </si>
  <si>
    <t>W31A-JULY3</t>
  </si>
  <si>
    <t>W31B</t>
  </si>
  <si>
    <t>W31B-JULY2</t>
  </si>
  <si>
    <t>W31C</t>
  </si>
  <si>
    <t>W31C-JULY2</t>
  </si>
  <si>
    <t>W44B</t>
  </si>
  <si>
    <t>W44B-JULY8</t>
  </si>
  <si>
    <t>W5</t>
  </si>
  <si>
    <t>W5-JUNE27</t>
  </si>
  <si>
    <t>W52</t>
  </si>
  <si>
    <t>W52-JUNE20</t>
  </si>
  <si>
    <t>W56A</t>
  </si>
  <si>
    <t>W56A-JUNE19</t>
  </si>
  <si>
    <t>W56C</t>
  </si>
  <si>
    <t>W56C-JUNE19</t>
  </si>
  <si>
    <t>W56D</t>
  </si>
  <si>
    <t>W56D-JULY15</t>
  </si>
  <si>
    <t>W57A</t>
  </si>
  <si>
    <t>W57A-JULY9</t>
  </si>
  <si>
    <t>W57B</t>
  </si>
  <si>
    <t>W57B-JULY9</t>
  </si>
  <si>
    <t>W61B</t>
  </si>
  <si>
    <t>W61B-JUNE25</t>
  </si>
  <si>
    <t>W65</t>
  </si>
  <si>
    <t>W65-JULY12</t>
  </si>
  <si>
    <t>W75</t>
  </si>
  <si>
    <t>W75-JUNE24</t>
  </si>
  <si>
    <t>W76</t>
  </si>
  <si>
    <t>W76-JULY5</t>
  </si>
  <si>
    <t>W8E</t>
  </si>
  <si>
    <t>W8E-JULY11</t>
  </si>
  <si>
    <t>W8G</t>
  </si>
  <si>
    <t>W8G-JULY11</t>
  </si>
  <si>
    <t>Sample</t>
  </si>
  <si>
    <t>TP (mg P/L)</t>
  </si>
  <si>
    <t>D15B-AUG6</t>
  </si>
  <si>
    <t>D57A-JULY19</t>
  </si>
  <si>
    <t>TN (ug N/L)</t>
  </si>
  <si>
    <t>Ammonia (mg NH3-N/L)</t>
  </si>
  <si>
    <t>SRP (mg P/L)</t>
  </si>
  <si>
    <t>Nitrate/Nitrite (ug N/L)</t>
  </si>
  <si>
    <t>Chlb</t>
  </si>
  <si>
    <t>Chlc</t>
  </si>
  <si>
    <t>Site</t>
  </si>
  <si>
    <t>Sampling Date</t>
  </si>
  <si>
    <t>D32A</t>
  </si>
  <si>
    <t>D32B</t>
  </si>
  <si>
    <t>D68</t>
  </si>
  <si>
    <t>D23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</si>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</sst>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00"/>
    <numFmt numFmtId="166" formatCode="[$-409]d\-mmm\-yy;@"/>
    <numFmt numFmtId="167" formatCode="[$-1009]d/mmm/yy;@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1" fontId="0" fillId="0" borderId="0" xfId="0" applyNumberFormat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2" fontId="0" fillId="0" borderId="0" xfId="0" applyNumberFormat="1" applyFill="1" applyAlignment="1">
      <alignment wrapText="1"/>
    </xf>
    <xf numFmtId="0" fontId="0" fillId="0" borderId="0" xfId="0" applyFill="1"/>
    <xf numFmtId="9" fontId="0" fillId="0" borderId="0" xfId="0" applyNumberFormat="1"/>
    <xf numFmtId="166" fontId="0" fillId="0" borderId="0" xfId="0" applyNumberFormat="1" applyAlignment="1">
      <alignment wrapText="1"/>
    </xf>
    <xf numFmtId="166" fontId="0" fillId="0" borderId="0" xfId="0" applyNumberFormat="1"/>
    <xf numFmtId="2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/>
    </xf>
    <xf numFmtId="0" fontId="7" fillId="0" borderId="1" xfId="0" applyFont="1" applyBorder="1" applyAlignment="1">
      <alignment horizontal="center"/>
    </xf>
    <xf numFmtId="15" fontId="0" fillId="0" borderId="0" xfId="0" applyNumberFormat="1"/>
    <xf numFmtId="167" fontId="0" fillId="0" borderId="0" xfId="0" applyNumberFormat="1" applyFill="1"/>
    <xf numFmtId="14" fontId="0" fillId="0" borderId="0" xfId="0" applyNumberFormat="1" applyFill="1"/>
    <xf numFmtId="167" fontId="8" fillId="0" borderId="0" xfId="0" applyNumberFormat="1" applyFont="1" applyFill="1" applyAlignment="1">
      <alignment horizontal="center"/>
    </xf>
  </cellXfs>
  <cellStyles count="9">
    <cellStyle name="Followed Hyperlink" xfId="8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Hyperlink" xfId="7" builtinId="8" hidden="1"/>
    <cellStyle name="Hyperlink" xfId="5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94"/>
  <sheetViews>
    <sheetView tabSelected="1" zoomScaleNormal="100" workbookViewId="0">
      <pane ySplit="1" topLeftCell="A2" activePane="bottomLeft" state="frozen"/>
      <selection activeCell="B1" sqref="B1"/>
      <selection pane="bottomLeft" activeCell="AL42" sqref="AL42"/>
    </sheetView>
  </sheetViews>
  <sheetFormatPr baseColWidth="10" defaultColWidth="8.6640625" defaultRowHeight="15" x14ac:dyDescent="0.2"/>
  <cols>
    <col min="1" max="1" width="8.6640625" style="7"/>
    <col min="2" max="2" width="10.5" bestFit="1" customWidth="1"/>
    <col min="3" max="3" width="8.6640625" style="7"/>
    <col min="4" max="4" width="9.1640625" customWidth="1"/>
    <col min="5" max="5" width="9.6640625" style="18" bestFit="1" customWidth="1"/>
    <col min="6" max="6" width="5.6640625" bestFit="1" customWidth="1"/>
    <col min="7" max="7" width="10" bestFit="1" customWidth="1"/>
    <col min="8" max="8" width="11.1640625" bestFit="1" customWidth="1"/>
    <col min="9" max="9" width="8.5" bestFit="1" customWidth="1"/>
    <col min="10" max="11" width="8.6640625" bestFit="1" customWidth="1"/>
    <col min="12" max="12" width="9.5" bestFit="1" customWidth="1"/>
    <col min="13" max="13" width="8.1640625" bestFit="1" customWidth="1"/>
    <col min="14" max="14" width="8" bestFit="1" customWidth="1"/>
    <col min="15" max="15" width="8.5" bestFit="1" customWidth="1"/>
    <col min="16" max="17" width="8.6640625" bestFit="1" customWidth="1"/>
    <col min="18" max="18" width="8.5" bestFit="1" customWidth="1"/>
    <col min="19" max="25" width="8.1640625" bestFit="1" customWidth="1"/>
    <col min="26" max="27" width="8.6640625" bestFit="1" customWidth="1"/>
    <col min="28" max="30" width="8.5" bestFit="1" customWidth="1"/>
    <col min="31" max="31" width="12.1640625" style="15" bestFit="1" customWidth="1"/>
    <col min="32" max="32" width="7.6640625" bestFit="1" customWidth="1"/>
    <col min="33" max="33" width="8.33203125" bestFit="1" customWidth="1"/>
    <col min="34" max="34" width="8.5" bestFit="1" customWidth="1"/>
    <col min="35" max="35" width="8" bestFit="1" customWidth="1"/>
    <col min="36" max="36" width="8.6640625" bestFit="1" customWidth="1"/>
    <col min="37" max="37" width="5.33203125" bestFit="1" customWidth="1"/>
    <col min="38" max="38" width="79" customWidth="1"/>
    <col min="39" max="40" width="8.5" bestFit="1" customWidth="1"/>
    <col min="41" max="41" width="6.5" bestFit="1" customWidth="1"/>
    <col min="42" max="42" width="8.1640625" bestFit="1" customWidth="1"/>
    <col min="43" max="43" width="8.5" bestFit="1" customWidth="1"/>
    <col min="44" max="44" width="8.6640625" bestFit="1" customWidth="1"/>
    <col min="45" max="45" width="9" bestFit="1" customWidth="1"/>
    <col min="46" max="46" width="9.1640625" bestFit="1" customWidth="1"/>
    <col min="47" max="47" width="8.1640625" bestFit="1" customWidth="1"/>
    <col min="48" max="48" width="8.33203125" bestFit="1" customWidth="1"/>
    <col min="49" max="49" width="7.1640625" bestFit="1" customWidth="1"/>
    <col min="50" max="50" width="8.1640625" bestFit="1" customWidth="1"/>
    <col min="51" max="51" width="15.1640625" bestFit="1" customWidth="1"/>
    <col min="52" max="60" width="12" bestFit="1" customWidth="1"/>
    <col min="61" max="61" width="9" bestFit="1" customWidth="1"/>
    <col min="62" max="62" width="8.6640625" bestFit="1" customWidth="1"/>
    <col min="63" max="63" width="9.1640625" bestFit="1" customWidth="1"/>
    <col min="64" max="64" width="8.6640625" bestFit="1" customWidth="1"/>
    <col min="65" max="67" width="12.6640625" bestFit="1" customWidth="1"/>
    <col min="68" max="68" width="8.33203125" bestFit="1" customWidth="1"/>
    <col min="69" max="69" width="8.1640625" bestFit="1" customWidth="1"/>
    <col min="70" max="70" width="8.5" bestFit="1" customWidth="1"/>
    <col min="71" max="71" width="8.1640625" bestFit="1" customWidth="1"/>
    <col min="72" max="72" width="12.1640625" bestFit="1" customWidth="1"/>
    <col min="73" max="73" width="12" bestFit="1" customWidth="1"/>
    <col min="74" max="74" width="4.1640625" bestFit="1" customWidth="1"/>
    <col min="75" max="75" width="5.33203125" bestFit="1" customWidth="1"/>
    <col min="76" max="76" width="4.33203125" bestFit="1" customWidth="1"/>
    <col min="77" max="77" width="7" bestFit="1" customWidth="1"/>
    <col min="78" max="78" width="12.1640625" bestFit="1" customWidth="1"/>
    <col min="79" max="79" width="14.33203125" bestFit="1" customWidth="1"/>
    <col min="80" max="80" width="8.5" bestFit="1" customWidth="1"/>
    <col min="81" max="81" width="7.6640625" bestFit="1" customWidth="1"/>
    <col min="82" max="82" width="8.6640625" bestFit="1" customWidth="1"/>
    <col min="83" max="83" width="7.6640625" bestFit="1" customWidth="1"/>
    <col min="84" max="84" width="8.5" bestFit="1" customWidth="1"/>
    <col min="85" max="85" width="8.1640625" bestFit="1" customWidth="1"/>
    <col min="86" max="87" width="12.6640625" bestFit="1" customWidth="1"/>
    <col min="88" max="88" width="12" style="20" bestFit="1" customWidth="1"/>
  </cols>
  <sheetData>
    <row r="1" spans="1:88" s="1" customFormat="1" ht="48" x14ac:dyDescent="0.2">
      <c r="A1" s="8" t="s">
        <v>540</v>
      </c>
      <c r="B1" s="1" t="s">
        <v>1</v>
      </c>
      <c r="C1" s="8" t="s">
        <v>0</v>
      </c>
      <c r="D1" s="1" t="s">
        <v>2</v>
      </c>
      <c r="E1" s="17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4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2" t="s">
        <v>38</v>
      </c>
      <c r="AO1" s="2" t="s">
        <v>39</v>
      </c>
      <c r="AP1" s="5" t="s">
        <v>40</v>
      </c>
      <c r="AQ1" s="6" t="s">
        <v>41</v>
      </c>
      <c r="AR1" s="5" t="s">
        <v>42</v>
      </c>
      <c r="AS1" t="s">
        <v>43</v>
      </c>
      <c r="AT1" t="s">
        <v>44</v>
      </c>
      <c r="AU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3" t="s">
        <v>59</v>
      </c>
      <c r="BJ1" s="3" t="s">
        <v>60</v>
      </c>
      <c r="BK1" s="4" t="s">
        <v>61</v>
      </c>
      <c r="BL1" s="3" t="s">
        <v>62</v>
      </c>
      <c r="BM1" s="4" t="s">
        <v>63</v>
      </c>
      <c r="BN1" s="4" t="s">
        <v>64</v>
      </c>
      <c r="BO1" s="3" t="s">
        <v>65</v>
      </c>
      <c r="BP1" s="3" t="s">
        <v>66</v>
      </c>
      <c r="BQ1" s="3" t="s">
        <v>67</v>
      </c>
      <c r="BR1" s="4" t="s">
        <v>68</v>
      </c>
      <c r="BS1" s="3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1" t="s">
        <v>78</v>
      </c>
      <c r="CC1" s="1" t="s">
        <v>79</v>
      </c>
      <c r="CD1" s="1" t="s">
        <v>80</v>
      </c>
      <c r="CE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9" t="s">
        <v>86</v>
      </c>
    </row>
    <row r="2" spans="1:88" x14ac:dyDescent="0.2">
      <c r="A2" s="7" t="s">
        <v>201</v>
      </c>
      <c r="B2" t="str">
        <f t="shared" ref="B2:B33" si="0">C2&amp;E2</f>
        <v>D24B43692</v>
      </c>
      <c r="C2" s="7" t="s">
        <v>303</v>
      </c>
      <c r="D2" t="s">
        <v>128</v>
      </c>
      <c r="E2" s="18">
        <v>43692</v>
      </c>
      <c r="F2" s="10">
        <v>0.53819444444444442</v>
      </c>
      <c r="G2">
        <v>52.62556</v>
      </c>
      <c r="H2">
        <v>-104.65647</v>
      </c>
      <c r="I2">
        <v>24.7</v>
      </c>
      <c r="J2">
        <v>40</v>
      </c>
      <c r="K2">
        <v>9.6999999999999993</v>
      </c>
      <c r="L2" t="s">
        <v>202</v>
      </c>
      <c r="M2">
        <v>0.18</v>
      </c>
      <c r="N2">
        <v>1</v>
      </c>
      <c r="O2">
        <v>1</v>
      </c>
      <c r="P2">
        <v>90.9</v>
      </c>
      <c r="Q2">
        <v>0</v>
      </c>
      <c r="R2">
        <v>0</v>
      </c>
      <c r="S2">
        <v>20.3</v>
      </c>
      <c r="T2">
        <v>111.6</v>
      </c>
      <c r="U2">
        <v>10.1</v>
      </c>
      <c r="V2">
        <v>302.5</v>
      </c>
      <c r="W2">
        <v>0.16</v>
      </c>
      <c r="X2">
        <v>9.1</v>
      </c>
      <c r="Y2">
        <v>17.7</v>
      </c>
      <c r="Z2">
        <v>37.1</v>
      </c>
      <c r="AA2">
        <v>3.91</v>
      </c>
      <c r="AB2">
        <v>294.7</v>
      </c>
      <c r="AC2">
        <v>0.16</v>
      </c>
      <c r="AD2">
        <v>9.06</v>
      </c>
      <c r="AE2" s="15">
        <f t="shared" ref="AE2:AE33" si="1">IF(V2&gt;717.5,(-0.000000000005886729*V2^3)+(0.000001573823009374*V2^2)+( 0.564100864596031*V2)-32.0598990943585, (- 0.00000003351240016*V2^3)+(0.000049948901244919*V2^2)+( 0.500944688449521*V2)-0.00823364899058809)</f>
        <v>155.17052654622225</v>
      </c>
      <c r="AF2" s="15">
        <v>691.5</v>
      </c>
      <c r="AK2">
        <v>2</v>
      </c>
      <c r="AL2" t="s">
        <v>203</v>
      </c>
      <c r="AM2" t="s">
        <v>91</v>
      </c>
      <c r="AN2">
        <f>VLOOKUP($C2, CHL!$1:$1048576, 6, FALSE)</f>
        <v>159.46194866666667</v>
      </c>
      <c r="AO2">
        <f>VLOOKUP($C2, CHL!$1:$1048576, 3, FALSE)</f>
        <v>141.71808133333332</v>
      </c>
      <c r="AP2">
        <f>VLOOKUP($B2, Triplex!$1:$1048576, 5, FALSE)</f>
        <v>0.28999999999999998</v>
      </c>
      <c r="AQ2">
        <f>VLOOKUP($B2, Triplex!$1:$1048576,6, FALSE)</f>
        <v>0.62</v>
      </c>
      <c r="AR2">
        <f>VLOOKUP($B2, Triplex!$1:$1048576, 7, FALSE)</f>
        <v>237.55</v>
      </c>
      <c r="AS2">
        <f>VLOOKUP($B2, TP!$1:$1048576, 5, FALSE)</f>
        <v>0.73</v>
      </c>
      <c r="AT2">
        <f>VLOOKUP($B2, TN!$1:$1048576, 5, FALSE)</f>
        <v>2760</v>
      </c>
      <c r="AU2">
        <f t="shared" ref="AU2:AU33" si="2">(AT2/1000)/AQ2</f>
        <v>4.4516129032258061</v>
      </c>
      <c r="AV2">
        <f>VLOOKUP($B2, TICTOC!$1:$1048576, 5, FALSE)</f>
        <v>41.737000000000002</v>
      </c>
      <c r="AW2">
        <f t="shared" ref="AW2:AW33" si="3">(AV2/12.01)*1000</f>
        <v>3475.1873438800999</v>
      </c>
      <c r="AX2">
        <f>VLOOKUP($B2, TICTOC!$1:$1048576, 6, FALSE)</f>
        <v>33.654000000000003</v>
      </c>
      <c r="AY2">
        <f t="shared" ref="AY2:AY33" si="4">(AX2/12.01)*1000</f>
        <v>2802.1648626144884</v>
      </c>
      <c r="AZ2">
        <f>VLOOKUP($C2, GHG!$1:$1048576, 2, FALSE)</f>
        <v>111.01097590000001</v>
      </c>
      <c r="BA2">
        <f>VLOOKUP($C2, GHG!$1:$1048576, 4, FALSE)</f>
        <v>3.911832478</v>
      </c>
      <c r="BB2">
        <f>VLOOKUP($C2, GHG!$1:$1048576, 5, FALSE)</f>
        <v>0.176126844</v>
      </c>
      <c r="BC2">
        <f>VLOOKUP($C2, GHG!$1:$1048576, 6, FALSE)</f>
        <v>28965.67987</v>
      </c>
      <c r="BD2">
        <f>VLOOKUP($C2, GHG!$1:$1048576, 8, FALSE)</f>
        <v>40.484985090000002</v>
      </c>
      <c r="BE2">
        <f>VLOOKUP($C2, GHG!$1:$1048576, 9, FALSE)</f>
        <v>1.198649909</v>
      </c>
      <c r="BF2">
        <f>VLOOKUP($C2, GHG!$1:$1048576, 10, FALSE)</f>
        <v>0.29088417700000002</v>
      </c>
      <c r="BG2">
        <f>VLOOKUP($C2, GHG!$1:$1048576, 12, FALSE)</f>
        <v>7.5447942399999999</v>
      </c>
      <c r="BH2">
        <f>VLOOKUP($C2, GHG!$1:$1048576, 13, FALSE)</f>
        <v>4.3056670999999998E-2</v>
      </c>
      <c r="CH2">
        <f>VLOOKUP($A2, BF!$1:$1048576, 2, FALSE)</f>
        <v>1.2745704146012501E-2</v>
      </c>
      <c r="CI2">
        <f>VLOOKUP($A2, BF!$1:$1048576, 3, FALSE)</f>
        <v>3.62108509990417E-3</v>
      </c>
      <c r="CJ2" s="20">
        <f>VLOOKUP($C2, RADON!$1:$1048576, 3, FALSE)</f>
        <v>4.5569908662909935</v>
      </c>
    </row>
    <row r="3" spans="1:88" x14ac:dyDescent="0.2">
      <c r="A3" s="7" t="s">
        <v>169</v>
      </c>
      <c r="B3" t="str">
        <f t="shared" si="0"/>
        <v>D22C43686</v>
      </c>
      <c r="C3" s="7" t="s">
        <v>301</v>
      </c>
      <c r="D3" t="s">
        <v>128</v>
      </c>
      <c r="E3" s="18">
        <v>43686</v>
      </c>
      <c r="F3" s="10">
        <v>0.43263888888888885</v>
      </c>
      <c r="G3">
        <v>50.27657</v>
      </c>
      <c r="H3">
        <v>-103.71396</v>
      </c>
      <c r="I3">
        <v>21</v>
      </c>
      <c r="J3">
        <v>5</v>
      </c>
      <c r="K3">
        <v>1.9</v>
      </c>
      <c r="L3" t="s">
        <v>123</v>
      </c>
      <c r="M3">
        <v>0.27</v>
      </c>
      <c r="N3">
        <v>1.2</v>
      </c>
      <c r="O3">
        <v>1.2</v>
      </c>
      <c r="P3">
        <v>87.4</v>
      </c>
      <c r="Q3">
        <v>0</v>
      </c>
      <c r="R3">
        <v>0</v>
      </c>
      <c r="S3">
        <v>15.7</v>
      </c>
      <c r="T3">
        <v>2.4</v>
      </c>
      <c r="U3">
        <v>0.23</v>
      </c>
      <c r="V3">
        <v>823</v>
      </c>
      <c r="W3">
        <v>0.5</v>
      </c>
      <c r="X3">
        <v>7.6</v>
      </c>
      <c r="Y3">
        <v>15.2</v>
      </c>
      <c r="Z3">
        <v>0.6</v>
      </c>
      <c r="AA3">
        <v>0.06</v>
      </c>
      <c r="AB3">
        <v>821</v>
      </c>
      <c r="AC3">
        <v>0.5</v>
      </c>
      <c r="AD3">
        <v>7.05</v>
      </c>
      <c r="AE3" s="15">
        <f t="shared" si="1"/>
        <v>433.25782692467567</v>
      </c>
      <c r="AF3">
        <v>707</v>
      </c>
      <c r="AK3">
        <v>2</v>
      </c>
      <c r="AL3" t="s">
        <v>170</v>
      </c>
      <c r="AM3" t="s">
        <v>91</v>
      </c>
      <c r="AN3">
        <f>VLOOKUP($C3, CHL!$1:$1048576, 6, FALSE)</f>
        <v>179.44149333333331</v>
      </c>
      <c r="AO3">
        <f>VLOOKUP($C3, CHL!$1:$1048576, 3, FALSE)</f>
        <v>147.82748749999996</v>
      </c>
      <c r="AP3">
        <f>VLOOKUP($B3, Triplex!$1:$1048576, 5, FALSE)</f>
        <v>0.05</v>
      </c>
      <c r="AQ3">
        <f>VLOOKUP($B3, Triplex!$1:$1048576,6, FALSE)</f>
        <v>0.48</v>
      </c>
      <c r="AR3">
        <f>VLOOKUP($B3, Triplex!$1:$1048576, 7, FALSE)</f>
        <v>694.2</v>
      </c>
      <c r="AS3">
        <f>VLOOKUP($B3, TP!$1:$1048576, 5, FALSE)</f>
        <v>0.53</v>
      </c>
      <c r="AT3">
        <f>VLOOKUP($B3, TN!$1:$1048576, 5, FALSE)</f>
        <v>1840</v>
      </c>
      <c r="AU3">
        <f t="shared" si="2"/>
        <v>3.8333333333333335</v>
      </c>
      <c r="AV3">
        <f>VLOOKUP($B3, TICTOC!$1:$1048576, 5, FALSE)</f>
        <v>45.914999999999999</v>
      </c>
      <c r="AW3">
        <f t="shared" si="3"/>
        <v>3823.0641132389674</v>
      </c>
      <c r="AX3">
        <f>VLOOKUP($B3, TICTOC!$1:$1048576, 6, FALSE)</f>
        <v>21.661999999999999</v>
      </c>
      <c r="AY3">
        <f t="shared" si="4"/>
        <v>1803.6636136552872</v>
      </c>
      <c r="AZ3">
        <f>VLOOKUP($C3, GHG!$1:$1048576, 2, FALSE)</f>
        <v>7738.8525440000003</v>
      </c>
      <c r="BA3">
        <f>VLOOKUP($C3, GHG!$1:$1048576, 4, FALSE)</f>
        <v>319.84054909999998</v>
      </c>
      <c r="BB3">
        <f>VLOOKUP($C3, GHG!$1:$1048576, 5, FALSE)</f>
        <v>8.5671375609999991</v>
      </c>
      <c r="BC3">
        <f>VLOOKUP($C3, GHG!$1:$1048576, 6, FALSE)</f>
        <v>22968.382880000001</v>
      </c>
      <c r="BD3">
        <f>VLOOKUP($C3, GHG!$1:$1048576, 8, FALSE)</f>
        <v>36.096475359999999</v>
      </c>
      <c r="BE3">
        <f>VLOOKUP($C3, GHG!$1:$1048576, 9, FALSE)</f>
        <v>1.3504416459999999</v>
      </c>
      <c r="BF3">
        <f>VLOOKUP($C3, GHG!$1:$1048576, 10, FALSE)</f>
        <v>7.8748309000000002E-2</v>
      </c>
      <c r="BG3">
        <f>VLOOKUP($C3, GHG!$1:$1048576, 12, FALSE)</f>
        <v>2.41109171</v>
      </c>
      <c r="BH3">
        <f>VLOOKUP($C3, GHG!$1:$1048576, 13, FALSE)</f>
        <v>0.221653401</v>
      </c>
      <c r="CH3">
        <f>VLOOKUP($A3, BF!$1:$1048576, 2, FALSE)</f>
        <v>1.2293264529406099E-3</v>
      </c>
      <c r="CI3">
        <f>VLOOKUP($A3, BF!$1:$1048576, 3, FALSE)</f>
        <v>0</v>
      </c>
      <c r="CJ3" s="20">
        <f>VLOOKUP($C3, RADON!$1:$1048576, 3, FALSE)</f>
        <v>15.732650326892603</v>
      </c>
    </row>
    <row r="4" spans="1:88" x14ac:dyDescent="0.2">
      <c r="A4" s="7" t="s">
        <v>154</v>
      </c>
      <c r="B4" t="str">
        <f t="shared" si="0"/>
        <v>D67A43684</v>
      </c>
      <c r="C4" s="7" t="s">
        <v>448</v>
      </c>
      <c r="D4" t="s">
        <v>128</v>
      </c>
      <c r="E4" s="18">
        <v>43684</v>
      </c>
      <c r="F4" s="10">
        <v>0.4770833333333333</v>
      </c>
      <c r="G4">
        <v>50.27657</v>
      </c>
      <c r="H4">
        <v>-103.71396</v>
      </c>
      <c r="I4">
        <v>18</v>
      </c>
      <c r="J4">
        <v>0</v>
      </c>
      <c r="K4">
        <v>9.6999999999999993</v>
      </c>
      <c r="L4" t="s">
        <v>110</v>
      </c>
      <c r="M4">
        <v>0.38</v>
      </c>
      <c r="N4">
        <v>1.7</v>
      </c>
      <c r="O4">
        <v>1.7</v>
      </c>
      <c r="P4">
        <v>80.3</v>
      </c>
      <c r="Q4">
        <v>0</v>
      </c>
      <c r="R4">
        <v>0</v>
      </c>
      <c r="S4">
        <v>19.7</v>
      </c>
      <c r="T4">
        <v>41.3</v>
      </c>
      <c r="U4">
        <v>3.8</v>
      </c>
      <c r="V4">
        <v>714</v>
      </c>
      <c r="W4">
        <v>0.39</v>
      </c>
      <c r="X4">
        <v>7.92</v>
      </c>
      <c r="Y4">
        <v>18.399999999999999</v>
      </c>
      <c r="Z4">
        <v>7</v>
      </c>
      <c r="AA4">
        <v>0.66</v>
      </c>
      <c r="AB4">
        <v>706</v>
      </c>
      <c r="AC4">
        <v>0.4</v>
      </c>
      <c r="AD4">
        <v>7.6</v>
      </c>
      <c r="AE4" s="15">
        <f t="shared" si="1"/>
        <v>370.93169985091743</v>
      </c>
      <c r="AF4">
        <v>705.2</v>
      </c>
      <c r="AK4">
        <v>2</v>
      </c>
      <c r="AL4" t="s">
        <v>155</v>
      </c>
      <c r="AM4" t="s">
        <v>91</v>
      </c>
      <c r="AN4">
        <f>VLOOKUP($C4, CHL!$1:$1048576, 6, FALSE)</f>
        <v>76.174267333333333</v>
      </c>
      <c r="AO4">
        <f>VLOOKUP($C4, CHL!$1:$1048576, 3, FALSE)</f>
        <v>58.053159333333333</v>
      </c>
      <c r="AP4">
        <f>VLOOKUP($B4, Triplex!$1:$1048576, 5, FALSE)</f>
        <v>7.0000000000000007E-2</v>
      </c>
      <c r="AQ4">
        <f>VLOOKUP($B4, Triplex!$1:$1048576,6, FALSE)</f>
        <v>7.5</v>
      </c>
      <c r="AR4">
        <f>VLOOKUP($B4, Triplex!$1:$1048576, 7, FALSE)</f>
        <v>5535</v>
      </c>
      <c r="AS4">
        <f>VLOOKUP($B4, TP!$1:$1048576, 5, FALSE)</f>
        <v>7.7</v>
      </c>
      <c r="AT4">
        <f>VLOOKUP($B4, TN!$1:$1048576, 5, FALSE)</f>
        <v>10900</v>
      </c>
      <c r="AU4">
        <f t="shared" si="2"/>
        <v>1.4533333333333334</v>
      </c>
      <c r="AV4">
        <f>VLOOKUP($B4, TICTOC!$1:$1048576, 5, FALSE)</f>
        <v>89.587999999999994</v>
      </c>
      <c r="AW4">
        <f t="shared" si="3"/>
        <v>7459.4504579517061</v>
      </c>
      <c r="AX4">
        <f>VLOOKUP($B4, TICTOC!$1:$1048576, 6, FALSE)</f>
        <v>39.161999999999999</v>
      </c>
      <c r="AY4">
        <f t="shared" si="4"/>
        <v>3260.7826810990841</v>
      </c>
      <c r="AZ4">
        <f>VLOOKUP($C4, GHG!$1:$1048576, 2, FALSE)</f>
        <v>4234.7862619999996</v>
      </c>
      <c r="BA4">
        <f>VLOOKUP($C4, GHG!$1:$1048576, 4, FALSE)</f>
        <v>154.7121454</v>
      </c>
      <c r="BB4">
        <f>VLOOKUP($C4, GHG!$1:$1048576, 5, FALSE)</f>
        <v>2.6379295809999999</v>
      </c>
      <c r="BC4">
        <f>VLOOKUP($C4, GHG!$1:$1048576, 6, FALSE)</f>
        <v>19795.438730000002</v>
      </c>
      <c r="BD4">
        <f>VLOOKUP($C4, GHG!$1:$1048576, 8, FALSE)</f>
        <v>28.518994280000001</v>
      </c>
      <c r="BE4">
        <f>VLOOKUP($C4, GHG!$1:$1048576, 9, FALSE)</f>
        <v>0.54490064000000005</v>
      </c>
      <c r="BF4">
        <f>VLOOKUP($C4, GHG!$1:$1048576, 10, FALSE)</f>
        <v>0.32020347599999999</v>
      </c>
      <c r="BG4">
        <f>VLOOKUP($C4, GHG!$1:$1048576, 12, FALSE)</f>
        <v>8.6152878420000008</v>
      </c>
      <c r="BH4">
        <f>VLOOKUP($C4, GHG!$1:$1048576, 13, FALSE)</f>
        <v>5.1044376000000002E-2</v>
      </c>
      <c r="CH4">
        <f>VLOOKUP($A4, BF!$1:$1048576, 2, FALSE)</f>
        <v>2.3448850762825498E-3</v>
      </c>
      <c r="CI4">
        <f>VLOOKUP($A4, BF!$1:$1048576, 3, FALSE)</f>
        <v>3.9814926605547099E-4</v>
      </c>
      <c r="CJ4" s="20" t="e">
        <f>VLOOKUP($C4, RADON!$1:$1048576, 3, FALSE)</f>
        <v>#N/A</v>
      </c>
    </row>
    <row r="5" spans="1:88" x14ac:dyDescent="0.2">
      <c r="A5" s="7" t="s">
        <v>171</v>
      </c>
      <c r="B5" t="str">
        <f t="shared" si="0"/>
        <v>D4H43686</v>
      </c>
      <c r="C5" s="7" t="s">
        <v>360</v>
      </c>
      <c r="D5" t="s">
        <v>128</v>
      </c>
      <c r="E5" s="18">
        <v>43686</v>
      </c>
      <c r="F5" s="10">
        <v>0.54999999999999993</v>
      </c>
      <c r="G5">
        <v>50.338500000000003</v>
      </c>
      <c r="H5">
        <v>-104.65260000000001</v>
      </c>
      <c r="I5">
        <v>30.7</v>
      </c>
      <c r="J5">
        <v>5</v>
      </c>
      <c r="K5">
        <v>9.6</v>
      </c>
      <c r="L5" t="s">
        <v>123</v>
      </c>
      <c r="M5">
        <v>0.26</v>
      </c>
      <c r="N5">
        <v>1.3</v>
      </c>
      <c r="O5">
        <v>1.3</v>
      </c>
      <c r="P5">
        <v>97.1</v>
      </c>
      <c r="Q5">
        <v>0</v>
      </c>
      <c r="R5">
        <v>0</v>
      </c>
      <c r="S5">
        <v>18</v>
      </c>
      <c r="T5">
        <v>535</v>
      </c>
      <c r="U5">
        <v>4.9800000000000004</v>
      </c>
      <c r="V5">
        <v>215.1</v>
      </c>
      <c r="W5">
        <v>0.12</v>
      </c>
      <c r="X5">
        <v>8.61</v>
      </c>
      <c r="Y5">
        <v>15.9</v>
      </c>
      <c r="Z5">
        <v>2</v>
      </c>
      <c r="AA5">
        <v>0.2</v>
      </c>
      <c r="AB5">
        <v>198.4</v>
      </c>
      <c r="AC5">
        <v>0.11</v>
      </c>
      <c r="AD5">
        <v>8.0399999999999991</v>
      </c>
      <c r="AE5" s="15">
        <f t="shared" si="1"/>
        <v>109.72248134945245</v>
      </c>
      <c r="AF5">
        <v>707.4</v>
      </c>
      <c r="AK5">
        <v>2</v>
      </c>
      <c r="AL5" t="s">
        <v>172</v>
      </c>
      <c r="AM5" t="s">
        <v>91</v>
      </c>
      <c r="AN5">
        <f>VLOOKUP($C5, CHL!$1:$1048576, 6, FALSE)</f>
        <v>138.99671433333333</v>
      </c>
      <c r="AO5">
        <f>VLOOKUP($C5, CHL!$1:$1048576, 3, FALSE)</f>
        <v>128.44239400000001</v>
      </c>
      <c r="AP5">
        <f>VLOOKUP($B5, Triplex!$1:$1048576, 5, FALSE)</f>
        <v>8.6999999999999994E-3</v>
      </c>
      <c r="AQ5">
        <f>VLOOKUP($B5, Triplex!$1:$1048576,6, FALSE)</f>
        <v>0.04</v>
      </c>
      <c r="AR5">
        <f>VLOOKUP($B5, Triplex!$1:$1048576, 7, FALSE)</f>
        <v>230.72</v>
      </c>
      <c r="AS5">
        <f>VLOOKUP($B5, TP!$1:$1048576, 5, FALSE)</f>
        <v>0.06</v>
      </c>
      <c r="AT5">
        <f>VLOOKUP($B5, TN!$1:$1048576, 5, FALSE)</f>
        <v>1180</v>
      </c>
      <c r="AU5">
        <f t="shared" si="2"/>
        <v>29.499999999999996</v>
      </c>
      <c r="AV5">
        <f>VLOOKUP($B5, TICTOC!$1:$1048576, 5, FALSE)</f>
        <v>33.811999999999998</v>
      </c>
      <c r="AW5">
        <f t="shared" si="3"/>
        <v>2815.3205661948373</v>
      </c>
      <c r="AX5">
        <f>VLOOKUP($B5, TICTOC!$1:$1048576, 6, FALSE)</f>
        <v>16.911999999999999</v>
      </c>
      <c r="AY5">
        <f t="shared" si="4"/>
        <v>1408.159866777685</v>
      </c>
      <c r="AZ5">
        <f>VLOOKUP($C5, GHG!$1:$1048576, 2, FALSE)</f>
        <v>1072.873544</v>
      </c>
      <c r="BA5">
        <f>VLOOKUP($C5, GHG!$1:$1048576, 4, FALSE)</f>
        <v>41.413344250000002</v>
      </c>
      <c r="BB5">
        <f>VLOOKUP($C5, GHG!$1:$1048576, 5, FALSE)</f>
        <v>3.2967170509999999</v>
      </c>
      <c r="BC5">
        <f>VLOOKUP($C5, GHG!$1:$1048576, 6, FALSE)</f>
        <v>16904.390820000001</v>
      </c>
      <c r="BD5">
        <f>VLOOKUP($C5, GHG!$1:$1048576, 8, FALSE)</f>
        <v>25.349622310000001</v>
      </c>
      <c r="BE5">
        <f>VLOOKUP($C5, GHG!$1:$1048576, 9, FALSE)</f>
        <v>4.0623526090000004</v>
      </c>
      <c r="BF5">
        <f>VLOOKUP($C5, GHG!$1:$1048576, 10, FALSE)</f>
        <v>0.109950964</v>
      </c>
      <c r="BG5">
        <f>VLOOKUP($C5, GHG!$1:$1048576, 12, FALSE)</f>
        <v>3.1345309320000001</v>
      </c>
      <c r="BH5">
        <f>VLOOKUP($C5, GHG!$1:$1048576, 13, FALSE)</f>
        <v>0.147026253</v>
      </c>
      <c r="CH5">
        <f>VLOOKUP($A5, BF!$1:$1048576, 2, FALSE)</f>
        <v>5.8552616616220103E-3</v>
      </c>
      <c r="CI5">
        <f>VLOOKUP($A5, BF!$1:$1048576, 3, FALSE)</f>
        <v>1.28395465033214E-3</v>
      </c>
      <c r="CJ5" s="20">
        <f>VLOOKUP($C5, RADON!$1:$1048576, 3, FALSE)</f>
        <v>4.4052899667973575</v>
      </c>
    </row>
    <row r="6" spans="1:88" x14ac:dyDescent="0.2">
      <c r="A6" s="7" t="s">
        <v>273</v>
      </c>
      <c r="B6" t="str">
        <f t="shared" si="0"/>
        <v>D57A43700</v>
      </c>
      <c r="C6" s="7" t="s">
        <v>388</v>
      </c>
      <c r="D6" t="s">
        <v>128</v>
      </c>
      <c r="E6" s="18">
        <v>43700</v>
      </c>
      <c r="F6" s="10">
        <v>0.36458333333333331</v>
      </c>
      <c r="G6">
        <v>52.415849999999999</v>
      </c>
      <c r="H6">
        <v>-107.9313612</v>
      </c>
      <c r="I6">
        <v>17.100000000000001</v>
      </c>
      <c r="J6">
        <v>100</v>
      </c>
      <c r="K6">
        <v>1.6</v>
      </c>
      <c r="L6" t="s">
        <v>212</v>
      </c>
      <c r="M6">
        <v>0.2</v>
      </c>
      <c r="N6">
        <v>0.9</v>
      </c>
      <c r="O6">
        <v>0.9</v>
      </c>
      <c r="P6">
        <v>91.8</v>
      </c>
      <c r="Q6">
        <v>0</v>
      </c>
      <c r="R6">
        <v>0</v>
      </c>
      <c r="S6">
        <v>15.5</v>
      </c>
      <c r="T6">
        <v>55.7</v>
      </c>
      <c r="U6">
        <v>5.57</v>
      </c>
      <c r="V6">
        <v>154.6</v>
      </c>
      <c r="W6">
        <v>0.09</v>
      </c>
      <c r="X6">
        <v>8.32</v>
      </c>
      <c r="Y6">
        <v>14.9</v>
      </c>
      <c r="Z6">
        <v>45.3</v>
      </c>
      <c r="AA6">
        <v>4.57</v>
      </c>
      <c r="AB6">
        <v>148.9</v>
      </c>
      <c r="AC6">
        <v>0.09</v>
      </c>
      <c r="AD6">
        <v>7.68</v>
      </c>
      <c r="AE6" s="15">
        <f t="shared" si="1"/>
        <v>78.507819547957396</v>
      </c>
      <c r="AF6" s="15">
        <v>698.9</v>
      </c>
      <c r="AK6">
        <v>3</v>
      </c>
      <c r="AM6" t="s">
        <v>91</v>
      </c>
      <c r="AN6">
        <f>VLOOKUP($C6, CHL!$1:$1048576, 6, FALSE)</f>
        <v>33.240287142857149</v>
      </c>
      <c r="AO6">
        <f>VLOOKUP($C6, CHL!$1:$1048576, 3, FALSE)</f>
        <v>34.234811428571426</v>
      </c>
      <c r="AP6">
        <f>VLOOKUP($B6, Triplex!$1:$1048576, 5, FALSE)</f>
        <v>0.53</v>
      </c>
      <c r="AQ6">
        <f>VLOOKUP($B6, Triplex!$1:$1048576,6, FALSE)</f>
        <v>6.1599999999999997E-3</v>
      </c>
      <c r="AR6">
        <f>VLOOKUP($B6, Triplex!$1:$1048576, 7, FALSE)</f>
        <v>17.02</v>
      </c>
      <c r="AS6">
        <f>VLOOKUP($B6, TP!$1:$1048576, 5, FALSE)</f>
        <v>0.02</v>
      </c>
      <c r="AT6">
        <f>VLOOKUP($B6, TN!$1:$1048576, 5, FALSE)</f>
        <v>1800</v>
      </c>
      <c r="AU6">
        <f t="shared" si="2"/>
        <v>292.20779220779224</v>
      </c>
      <c r="AV6">
        <f>VLOOKUP($B6, TICTOC!$1:$1048576, 5, FALSE)</f>
        <v>24.622</v>
      </c>
      <c r="AW6">
        <f t="shared" si="3"/>
        <v>2050.124895920067</v>
      </c>
      <c r="AX6">
        <f>VLOOKUP($B6, TICTOC!$1:$1048576, 6, FALSE)</f>
        <v>23.273</v>
      </c>
      <c r="AY6">
        <f t="shared" si="4"/>
        <v>1937.8018318068277</v>
      </c>
      <c r="AZ6">
        <f>VLOOKUP($C6, GHG!$1:$1048576, 2, FALSE)</f>
        <v>1252.973076</v>
      </c>
      <c r="BA6">
        <f>VLOOKUP($C6, GHG!$1:$1048576, 4, FALSE)</f>
        <v>51.614692550000001</v>
      </c>
      <c r="BB6">
        <f>VLOOKUP($C6, GHG!$1:$1048576, 5, FALSE)</f>
        <v>2.6119892889999998</v>
      </c>
      <c r="BC6">
        <f>VLOOKUP($C6, GHG!$1:$1048576, 6, FALSE)</f>
        <v>14560.731690000001</v>
      </c>
      <c r="BD6">
        <f>VLOOKUP($C6, GHG!$1:$1048576, 8, FALSE)</f>
        <v>22.782217289999998</v>
      </c>
      <c r="BE6">
        <f>VLOOKUP($C6, GHG!$1:$1048576, 9, FALSE)</f>
        <v>0.529686086</v>
      </c>
      <c r="BF6">
        <f>VLOOKUP($C6, GHG!$1:$1048576, 10, FALSE)</f>
        <v>0.22650723</v>
      </c>
      <c r="BG6">
        <f>VLOOKUP($C6, GHG!$1:$1048576, 12, FALSE)</f>
        <v>6.9183100580000003</v>
      </c>
      <c r="BH6">
        <f>VLOOKUP($C6, GHG!$1:$1048576, 13, FALSE)</f>
        <v>2.1680514000000001E-2</v>
      </c>
      <c r="CH6">
        <f>VLOOKUP($A6, BF!$1:$1048576, 2, FALSE)</f>
        <v>1.21094769527273E-3</v>
      </c>
      <c r="CI6">
        <f>VLOOKUP($A6, BF!$1:$1048576, 3, FALSE)</f>
        <v>9.8600913053335099E-4</v>
      </c>
      <c r="CJ6" s="20">
        <f>VLOOKUP($C6, RADON!$1:$1048576, 3, FALSE)</f>
        <v>4.2453418683800299</v>
      </c>
    </row>
    <row r="7" spans="1:88" x14ac:dyDescent="0.2">
      <c r="A7" s="7" t="s">
        <v>236</v>
      </c>
      <c r="B7" t="str">
        <f t="shared" si="0"/>
        <v>D64B43696</v>
      </c>
      <c r="C7" s="7" t="s">
        <v>435</v>
      </c>
      <c r="D7" t="s">
        <v>128</v>
      </c>
      <c r="E7" s="18">
        <v>43696</v>
      </c>
      <c r="F7" s="10">
        <v>0.53819444444444442</v>
      </c>
      <c r="G7">
        <v>50.773229999999998</v>
      </c>
      <c r="H7">
        <v>-107.94032</v>
      </c>
      <c r="I7">
        <v>23</v>
      </c>
      <c r="J7">
        <v>0</v>
      </c>
      <c r="K7">
        <v>1.7</v>
      </c>
      <c r="L7" t="s">
        <v>230</v>
      </c>
      <c r="M7">
        <v>0.33</v>
      </c>
      <c r="N7">
        <v>2.1</v>
      </c>
      <c r="O7">
        <v>2.1</v>
      </c>
      <c r="P7">
        <v>92.3</v>
      </c>
      <c r="Q7">
        <v>0</v>
      </c>
      <c r="R7">
        <v>0</v>
      </c>
      <c r="S7">
        <v>18.5</v>
      </c>
      <c r="T7">
        <v>56</v>
      </c>
      <c r="U7">
        <v>5.0999999999999996</v>
      </c>
      <c r="V7">
        <v>173</v>
      </c>
      <c r="W7">
        <v>0.09</v>
      </c>
      <c r="X7">
        <v>9.15</v>
      </c>
      <c r="Y7">
        <v>14.4</v>
      </c>
      <c r="Z7">
        <v>0.8</v>
      </c>
      <c r="AA7">
        <v>0.08</v>
      </c>
      <c r="AB7">
        <v>266</v>
      </c>
      <c r="AC7">
        <v>0.16</v>
      </c>
      <c r="AD7">
        <v>7.43</v>
      </c>
      <c r="AE7" s="15">
        <f t="shared" si="1"/>
        <v>87.976600394116488</v>
      </c>
      <c r="AF7" s="15">
        <v>699.1</v>
      </c>
      <c r="AK7">
        <v>1</v>
      </c>
      <c r="AL7" t="s">
        <v>237</v>
      </c>
      <c r="AM7" t="s">
        <v>91</v>
      </c>
      <c r="AN7">
        <f>VLOOKUP($C7, CHL!$1:$1048576, 6, FALSE)</f>
        <v>112.66713534499999</v>
      </c>
      <c r="AO7">
        <f>VLOOKUP($C7, CHL!$1:$1048576, 3, FALSE)</f>
        <v>96.91295482999999</v>
      </c>
      <c r="AP7">
        <f>VLOOKUP($B7, Triplex!$1:$1048576, 5, FALSE)</f>
        <v>0.21</v>
      </c>
      <c r="AQ7">
        <f>VLOOKUP($B7, Triplex!$1:$1048576,6, FALSE)</f>
        <v>0.03</v>
      </c>
      <c r="AR7">
        <f>VLOOKUP($B7, Triplex!$1:$1048576, 7, FALSE)</f>
        <v>450.52</v>
      </c>
      <c r="AS7">
        <f>VLOOKUP($B7, TP!$1:$1048576, 5, FALSE)</f>
        <v>0.04</v>
      </c>
      <c r="AT7">
        <f>VLOOKUP($B7, TN!$1:$1048576, 5, FALSE)</f>
        <v>2060</v>
      </c>
      <c r="AU7">
        <f t="shared" si="2"/>
        <v>68.666666666666671</v>
      </c>
      <c r="AV7">
        <f>VLOOKUP($B7, TICTOC!$1:$1048576, 5, FALSE)</f>
        <v>24.71</v>
      </c>
      <c r="AW7">
        <f t="shared" si="3"/>
        <v>2057.4521232306415</v>
      </c>
      <c r="AX7">
        <f>VLOOKUP($B7, TICTOC!$1:$1048576, 6, FALSE)</f>
        <v>27.471</v>
      </c>
      <c r="AY7">
        <f t="shared" si="4"/>
        <v>2287.343880099917</v>
      </c>
      <c r="AZ7">
        <f>VLOOKUP($C7, GHG!$1:$1048576, 2, FALSE)</f>
        <v>95.965931549999993</v>
      </c>
      <c r="BA7">
        <f>VLOOKUP($C7, GHG!$1:$1048576, 4, FALSE)</f>
        <v>3.6067300790000001</v>
      </c>
      <c r="BB7">
        <f>VLOOKUP($C7, GHG!$1:$1048576, 5, FALSE)</f>
        <v>0.319129897</v>
      </c>
      <c r="BC7">
        <f>VLOOKUP($C7, GHG!$1:$1048576, 6, FALSE)</f>
        <v>13680.464040000001</v>
      </c>
      <c r="BD7">
        <f>VLOOKUP($C7, GHG!$1:$1048576, 8, FALSE)</f>
        <v>20.06613737</v>
      </c>
      <c r="BE7">
        <f>VLOOKUP($C7, GHG!$1:$1048576, 9, FALSE)</f>
        <v>0.38823769800000002</v>
      </c>
      <c r="BF7">
        <f>VLOOKUP($C7, GHG!$1:$1048576, 10, FALSE)</f>
        <v>0.20089521099999999</v>
      </c>
      <c r="BG7">
        <f>VLOOKUP($C7, GHG!$1:$1048576, 12, FALSE)</f>
        <v>5.5723941339999996</v>
      </c>
      <c r="BH7">
        <f>VLOOKUP($C7, GHG!$1:$1048576, 13, FALSE)</f>
        <v>6.1709679000000003E-2</v>
      </c>
      <c r="CH7">
        <f>VLOOKUP($A7, BF!$1:$1048576, 2, FALSE)</f>
        <v>8.0224922940978407E-3</v>
      </c>
      <c r="CI7">
        <f>VLOOKUP($A7, BF!$1:$1048576, 3, FALSE)</f>
        <v>8.97828279560648E-4</v>
      </c>
      <c r="CJ7" s="20">
        <f>VLOOKUP($C7, RADON!$1:$1048576, 3, FALSE)</f>
        <v>3.1909076771090565</v>
      </c>
    </row>
    <row r="8" spans="1:88" x14ac:dyDescent="0.2">
      <c r="A8" s="7" t="s">
        <v>195</v>
      </c>
      <c r="B8" t="str">
        <f t="shared" si="0"/>
        <v>D8C43689</v>
      </c>
      <c r="C8" s="7" t="s">
        <v>481</v>
      </c>
      <c r="D8" t="s">
        <v>128</v>
      </c>
      <c r="E8" s="18">
        <v>43689</v>
      </c>
      <c r="F8" s="10">
        <v>0.52986111111111112</v>
      </c>
      <c r="G8">
        <v>50.27657</v>
      </c>
      <c r="H8">
        <v>-103.71396</v>
      </c>
      <c r="I8">
        <v>18.899999999999999</v>
      </c>
      <c r="J8">
        <v>100</v>
      </c>
      <c r="K8">
        <v>0</v>
      </c>
      <c r="L8" t="s">
        <v>192</v>
      </c>
      <c r="M8">
        <v>3.5000000000000003E-2</v>
      </c>
      <c r="N8">
        <v>0.8</v>
      </c>
      <c r="O8">
        <v>0.8</v>
      </c>
      <c r="P8">
        <v>101.3</v>
      </c>
      <c r="Q8">
        <v>0</v>
      </c>
      <c r="R8">
        <v>0</v>
      </c>
      <c r="S8">
        <v>18.100000000000001</v>
      </c>
      <c r="T8">
        <v>107.1</v>
      </c>
      <c r="U8">
        <v>9.7100000000000009</v>
      </c>
      <c r="V8">
        <v>512</v>
      </c>
      <c r="W8">
        <v>0.28999999999999998</v>
      </c>
      <c r="X8">
        <v>9.1999999999999993</v>
      </c>
      <c r="Y8">
        <v>16.399999999999999</v>
      </c>
      <c r="Z8">
        <v>0.6</v>
      </c>
      <c r="AA8">
        <v>0.06</v>
      </c>
      <c r="AB8">
        <v>515</v>
      </c>
      <c r="AC8">
        <v>0.3</v>
      </c>
      <c r="AD8">
        <v>8.52</v>
      </c>
      <c r="AE8" s="15">
        <f t="shared" si="1"/>
        <v>265.07129339581019</v>
      </c>
      <c r="AF8" s="15">
        <v>714.7</v>
      </c>
      <c r="AK8">
        <v>1</v>
      </c>
      <c r="AL8" t="s">
        <v>196</v>
      </c>
      <c r="AM8" t="s">
        <v>91</v>
      </c>
      <c r="AN8">
        <f>VLOOKUP($C8, CHL!$1:$1048576, 6, FALSE)</f>
        <v>1514.6611546666668</v>
      </c>
      <c r="AO8">
        <f>VLOOKUP($C8, CHL!$1:$1048576, 3, FALSE)</f>
        <v>1237.8730553333335</v>
      </c>
      <c r="AP8">
        <f>VLOOKUP($B8, Triplex!$1:$1048576, 5, FALSE)</f>
        <v>0.5</v>
      </c>
      <c r="AQ8">
        <f>VLOOKUP($B8, Triplex!$1:$1048576,6, FALSE)</f>
        <v>0.03</v>
      </c>
      <c r="AR8">
        <f>VLOOKUP($B8, Triplex!$1:$1048576, 7, FALSE)</f>
        <v>1580.5</v>
      </c>
      <c r="AS8">
        <f>VLOOKUP($B8, TP!$1:$1048576, 5, FALSE)</f>
        <v>0.3</v>
      </c>
      <c r="AT8">
        <f>VLOOKUP($B8, TN!$1:$1048576, 5, FALSE)</f>
        <v>6125.7000000000007</v>
      </c>
      <c r="AU8">
        <f t="shared" si="2"/>
        <v>204.19000000000005</v>
      </c>
      <c r="AV8">
        <f>VLOOKUP($B8, TICTOC!$1:$1048576, 5, FALSE)</f>
        <v>63.651000000000003</v>
      </c>
      <c r="AW8">
        <f t="shared" si="3"/>
        <v>5299.8334721065785</v>
      </c>
      <c r="AX8">
        <f>VLOOKUP($B8, TICTOC!$1:$1048576, 6, FALSE)</f>
        <v>49.884999999999998</v>
      </c>
      <c r="AY8">
        <f t="shared" si="4"/>
        <v>4153.6219816819312</v>
      </c>
      <c r="AZ8">
        <f>VLOOKUP($C8, GHG!$1:$1048576, 2, FALSE)</f>
        <v>435.27727540000001</v>
      </c>
      <c r="BA8">
        <f>VLOOKUP($C8, GHG!$1:$1048576, 4, FALSE)</f>
        <v>16.910524370000001</v>
      </c>
      <c r="BB8">
        <f>VLOOKUP($C8, GHG!$1:$1048576, 5, FALSE)</f>
        <v>5.420785693</v>
      </c>
      <c r="BC8">
        <f>VLOOKUP($C8, GHG!$1:$1048576, 6, FALSE)</f>
        <v>10167.009050000001</v>
      </c>
      <c r="BD8">
        <f>VLOOKUP($C8, GHG!$1:$1048576, 8, FALSE)</f>
        <v>15.35461892</v>
      </c>
      <c r="BE8">
        <f>VLOOKUP($C8, GHG!$1:$1048576, 9, FALSE)</f>
        <v>2.71695544</v>
      </c>
      <c r="BF8">
        <f>VLOOKUP($C8, GHG!$1:$1048576, 10, FALSE)</f>
        <v>5.5502530000000001E-2</v>
      </c>
      <c r="BG8">
        <f>VLOOKUP($C8, GHG!$1:$1048576, 12, FALSE)</f>
        <v>1.5919338949999999</v>
      </c>
      <c r="BH8">
        <f>VLOOKUP($C8, GHG!$1:$1048576, 13, FALSE)</f>
        <v>0.264135377</v>
      </c>
      <c r="CH8">
        <f>VLOOKUP($A8, BF!$1:$1048576, 2, FALSE)</f>
        <v>5.5638050070908902E-3</v>
      </c>
      <c r="CI8">
        <f>VLOOKUP($A8, BF!$1:$1048576, 3, FALSE)</f>
        <v>6.5772769815806498E-4</v>
      </c>
      <c r="CJ8" s="20">
        <f>VLOOKUP($C8, RADON!$1:$1048576, 3, FALSE)</f>
        <v>6.240783463309346</v>
      </c>
    </row>
    <row r="9" spans="1:88" x14ac:dyDescent="0.2">
      <c r="A9" s="7" t="s">
        <v>233</v>
      </c>
      <c r="B9" t="str">
        <f t="shared" si="0"/>
        <v>D60A43697</v>
      </c>
      <c r="C9" s="7" t="s">
        <v>410</v>
      </c>
      <c r="D9" t="s">
        <v>128</v>
      </c>
      <c r="E9" s="18">
        <v>43697</v>
      </c>
      <c r="F9" s="10">
        <v>0.37222222222222223</v>
      </c>
      <c r="G9">
        <v>51.671790000000001</v>
      </c>
      <c r="H9">
        <v>-107.29442</v>
      </c>
      <c r="I9">
        <v>15.6</v>
      </c>
      <c r="J9">
        <v>0</v>
      </c>
      <c r="K9">
        <v>2.1</v>
      </c>
      <c r="L9" t="s">
        <v>230</v>
      </c>
      <c r="M9">
        <v>0.1</v>
      </c>
      <c r="N9">
        <v>0.1</v>
      </c>
      <c r="O9">
        <v>0.1</v>
      </c>
      <c r="P9">
        <v>107.6</v>
      </c>
      <c r="Q9">
        <v>0</v>
      </c>
      <c r="R9">
        <v>0</v>
      </c>
      <c r="S9">
        <v>11.3</v>
      </c>
      <c r="T9">
        <v>46.3</v>
      </c>
      <c r="U9">
        <v>5.0599999999999996</v>
      </c>
      <c r="V9">
        <v>431.2</v>
      </c>
      <c r="W9">
        <v>0.28999999999999998</v>
      </c>
      <c r="X9">
        <v>8.93</v>
      </c>
      <c r="Y9">
        <v>11.3</v>
      </c>
      <c r="Z9">
        <v>46.3</v>
      </c>
      <c r="AA9">
        <v>5.0599999999999996</v>
      </c>
      <c r="AB9">
        <v>431.2</v>
      </c>
      <c r="AC9">
        <v>0.28999999999999998</v>
      </c>
      <c r="AD9">
        <v>8.93</v>
      </c>
      <c r="AE9" s="15">
        <f t="shared" si="1"/>
        <v>222.59944713902334</v>
      </c>
      <c r="AF9" s="15">
        <v>720.2</v>
      </c>
      <c r="AK9">
        <v>0</v>
      </c>
      <c r="AL9" t="s">
        <v>234</v>
      </c>
      <c r="AM9" t="s">
        <v>91</v>
      </c>
      <c r="AN9">
        <f>VLOOKUP($C9, CHL!$1:$1048576, 6, FALSE)</f>
        <v>13.671052212500001</v>
      </c>
      <c r="AO9">
        <f>VLOOKUP($C9, CHL!$1:$1048576, 3, FALSE)</f>
        <v>10.867256475</v>
      </c>
      <c r="AP9">
        <f>VLOOKUP($B9, Triplex!$1:$1048576, 5, FALSE)</f>
        <v>0.13</v>
      </c>
      <c r="AQ9">
        <f>VLOOKUP($B9, Triplex!$1:$1048576,6, FALSE)</f>
        <v>0.04</v>
      </c>
      <c r="AR9">
        <f>VLOOKUP($B9, Triplex!$1:$1048576, 7, FALSE)</f>
        <v>77.489999999999995</v>
      </c>
      <c r="AS9">
        <f>VLOOKUP($B9, TP!$1:$1048576, 5, FALSE)</f>
        <v>0.08</v>
      </c>
      <c r="AT9">
        <f>VLOOKUP($B9, TN!$1:$1048576, 5, FALSE)</f>
        <v>2870</v>
      </c>
      <c r="AU9">
        <f t="shared" si="2"/>
        <v>71.75</v>
      </c>
      <c r="AV9">
        <f>VLOOKUP($B9, TICTOC!$1:$1048576, 5, FALSE)</f>
        <v>22.241</v>
      </c>
      <c r="AW9">
        <f t="shared" si="3"/>
        <v>1851.8734388009991</v>
      </c>
      <c r="AX9">
        <f>VLOOKUP($B9, TICTOC!$1:$1048576, 6, FALSE)</f>
        <v>41.113999999999997</v>
      </c>
      <c r="AY9">
        <f t="shared" si="4"/>
        <v>3423.3139050791006</v>
      </c>
      <c r="AZ9">
        <f>VLOOKUP($C9, GHG!$1:$1048576, 2, FALSE)</f>
        <v>94.075306650000002</v>
      </c>
      <c r="BA9">
        <f>VLOOKUP($C9, GHG!$1:$1048576, 4, FALSE)</f>
        <v>4.5715216449999998</v>
      </c>
      <c r="BB9">
        <f>VLOOKUP($C9, GHG!$1:$1048576, 5, FALSE)</f>
        <v>0.29464404599999999</v>
      </c>
      <c r="BC9">
        <f>VLOOKUP($C9, GHG!$1:$1048576, 6, FALSE)</f>
        <v>4425.6687169999996</v>
      </c>
      <c r="BD9">
        <f>VLOOKUP($C9, GHG!$1:$1048576, 8, FALSE)</f>
        <v>7.8619320129999997</v>
      </c>
      <c r="BE9">
        <f>VLOOKUP($C9, GHG!$1:$1048576, 9, FALSE)</f>
        <v>0.24183022600000001</v>
      </c>
      <c r="BF9">
        <f>VLOOKUP($C9, GHG!$1:$1048576, 10, FALSE)</f>
        <v>8.8593651999999995E-2</v>
      </c>
      <c r="BG9">
        <f>VLOOKUP($C9, GHG!$1:$1048576, 12, FALSE)</f>
        <v>3.214223182</v>
      </c>
      <c r="BH9">
        <f>VLOOKUP($C9, GHG!$1:$1048576, 13, FALSE)</f>
        <v>9.8632734E-2</v>
      </c>
      <c r="CH9" t="str">
        <f>VLOOKUP($A9, BF!$1:$1048576, 2, FALSE)</f>
        <v>NA</v>
      </c>
      <c r="CI9" t="str">
        <f>VLOOKUP($A9, BF!$1:$1048576, 3, FALSE)</f>
        <v>NA</v>
      </c>
      <c r="CJ9" s="20">
        <f>VLOOKUP($C9, RADON!$1:$1048576, 3, FALSE)</f>
        <v>51.118196363295148</v>
      </c>
    </row>
    <row r="10" spans="1:88" x14ac:dyDescent="0.2">
      <c r="A10" s="7" t="s">
        <v>122</v>
      </c>
      <c r="B10" t="str">
        <f t="shared" si="0"/>
        <v>D4D43671</v>
      </c>
      <c r="C10" s="7" t="s">
        <v>354</v>
      </c>
      <c r="D10" t="s">
        <v>88</v>
      </c>
      <c r="E10" s="18">
        <v>43671</v>
      </c>
      <c r="F10" s="10">
        <v>0.38611111111111113</v>
      </c>
      <c r="G10">
        <v>50.352719999999998</v>
      </c>
      <c r="H10">
        <v>-104.57429999999999</v>
      </c>
      <c r="I10">
        <v>18.2</v>
      </c>
      <c r="J10">
        <v>5</v>
      </c>
      <c r="K10">
        <v>6.9</v>
      </c>
      <c r="L10" t="s">
        <v>123</v>
      </c>
      <c r="M10">
        <v>0.36</v>
      </c>
      <c r="N10">
        <v>1.64</v>
      </c>
      <c r="O10">
        <v>1.64</v>
      </c>
      <c r="P10">
        <v>84.4</v>
      </c>
      <c r="Q10">
        <v>0</v>
      </c>
      <c r="R10">
        <v>0</v>
      </c>
      <c r="S10">
        <v>19</v>
      </c>
      <c r="T10">
        <v>63.1</v>
      </c>
      <c r="U10">
        <v>5.85</v>
      </c>
      <c r="V10">
        <v>171.9</v>
      </c>
      <c r="W10">
        <v>0.09</v>
      </c>
      <c r="X10">
        <v>8.9</v>
      </c>
      <c r="Y10">
        <v>16.600000000000001</v>
      </c>
      <c r="Z10">
        <v>0.8</v>
      </c>
      <c r="AA10">
        <v>0.08</v>
      </c>
      <c r="AB10">
        <v>335.1</v>
      </c>
      <c r="AC10">
        <v>0.19</v>
      </c>
      <c r="AD10">
        <v>6.48</v>
      </c>
      <c r="AE10" s="15">
        <f t="shared" si="1"/>
        <v>87.409899997992028</v>
      </c>
      <c r="AF10">
        <v>707.8</v>
      </c>
      <c r="AK10">
        <v>1</v>
      </c>
      <c r="AM10" t="s">
        <v>102</v>
      </c>
      <c r="AN10">
        <f>VLOOKUP($C10, CHL!$1:$1048576, 6, FALSE)</f>
        <v>30.666982166666671</v>
      </c>
      <c r="AO10">
        <f>VLOOKUP($C10, CHL!$1:$1048576, 3, FALSE)</f>
        <v>28.339789500000002</v>
      </c>
      <c r="AP10">
        <f>VLOOKUP($B10, Triplex!$1:$1048576, 5, FALSE)</f>
        <v>0.09</v>
      </c>
      <c r="AQ10">
        <f>VLOOKUP($B10, Triplex!$1:$1048576,6, FALSE)</f>
        <v>0.02</v>
      </c>
      <c r="AR10">
        <f>VLOOKUP($B10, Triplex!$1:$1048576, 7, FALSE)</f>
        <v>34.72</v>
      </c>
      <c r="AS10">
        <f>VLOOKUP($B10, TP!$1:$1048576, 5, FALSE)</f>
        <v>0.05</v>
      </c>
      <c r="AT10">
        <f>VLOOKUP($B10, TN!$1:$1048576, 5, FALSE)</f>
        <v>1430</v>
      </c>
      <c r="AU10">
        <f t="shared" si="2"/>
        <v>71.5</v>
      </c>
      <c r="AV10">
        <f>VLOOKUP($B10, TICTOC!$1:$1048576, 5, FALSE)</f>
        <v>29.385999999999999</v>
      </c>
      <c r="AW10">
        <f t="shared" si="3"/>
        <v>2446.7943380516235</v>
      </c>
      <c r="AX10">
        <f>VLOOKUP($B10, TICTOC!$1:$1048576, 6, FALSE)</f>
        <v>20.925999999999998</v>
      </c>
      <c r="AY10">
        <f t="shared" si="4"/>
        <v>1742.3813488759365</v>
      </c>
      <c r="AZ10">
        <f>VLOOKUP($C10, GHG!$1:$1048576, 2, FALSE)</f>
        <v>102.37592069999999</v>
      </c>
      <c r="BA10">
        <f>VLOOKUP($C10, GHG!$1:$1048576, 4, FALSE)</f>
        <v>3.8378261170000001</v>
      </c>
      <c r="BB10">
        <f>VLOOKUP($C10, GHG!$1:$1048576, 5, FALSE)</f>
        <v>0.2706249</v>
      </c>
      <c r="BC10">
        <f>VLOOKUP($C10, GHG!$1:$1048576, 6, FALSE)</f>
        <v>5236.906911</v>
      </c>
      <c r="BD10">
        <f>VLOOKUP($C10, GHG!$1:$1048576, 8, FALSE)</f>
        <v>7.6965198719999997</v>
      </c>
      <c r="BE10">
        <f>VLOOKUP($C10, GHG!$1:$1048576, 9, FALSE)</f>
        <v>0.26317225999999999</v>
      </c>
      <c r="BF10">
        <f>VLOOKUP($C10, GHG!$1:$1048576, 10, FALSE)</f>
        <v>0.19406695099999999</v>
      </c>
      <c r="BG10">
        <f>VLOOKUP($C10, GHG!$1:$1048576, 12, FALSE)</f>
        <v>5.365331887</v>
      </c>
      <c r="BH10">
        <f>VLOOKUP($C10, GHG!$1:$1048576, 13, FALSE)</f>
        <v>4.7898191999999999E-2</v>
      </c>
      <c r="CH10">
        <f>VLOOKUP($A10, BF!$1:$1048576, 2, FALSE)</f>
        <v>4.14654154805944E-3</v>
      </c>
      <c r="CI10">
        <f>VLOOKUP($A10, BF!$1:$1048576, 3, FALSE)</f>
        <v>1.8957717326563699E-3</v>
      </c>
      <c r="CJ10" s="20">
        <f>VLOOKUP($C10, RADON!$1:$1048576, 3, FALSE)</f>
        <v>9.1057153806716578</v>
      </c>
    </row>
    <row r="11" spans="1:88" x14ac:dyDescent="0.2">
      <c r="A11" s="7" t="s">
        <v>208</v>
      </c>
      <c r="B11" t="str">
        <f t="shared" si="0"/>
        <v>D26A43692</v>
      </c>
      <c r="C11" s="7" t="s">
        <v>305</v>
      </c>
      <c r="D11" t="s">
        <v>128</v>
      </c>
      <c r="E11" s="18">
        <v>43692</v>
      </c>
      <c r="F11" s="10">
        <v>0.57222222222222219</v>
      </c>
      <c r="G11">
        <v>49.261450000000004</v>
      </c>
      <c r="H11">
        <v>-108.40921</v>
      </c>
      <c r="I11">
        <v>18.100000000000001</v>
      </c>
      <c r="J11">
        <v>10</v>
      </c>
      <c r="K11">
        <v>13.5</v>
      </c>
      <c r="L11" t="s">
        <v>199</v>
      </c>
      <c r="M11">
        <v>1.29</v>
      </c>
      <c r="N11">
        <v>2.2999999999999998</v>
      </c>
      <c r="O11">
        <v>2.2999999999999998</v>
      </c>
      <c r="P11">
        <v>78</v>
      </c>
      <c r="Q11">
        <v>0</v>
      </c>
      <c r="R11">
        <v>0</v>
      </c>
      <c r="S11">
        <v>19.7</v>
      </c>
      <c r="T11">
        <v>15.5</v>
      </c>
      <c r="U11">
        <v>1.49</v>
      </c>
      <c r="V11">
        <v>383.9</v>
      </c>
      <c r="W11">
        <v>0.21</v>
      </c>
      <c r="X11">
        <v>7.75</v>
      </c>
      <c r="Y11">
        <v>16.5</v>
      </c>
      <c r="Z11">
        <v>0.8</v>
      </c>
      <c r="AA11">
        <v>0.08</v>
      </c>
      <c r="AB11">
        <v>368.5</v>
      </c>
      <c r="AC11">
        <v>0.21</v>
      </c>
      <c r="AD11">
        <v>7.25</v>
      </c>
      <c r="AE11" s="15">
        <f t="shared" si="1"/>
        <v>197.76976782838943</v>
      </c>
      <c r="AF11" s="15">
        <v>678.4</v>
      </c>
      <c r="AK11">
        <v>1</v>
      </c>
      <c r="AL11" t="s">
        <v>209</v>
      </c>
      <c r="AM11" t="s">
        <v>91</v>
      </c>
      <c r="AN11">
        <f>VLOOKUP($C11, CHL!$1:$1048576, 6, FALSE)</f>
        <v>2.8716921111111109</v>
      </c>
      <c r="AO11">
        <f>VLOOKUP($C11, CHL!$1:$1048576, 3, FALSE)</f>
        <v>0.82896261111111114</v>
      </c>
      <c r="AP11">
        <f>VLOOKUP($B11, Triplex!$1:$1048576, 5, FALSE)</f>
        <v>1.35</v>
      </c>
      <c r="AQ11">
        <f>VLOOKUP($B11, Triplex!$1:$1048576,6, FALSE)</f>
        <v>0.75</v>
      </c>
      <c r="AR11">
        <f>VLOOKUP($B11, Triplex!$1:$1048576, 7, FALSE)</f>
        <v>1127.5999999999999</v>
      </c>
      <c r="AS11">
        <f>VLOOKUP($B11, TP!$1:$1048576, 5, FALSE)</f>
        <v>0.93</v>
      </c>
      <c r="AT11">
        <f>VLOOKUP($B11, TN!$1:$1048576, 5, FALSE)</f>
        <v>5515.9</v>
      </c>
      <c r="AU11">
        <f t="shared" si="2"/>
        <v>7.3545333333333325</v>
      </c>
      <c r="AV11">
        <f>VLOOKUP($B11, TICTOC!$1:$1048576, 5, FALSE)</f>
        <v>51.676000000000002</v>
      </c>
      <c r="AW11">
        <f t="shared" si="3"/>
        <v>4302.7477102414659</v>
      </c>
      <c r="AX11">
        <f>VLOOKUP($B11, TICTOC!$1:$1048576, 6, FALSE)</f>
        <v>35.726999999999997</v>
      </c>
      <c r="AY11">
        <f t="shared" si="4"/>
        <v>2974.7710241465443</v>
      </c>
      <c r="AZ11">
        <f>VLOOKUP($C11, GHG!$1:$1048576, 2, FALSE)</f>
        <v>3538.061858</v>
      </c>
      <c r="BA11">
        <f>VLOOKUP($C11, GHG!$1:$1048576, 4, FALSE)</f>
        <v>124.45060049999999</v>
      </c>
      <c r="BB11">
        <f>VLOOKUP($C11, GHG!$1:$1048576, 5, FALSE)</f>
        <v>2.2894732360000001</v>
      </c>
      <c r="BC11">
        <f>VLOOKUP($C11, GHG!$1:$1048576, 6, FALSE)</f>
        <v>5123.2523890000002</v>
      </c>
      <c r="BD11">
        <f>VLOOKUP($C11, GHG!$1:$1048576, 8, FALSE)</f>
        <v>7.1085100270000003</v>
      </c>
      <c r="BE11">
        <f>VLOOKUP($C11, GHG!$1:$1048576, 9, FALSE)</f>
        <v>0.61875928599999996</v>
      </c>
      <c r="BF11">
        <f>VLOOKUP($C11, GHG!$1:$1048576, 10, FALSE)</f>
        <v>0.32202305799999997</v>
      </c>
      <c r="BG11">
        <f>VLOOKUP($C11, GHG!$1:$1048576, 12, FALSE)</f>
        <v>8.3439357990000005</v>
      </c>
      <c r="BH11">
        <f>VLOOKUP($C11, GHG!$1:$1048576, 13, FALSE)</f>
        <v>0.112787806</v>
      </c>
      <c r="CH11">
        <f>VLOOKUP($A11, BF!$1:$1048576, 2, FALSE)</f>
        <v>7.2036973051832201E-3</v>
      </c>
      <c r="CI11">
        <f>VLOOKUP($A11, BF!$1:$1048576, 3, FALSE)</f>
        <v>0</v>
      </c>
      <c r="CJ11" s="20">
        <f>VLOOKUP($C11, RADON!$1:$1048576, 3, FALSE)</f>
        <v>4.7559110259709616</v>
      </c>
    </row>
    <row r="12" spans="1:88" x14ac:dyDescent="0.2">
      <c r="A12" s="7" t="s">
        <v>106</v>
      </c>
      <c r="B12" t="str">
        <f t="shared" si="0"/>
        <v>D4A43672</v>
      </c>
      <c r="C12" s="7" t="s">
        <v>350</v>
      </c>
      <c r="D12" t="s">
        <v>88</v>
      </c>
      <c r="E12" s="18">
        <v>43672</v>
      </c>
      <c r="F12" s="10">
        <v>0.39583333333333331</v>
      </c>
      <c r="G12">
        <v>50.338160000000002</v>
      </c>
      <c r="H12">
        <v>-104.48394999999999</v>
      </c>
      <c r="I12">
        <v>18.2</v>
      </c>
      <c r="J12">
        <v>100</v>
      </c>
      <c r="K12">
        <v>12.7</v>
      </c>
      <c r="L12" t="s">
        <v>107</v>
      </c>
      <c r="M12">
        <v>0.5</v>
      </c>
      <c r="N12">
        <v>2.2999999999999998</v>
      </c>
      <c r="O12">
        <v>2.2999999999999998</v>
      </c>
      <c r="P12">
        <v>99.8</v>
      </c>
      <c r="Q12">
        <v>0</v>
      </c>
      <c r="R12">
        <v>0</v>
      </c>
      <c r="S12">
        <v>19.600000000000001</v>
      </c>
      <c r="T12">
        <v>45.9</v>
      </c>
      <c r="U12">
        <v>4.21</v>
      </c>
      <c r="V12">
        <v>234</v>
      </c>
      <c r="W12">
        <v>0.12</v>
      </c>
      <c r="X12">
        <v>7.74</v>
      </c>
      <c r="Y12">
        <v>19.3</v>
      </c>
      <c r="Z12">
        <v>30.5</v>
      </c>
      <c r="AA12">
        <v>2.81</v>
      </c>
      <c r="AB12">
        <v>233.9</v>
      </c>
      <c r="AC12">
        <v>0.12</v>
      </c>
      <c r="AD12">
        <v>6.9</v>
      </c>
      <c r="AE12" s="15">
        <f t="shared" si="1"/>
        <v>119.51843431870445</v>
      </c>
      <c r="AF12" s="15">
        <v>709.8</v>
      </c>
      <c r="AL12" t="s">
        <v>108</v>
      </c>
      <c r="AM12" t="s">
        <v>102</v>
      </c>
      <c r="AN12">
        <f>VLOOKUP($C12, CHL!$1:$1048576, 6, FALSE)</f>
        <v>67.142762766666678</v>
      </c>
      <c r="AO12">
        <f>VLOOKUP($C12, CHL!$1:$1048576, 3, FALSE)</f>
        <v>59.198507150000012</v>
      </c>
      <c r="AP12">
        <f>VLOOKUP($B12, Triplex!$1:$1048576, 5, FALSE)</f>
        <v>0.05</v>
      </c>
      <c r="AQ12">
        <f>VLOOKUP($B12, Triplex!$1:$1048576,6, FALSE)</f>
        <v>7.0000000000000007E-2</v>
      </c>
      <c r="AR12">
        <f>VLOOKUP($B12, Triplex!$1:$1048576, 7, FALSE)</f>
        <v>65.849999999999994</v>
      </c>
      <c r="AS12">
        <f>VLOOKUP($B12, TP!$1:$1048576, 5, FALSE)</f>
        <v>0.11</v>
      </c>
      <c r="AT12">
        <f>VLOOKUP($B12, TN!$1:$1048576, 5, FALSE)</f>
        <v>1370</v>
      </c>
      <c r="AU12">
        <f t="shared" si="2"/>
        <v>19.571428571428569</v>
      </c>
      <c r="AV12">
        <f>VLOOKUP($B12, TICTOC!$1:$1048576, 5, FALSE)</f>
        <v>37.44</v>
      </c>
      <c r="AW12">
        <f t="shared" si="3"/>
        <v>3117.4021648626144</v>
      </c>
      <c r="AX12">
        <f>VLOOKUP($B12, TICTOC!$1:$1048576, 6, FALSE)</f>
        <v>20.611000000000001</v>
      </c>
      <c r="AY12">
        <f t="shared" si="4"/>
        <v>1716.1532056619485</v>
      </c>
      <c r="AZ12">
        <f>VLOOKUP($C12, GHG!$1:$1048576, 2, FALSE)</f>
        <v>3805.2692139999999</v>
      </c>
      <c r="BA12">
        <f>VLOOKUP($C12, GHG!$1:$1048576, 4, FALSE)</f>
        <v>140.51658119999999</v>
      </c>
      <c r="BB12">
        <f>VLOOKUP($C12, GHG!$1:$1048576, 5, FALSE)</f>
        <v>4.5868275289999998</v>
      </c>
      <c r="BC12">
        <f>VLOOKUP($C12, GHG!$1:$1048576, 6, FALSE)</f>
        <v>4752.2278880000003</v>
      </c>
      <c r="BD12">
        <f>VLOOKUP($C12, GHG!$1:$1048576, 8, FALSE)</f>
        <v>6.91687575</v>
      </c>
      <c r="BE12">
        <f>VLOOKUP($C12, GHG!$1:$1048576, 9, FALSE)</f>
        <v>0.49387160000000002</v>
      </c>
      <c r="BF12">
        <f>VLOOKUP($C12, GHG!$1:$1048576, 10, FALSE)</f>
        <v>0.25743100699999999</v>
      </c>
      <c r="BG12">
        <f>VLOOKUP($C12, GHG!$1:$1048576, 12, FALSE)</f>
        <v>7.0043552199999999</v>
      </c>
      <c r="BH12">
        <f>VLOOKUP($C12, GHG!$1:$1048576, 13, FALSE)</f>
        <v>7.8252951000000001E-2</v>
      </c>
      <c r="CH12">
        <f>VLOOKUP($A12, BF!$1:$1048576, 2, FALSE)</f>
        <v>7.8581901802234695E-4</v>
      </c>
      <c r="CI12">
        <f>VLOOKUP($A12, BF!$1:$1048576, 3, FALSE)</f>
        <v>0</v>
      </c>
      <c r="CJ12" s="20">
        <f>VLOOKUP($C12, RADON!$1:$1048576, 3, FALSE)</f>
        <v>4.668170203678387</v>
      </c>
    </row>
    <row r="13" spans="1:88" x14ac:dyDescent="0.2">
      <c r="A13" s="7" t="s">
        <v>116</v>
      </c>
      <c r="B13" t="str">
        <f t="shared" si="0"/>
        <v>D4C43672</v>
      </c>
      <c r="C13" s="7" t="s">
        <v>352</v>
      </c>
      <c r="D13" t="s">
        <v>88</v>
      </c>
      <c r="E13" s="18">
        <v>43672</v>
      </c>
      <c r="F13" s="10">
        <v>0.4770833333333333</v>
      </c>
      <c r="G13">
        <v>50.337420000000002</v>
      </c>
      <c r="H13">
        <v>-104.50426</v>
      </c>
      <c r="I13">
        <v>20.6</v>
      </c>
      <c r="J13">
        <v>95</v>
      </c>
      <c r="K13">
        <v>11.6</v>
      </c>
      <c r="L13" t="s">
        <v>107</v>
      </c>
      <c r="M13">
        <v>0.49</v>
      </c>
      <c r="N13">
        <v>0.95</v>
      </c>
      <c r="O13">
        <v>0.95</v>
      </c>
      <c r="P13">
        <v>91.5</v>
      </c>
      <c r="Q13">
        <v>0</v>
      </c>
      <c r="R13">
        <v>0</v>
      </c>
      <c r="S13">
        <v>20.399999999999999</v>
      </c>
      <c r="T13">
        <v>132</v>
      </c>
      <c r="U13">
        <v>11.78</v>
      </c>
      <c r="V13">
        <v>277.10000000000002</v>
      </c>
      <c r="W13">
        <v>0.15</v>
      </c>
      <c r="X13">
        <v>9.9700000000000006</v>
      </c>
      <c r="Y13">
        <v>18.7</v>
      </c>
      <c r="Z13">
        <v>11.6</v>
      </c>
      <c r="AA13">
        <v>1.0900000000000001</v>
      </c>
      <c r="AB13">
        <v>258.89999999999998</v>
      </c>
      <c r="AC13">
        <v>0.14000000000000001</v>
      </c>
      <c r="AD13">
        <v>9.2899999999999991</v>
      </c>
      <c r="AE13" s="15">
        <f t="shared" si="1"/>
        <v>141.92579443453411</v>
      </c>
      <c r="AF13" s="15">
        <v>710.3</v>
      </c>
      <c r="AL13" t="s">
        <v>117</v>
      </c>
      <c r="AM13" t="s">
        <v>91</v>
      </c>
      <c r="AN13">
        <f>VLOOKUP($C13, CHL!$1:$1048576, 6, FALSE)</f>
        <v>147.33877883333332</v>
      </c>
      <c r="AO13">
        <f>VLOOKUP($C13, CHL!$1:$1048576, 3, FALSE)</f>
        <v>143.95270783333331</v>
      </c>
      <c r="AP13">
        <f>VLOOKUP($B13, Triplex!$1:$1048576, 5, FALSE)</f>
        <v>0.31</v>
      </c>
      <c r="AQ13">
        <f>VLOOKUP($B13, Triplex!$1:$1048576,6, FALSE)</f>
        <v>0.12</v>
      </c>
      <c r="AR13">
        <f>VLOOKUP($B13, Triplex!$1:$1048576, 7, FALSE)</f>
        <v>32</v>
      </c>
      <c r="AS13">
        <f>VLOOKUP($B13, TP!$1:$1048576, 5, FALSE)</f>
        <v>0.15</v>
      </c>
      <c r="AT13">
        <f>VLOOKUP($B13, TN!$1:$1048576, 5, FALSE)</f>
        <v>1570</v>
      </c>
      <c r="AU13">
        <f t="shared" si="2"/>
        <v>13.083333333333334</v>
      </c>
      <c r="AV13">
        <f>VLOOKUP($B13, TICTOC!$1:$1048576, 5, FALSE)</f>
        <v>24.779</v>
      </c>
      <c r="AW13">
        <f t="shared" si="3"/>
        <v>2063.1973355537052</v>
      </c>
      <c r="AX13">
        <f>VLOOKUP($B13, TICTOC!$1:$1048576, 6, FALSE)</f>
        <v>21.617999999999999</v>
      </c>
      <c r="AY13">
        <f t="shared" si="4"/>
        <v>1799.9999999999998</v>
      </c>
      <c r="AZ13">
        <f>VLOOKUP($C13, GHG!$1:$1048576, 2, FALSE)</f>
        <v>76.209298689999997</v>
      </c>
      <c r="BA13">
        <f>VLOOKUP($C13, GHG!$1:$1048576, 4, FALSE)</f>
        <v>2.7506049909999999</v>
      </c>
      <c r="BB13">
        <f>VLOOKUP($C13, GHG!$1:$1048576, 5, FALSE)</f>
        <v>0.29207891400000002</v>
      </c>
      <c r="BC13">
        <f>VLOOKUP($C13, GHG!$1:$1048576, 6, FALSE)</f>
        <v>4367.47246</v>
      </c>
      <c r="BD13">
        <f>VLOOKUP($C13, GHG!$1:$1048576, 8, FALSE)</f>
        <v>6.258160299</v>
      </c>
      <c r="BE13">
        <f>VLOOKUP($C13, GHG!$1:$1048576, 9, FALSE)</f>
        <v>0.13985607</v>
      </c>
      <c r="BF13">
        <f>VLOOKUP($C13, GHG!$1:$1048576, 10, FALSE)</f>
        <v>0.24576551299999999</v>
      </c>
      <c r="BG13">
        <f>VLOOKUP($C13, GHG!$1:$1048576, 12, FALSE)</f>
        <v>6.5282866469999998</v>
      </c>
      <c r="BH13">
        <f>VLOOKUP($C13, GHG!$1:$1048576, 13, FALSE)</f>
        <v>4.9909646000000002E-2</v>
      </c>
      <c r="CH13">
        <f>VLOOKUP($A13, BF!$1:$1048576, 2, FALSE)</f>
        <v>3.63981753217716E-3</v>
      </c>
      <c r="CI13">
        <f>VLOOKUP($A13, BF!$1:$1048576, 3, FALSE)</f>
        <v>1.54637158785402E-3</v>
      </c>
      <c r="CJ13" s="20">
        <f>VLOOKUP($C13, RADON!$1:$1048576, 3, FALSE)</f>
        <v>5.1108656902454932</v>
      </c>
    </row>
    <row r="14" spans="1:88" x14ac:dyDescent="0.2">
      <c r="A14" s="7" t="s">
        <v>242</v>
      </c>
      <c r="B14" t="str">
        <f t="shared" si="0"/>
        <v>D58B43699</v>
      </c>
      <c r="C14" s="7" t="s">
        <v>400</v>
      </c>
      <c r="D14" t="s">
        <v>128</v>
      </c>
      <c r="E14" s="18">
        <v>43699</v>
      </c>
      <c r="F14" s="10">
        <v>0.5541666666666667</v>
      </c>
      <c r="G14">
        <v>52.63776</v>
      </c>
      <c r="H14">
        <v>-107.45093</v>
      </c>
      <c r="I14">
        <v>24.9</v>
      </c>
      <c r="J14">
        <v>95</v>
      </c>
      <c r="K14">
        <v>10.7</v>
      </c>
      <c r="L14" t="s">
        <v>243</v>
      </c>
      <c r="M14">
        <v>0.35</v>
      </c>
      <c r="N14">
        <v>1</v>
      </c>
      <c r="O14">
        <v>1</v>
      </c>
      <c r="P14">
        <v>112</v>
      </c>
      <c r="Q14">
        <v>0</v>
      </c>
      <c r="R14">
        <v>0</v>
      </c>
      <c r="S14">
        <v>16.8</v>
      </c>
      <c r="T14">
        <v>83.5</v>
      </c>
      <c r="U14">
        <v>8.11</v>
      </c>
      <c r="V14">
        <v>510</v>
      </c>
      <c r="W14">
        <v>0.3</v>
      </c>
      <c r="X14">
        <v>8.6199999999999992</v>
      </c>
      <c r="Y14">
        <v>15.2</v>
      </c>
      <c r="Z14">
        <v>44.4</v>
      </c>
      <c r="AA14">
        <v>45.4</v>
      </c>
      <c r="AB14">
        <v>491</v>
      </c>
      <c r="AC14">
        <v>0.3</v>
      </c>
      <c r="AD14">
        <v>8.48</v>
      </c>
      <c r="AE14" s="15">
        <f t="shared" si="1"/>
        <v>264.0198132804444</v>
      </c>
      <c r="AF14" s="15">
        <v>706.5</v>
      </c>
      <c r="AK14">
        <v>2</v>
      </c>
      <c r="AL14" t="s">
        <v>244</v>
      </c>
      <c r="AM14" t="s">
        <v>91</v>
      </c>
      <c r="AN14">
        <f>VLOOKUP($C14, CHL!$1:$1048576, 6, FALSE)</f>
        <v>65.06546533333335</v>
      </c>
      <c r="AO14">
        <f>VLOOKUP($C14, CHL!$1:$1048576, 3, FALSE)</f>
        <v>57.674953833333333</v>
      </c>
      <c r="AP14">
        <f>VLOOKUP($B14, Triplex!$1:$1048576, 5, FALSE)</f>
        <v>0.47</v>
      </c>
      <c r="AQ14">
        <f>VLOOKUP($B14, Triplex!$1:$1048576,6, FALSE)</f>
        <v>7.4200000000000004E-3</v>
      </c>
      <c r="AR14">
        <f>VLOOKUP($B14, Triplex!$1:$1048576, 7, FALSE)</f>
        <v>641.82000000000005</v>
      </c>
      <c r="AS14">
        <f>VLOOKUP($B14, TP!$1:$1048576, 5, FALSE)</f>
        <v>0.06</v>
      </c>
      <c r="AT14">
        <f>VLOOKUP($B14, TN!$1:$1048576, 5, FALSE)</f>
        <v>5600</v>
      </c>
      <c r="AU14">
        <f t="shared" si="2"/>
        <v>754.71698113207538</v>
      </c>
      <c r="AV14">
        <f>VLOOKUP($B14, TICTOC!$1:$1048576, 5, FALSE)</f>
        <v>72.816000000000003</v>
      </c>
      <c r="AW14">
        <f t="shared" si="3"/>
        <v>6062.9475437135725</v>
      </c>
      <c r="AX14">
        <f>VLOOKUP($B14, TICTOC!$1:$1048576, 6, FALSE)</f>
        <v>70.102999999999994</v>
      </c>
      <c r="AY14">
        <f t="shared" si="4"/>
        <v>5837.0524562864275</v>
      </c>
      <c r="AZ14">
        <f>VLOOKUP($C14, GHG!$1:$1048576, 2, FALSE)</f>
        <v>512.69940069999996</v>
      </c>
      <c r="BA14">
        <f>VLOOKUP($C14, GHG!$1:$1048576, 4, FALSE)</f>
        <v>20.48385013</v>
      </c>
      <c r="BB14">
        <f>VLOOKUP($C14, GHG!$1:$1048576, 5, FALSE)</f>
        <v>0.18197029000000001</v>
      </c>
      <c r="BC14">
        <f>VLOOKUP($C14, GHG!$1:$1048576, 6, FALSE)</f>
        <v>3796.708447</v>
      </c>
      <c r="BD14">
        <f>VLOOKUP($C14, GHG!$1:$1048576, 8, FALSE)</f>
        <v>5.8276718860000001</v>
      </c>
      <c r="BE14">
        <f>VLOOKUP($C14, GHG!$1:$1048576, 9, FALSE)</f>
        <v>0.33272984799999999</v>
      </c>
      <c r="BF14">
        <f>VLOOKUP($C14, GHG!$1:$1048576, 10, FALSE)</f>
        <v>0.23931597399999999</v>
      </c>
      <c r="BG14">
        <f>VLOOKUP($C14, GHG!$1:$1048576, 12, FALSE)</f>
        <v>7.0728711320000004</v>
      </c>
      <c r="BH14">
        <f>VLOOKUP($C14, GHG!$1:$1048576, 13, FALSE)</f>
        <v>0.32345623400000001</v>
      </c>
      <c r="CH14">
        <f>VLOOKUP($A14, BF!$1:$1048576, 2, FALSE)</f>
        <v>4.7126381891219203E-3</v>
      </c>
      <c r="CI14">
        <f>VLOOKUP($A14, BF!$1:$1048576, 3, FALSE)</f>
        <v>1.3289083105062899E-3</v>
      </c>
      <c r="CJ14" s="20" t="e">
        <f>VLOOKUP($C14, RADON!$1:$1048576, 3, FALSE)</f>
        <v>#N/A</v>
      </c>
    </row>
    <row r="15" spans="1:88" x14ac:dyDescent="0.2">
      <c r="A15" s="7" t="s">
        <v>257</v>
      </c>
      <c r="B15" t="str">
        <f t="shared" si="0"/>
        <v>D59D43700</v>
      </c>
      <c r="C15" s="7" t="s">
        <v>408</v>
      </c>
      <c r="D15" t="s">
        <v>128</v>
      </c>
      <c r="E15" s="18">
        <v>43700</v>
      </c>
      <c r="F15" s="10">
        <v>0.37986111111111115</v>
      </c>
      <c r="G15">
        <v>52.659660000000002</v>
      </c>
      <c r="H15">
        <v>-107.37452999999999</v>
      </c>
      <c r="I15">
        <v>15.4</v>
      </c>
      <c r="J15">
        <v>0</v>
      </c>
      <c r="K15">
        <v>2.2000000000000002</v>
      </c>
      <c r="L15" t="s">
        <v>199</v>
      </c>
      <c r="M15">
        <v>0.38</v>
      </c>
      <c r="N15">
        <v>1.9</v>
      </c>
      <c r="O15">
        <v>1.9</v>
      </c>
      <c r="P15">
        <v>101.2</v>
      </c>
      <c r="Q15">
        <v>0</v>
      </c>
      <c r="R15">
        <v>0</v>
      </c>
      <c r="S15">
        <v>15.6</v>
      </c>
      <c r="T15">
        <v>29.6</v>
      </c>
      <c r="U15">
        <v>2.92</v>
      </c>
      <c r="V15">
        <v>588</v>
      </c>
      <c r="W15">
        <v>0.35</v>
      </c>
      <c r="X15">
        <v>7.88</v>
      </c>
      <c r="Y15">
        <v>15.2</v>
      </c>
      <c r="Z15">
        <v>29</v>
      </c>
      <c r="AA15">
        <v>2.9</v>
      </c>
      <c r="AB15">
        <v>583</v>
      </c>
      <c r="AC15">
        <v>0.35</v>
      </c>
      <c r="AD15">
        <v>7.85</v>
      </c>
      <c r="AE15" s="15">
        <f t="shared" si="1"/>
        <v>305.00378983817063</v>
      </c>
      <c r="AF15" s="15">
        <v>712.1</v>
      </c>
      <c r="AK15">
        <v>2</v>
      </c>
      <c r="AM15" t="s">
        <v>91</v>
      </c>
      <c r="AN15">
        <f>VLOOKUP($C15, CHL!$1:$1048576, 6, FALSE)</f>
        <v>12.154037500000001</v>
      </c>
      <c r="AO15">
        <f>VLOOKUP($C15, CHL!$1:$1048576, 3, FALSE)</f>
        <v>3.6024266666666667</v>
      </c>
      <c r="AP15">
        <f>VLOOKUP($B15, Triplex!$1:$1048576, 5, FALSE)</f>
        <v>0.03</v>
      </c>
      <c r="AQ15">
        <f>VLOOKUP($B15, Triplex!$1:$1048576,6, FALSE)</f>
        <v>0.11</v>
      </c>
      <c r="AR15">
        <f>VLOOKUP($B15, Triplex!$1:$1048576, 7, FALSE)</f>
        <v>3520.7</v>
      </c>
      <c r="AS15">
        <f>VLOOKUP($B15, TP!$1:$1048576, 5, FALSE)</f>
        <v>0.17</v>
      </c>
      <c r="AT15">
        <f>VLOOKUP($B15, TN!$1:$1048576, 5, FALSE)</f>
        <v>8346.4</v>
      </c>
      <c r="AU15">
        <f t="shared" si="2"/>
        <v>75.876363636363635</v>
      </c>
      <c r="AV15">
        <f>VLOOKUP($B15, TICTOC!$1:$1048576, 5, FALSE)</f>
        <v>82.588999999999999</v>
      </c>
      <c r="AW15">
        <f t="shared" si="3"/>
        <v>6876.6860949208985</v>
      </c>
      <c r="AX15">
        <f>VLOOKUP($B15, TICTOC!$1:$1048576, 6, FALSE)</f>
        <v>39.453000000000003</v>
      </c>
      <c r="AY15">
        <f t="shared" si="4"/>
        <v>3285.0124895920071</v>
      </c>
      <c r="AZ15">
        <f>VLOOKUP($C15, GHG!$1:$1048576, 2, FALSE)</f>
        <v>3449.0523840000001</v>
      </c>
      <c r="BA15">
        <f>VLOOKUP($C15, GHG!$1:$1048576, 4, FALSE)</f>
        <v>144.12902790000001</v>
      </c>
      <c r="BB15">
        <f>VLOOKUP($C15, GHG!$1:$1048576, 5, FALSE)</f>
        <v>0.37209007799999999</v>
      </c>
      <c r="BC15">
        <f>VLOOKUP($C15, GHG!$1:$1048576, 6, FALSE)</f>
        <v>3148.7409069999999</v>
      </c>
      <c r="BD15">
        <f>VLOOKUP($C15, GHG!$1:$1048576, 8, FALSE)</f>
        <v>5.0001037300000002</v>
      </c>
      <c r="BE15">
        <f>VLOOKUP($C15, GHG!$1:$1048576, 9, FALSE)</f>
        <v>0.17994312700000001</v>
      </c>
      <c r="BF15">
        <f>VLOOKUP($C15, GHG!$1:$1048576, 10, FALSE)</f>
        <v>23.267500689999999</v>
      </c>
      <c r="BG15">
        <f>VLOOKUP($C15, GHG!$1:$1048576, 12, FALSE)</f>
        <v>720.56170599999996</v>
      </c>
      <c r="BH15">
        <f>VLOOKUP($C15, GHG!$1:$1048576, 13, FALSE)</f>
        <v>13.073112099999999</v>
      </c>
      <c r="CH15">
        <f>VLOOKUP($A15, BF!$1:$1048576, 2, FALSE)</f>
        <v>6.1465892676787698E-4</v>
      </c>
      <c r="CI15">
        <f>VLOOKUP($A15, BF!$1:$1048576, 3, FALSE)</f>
        <v>3.0158131528555199E-4</v>
      </c>
      <c r="CJ15" s="20">
        <f>VLOOKUP($C15, RADON!$1:$1048576, 3, FALSE)</f>
        <v>6.872235937743886</v>
      </c>
    </row>
    <row r="16" spans="1:88" x14ac:dyDescent="0.2">
      <c r="A16" s="7" t="s">
        <v>146</v>
      </c>
      <c r="B16" t="str">
        <f t="shared" si="0"/>
        <v>D45B43683</v>
      </c>
      <c r="C16" s="7" t="s">
        <v>340</v>
      </c>
      <c r="D16" t="s">
        <v>128</v>
      </c>
      <c r="E16" s="18">
        <v>43683</v>
      </c>
      <c r="F16" s="10">
        <v>0.49513888888888885</v>
      </c>
      <c r="G16">
        <v>50.418430000000001</v>
      </c>
      <c r="H16">
        <v>-104.59267</v>
      </c>
      <c r="I16">
        <v>23.3</v>
      </c>
      <c r="J16">
        <v>80</v>
      </c>
      <c r="K16">
        <v>11.7</v>
      </c>
      <c r="L16" t="s">
        <v>110</v>
      </c>
      <c r="M16">
        <v>0.5</v>
      </c>
      <c r="N16">
        <v>0.9</v>
      </c>
      <c r="O16">
        <v>0.9</v>
      </c>
      <c r="P16">
        <v>88.7</v>
      </c>
      <c r="Q16">
        <v>0</v>
      </c>
      <c r="R16">
        <v>0</v>
      </c>
      <c r="S16">
        <v>22.6</v>
      </c>
      <c r="T16">
        <v>103.7</v>
      </c>
      <c r="U16">
        <v>8.9</v>
      </c>
      <c r="V16">
        <v>269.60000000000002</v>
      </c>
      <c r="W16">
        <v>0.13</v>
      </c>
      <c r="X16">
        <v>8.9</v>
      </c>
      <c r="Y16">
        <v>21.9</v>
      </c>
      <c r="Z16">
        <v>92.3</v>
      </c>
      <c r="AA16">
        <v>8.23</v>
      </c>
      <c r="AB16">
        <v>264.39999999999998</v>
      </c>
      <c r="AC16">
        <v>0.13</v>
      </c>
      <c r="AD16">
        <v>8.93</v>
      </c>
      <c r="AE16" s="15">
        <f t="shared" si="1"/>
        <v>138.0202510382646</v>
      </c>
      <c r="AF16">
        <v>705.1</v>
      </c>
      <c r="AK16">
        <v>1</v>
      </c>
      <c r="AL16" t="s">
        <v>147</v>
      </c>
      <c r="AM16" t="s">
        <v>91</v>
      </c>
      <c r="AN16">
        <f>VLOOKUP($C16, CHL!$1:$1048576, 6, FALSE)</f>
        <v>50.815222433333339</v>
      </c>
      <c r="AO16">
        <f>VLOOKUP($C16, CHL!$1:$1048576, 3, FALSE)</f>
        <v>43.181284566666662</v>
      </c>
      <c r="AP16">
        <f>VLOOKUP($B16, Triplex!$1:$1048576, 5, FALSE)</f>
        <v>0.05</v>
      </c>
      <c r="AQ16">
        <f>VLOOKUP($B16, Triplex!$1:$1048576,6, FALSE)</f>
        <v>2.7100000000000002E-3</v>
      </c>
      <c r="AR16">
        <f>VLOOKUP($B16, Triplex!$1:$1048576, 7, FALSE)</f>
        <v>53.5</v>
      </c>
      <c r="AS16">
        <f>VLOOKUP($B16, TP!$1:$1048576, 5, FALSE)</f>
        <v>0.03</v>
      </c>
      <c r="AT16">
        <f>VLOOKUP($B16, TN!$1:$1048576, 5, FALSE)</f>
        <v>991.92</v>
      </c>
      <c r="AU16">
        <f t="shared" si="2"/>
        <v>366.02214022140214</v>
      </c>
      <c r="AV16">
        <f>VLOOKUP($B16, TICTOC!$1:$1048576, 5, FALSE)</f>
        <v>34.429000000000002</v>
      </c>
      <c r="AW16">
        <f t="shared" si="3"/>
        <v>2866.6944213155707</v>
      </c>
      <c r="AX16">
        <f>VLOOKUP($B16, TICTOC!$1:$1048576, 6, FALSE)</f>
        <v>16.07</v>
      </c>
      <c r="AY16">
        <f t="shared" si="4"/>
        <v>1338.0516236469609</v>
      </c>
      <c r="AZ16">
        <f>VLOOKUP($C16, GHG!$1:$1048576, 2, FALSE)</f>
        <v>121.1931531</v>
      </c>
      <c r="BA16">
        <f>VLOOKUP($C16, GHG!$1:$1048576, 4, FALSE)</f>
        <v>4.0779260390000003</v>
      </c>
      <c r="BB16">
        <f>VLOOKUP($C16, GHG!$1:$1048576, 5, FALSE)</f>
        <v>0.16471772800000001</v>
      </c>
      <c r="BC16">
        <f>VLOOKUP($C16, GHG!$1:$1048576, 6, FALSE)</f>
        <v>3468.4504139999999</v>
      </c>
      <c r="BD16">
        <f>VLOOKUP($C16, GHG!$1:$1048576, 8, FALSE)</f>
        <v>4.7267667170000003</v>
      </c>
      <c r="BE16">
        <f>VLOOKUP($C16, GHG!$1:$1048576, 9, FALSE)</f>
        <v>0.14752073700000001</v>
      </c>
      <c r="BF16">
        <f>VLOOKUP($C16, GHG!$1:$1048576, 10, FALSE)</f>
        <v>0.22882364899999999</v>
      </c>
      <c r="BG16">
        <f>VLOOKUP($C16, GHG!$1:$1048576, 12, FALSE)</f>
        <v>5.6499530079999998</v>
      </c>
      <c r="BH16">
        <f>VLOOKUP($C16, GHG!$1:$1048576, 13, FALSE)</f>
        <v>4.5624105999999998E-2</v>
      </c>
      <c r="CH16">
        <f>VLOOKUP($A16, BF!$1:$1048576, 2, FALSE)</f>
        <v>5.4017963426264103E-3</v>
      </c>
      <c r="CI16">
        <f>VLOOKUP($A16, BF!$1:$1048576, 3, FALSE)</f>
        <v>4.5706111615701498E-4</v>
      </c>
      <c r="CJ16" s="20" t="e">
        <f>VLOOKUP($C16, RADON!$1:$1048576, 3, FALSE)</f>
        <v>#N/A</v>
      </c>
    </row>
    <row r="17" spans="1:88" x14ac:dyDescent="0.2">
      <c r="A17" s="7" t="s">
        <v>251</v>
      </c>
      <c r="B17" t="str">
        <f t="shared" si="0"/>
        <v>D57B43700</v>
      </c>
      <c r="C17" s="7" t="s">
        <v>391</v>
      </c>
      <c r="D17" t="s">
        <v>128</v>
      </c>
      <c r="E17" s="18">
        <v>43700</v>
      </c>
      <c r="F17" s="10">
        <v>0.41041666666666665</v>
      </c>
      <c r="G17">
        <v>52.64002</v>
      </c>
      <c r="H17">
        <v>-107.4598</v>
      </c>
      <c r="I17">
        <v>18.3</v>
      </c>
      <c r="J17">
        <v>0</v>
      </c>
      <c r="K17">
        <v>1.5</v>
      </c>
      <c r="L17" t="s">
        <v>243</v>
      </c>
      <c r="M17">
        <v>0.82</v>
      </c>
      <c r="N17">
        <v>1</v>
      </c>
      <c r="O17">
        <v>1</v>
      </c>
      <c r="P17">
        <v>97.8</v>
      </c>
      <c r="Q17">
        <v>0</v>
      </c>
      <c r="R17">
        <v>0</v>
      </c>
      <c r="S17">
        <v>16.3</v>
      </c>
      <c r="T17">
        <v>76.900000000000006</v>
      </c>
      <c r="U17">
        <v>7.48</v>
      </c>
      <c r="V17">
        <v>387.8</v>
      </c>
      <c r="W17">
        <v>0.22</v>
      </c>
      <c r="X17">
        <v>8.41</v>
      </c>
      <c r="Y17">
        <v>15.8</v>
      </c>
      <c r="Z17">
        <v>68.599999999999994</v>
      </c>
      <c r="AA17">
        <v>6.88</v>
      </c>
      <c r="AB17">
        <v>379.4</v>
      </c>
      <c r="AC17">
        <v>0.22</v>
      </c>
      <c r="AD17">
        <v>8.3800000000000008</v>
      </c>
      <c r="AE17" s="15">
        <f t="shared" si="1"/>
        <v>199.81540412498558</v>
      </c>
      <c r="AF17" s="15">
        <v>698.8</v>
      </c>
      <c r="AK17">
        <v>1</v>
      </c>
      <c r="AL17" t="s">
        <v>252</v>
      </c>
      <c r="AM17" t="s">
        <v>91</v>
      </c>
      <c r="AN17">
        <f>VLOOKUP($C17, CHL!$1:$1048576, 6, FALSE)</f>
        <v>18.139825500000001</v>
      </c>
      <c r="AO17">
        <f>VLOOKUP($C17, CHL!$1:$1048576, 3, FALSE)</f>
        <v>13.028111166666665</v>
      </c>
      <c r="AP17">
        <f>VLOOKUP($B17, Triplex!$1:$1048576, 5, FALSE)</f>
        <v>0.63</v>
      </c>
      <c r="AQ17">
        <f>VLOOKUP($B17, Triplex!$1:$1048576,6, FALSE)</f>
        <v>0.03</v>
      </c>
      <c r="AR17">
        <f>VLOOKUP($B17, Triplex!$1:$1048576, 7, FALSE)</f>
        <v>112.01</v>
      </c>
      <c r="AS17">
        <f>VLOOKUP($B17, TP!$1:$1048576, 5, FALSE)</f>
        <v>0.06</v>
      </c>
      <c r="AT17">
        <f>VLOOKUP($B17, TN!$1:$1048576, 5, FALSE)</f>
        <v>2500</v>
      </c>
      <c r="AU17">
        <f t="shared" si="2"/>
        <v>83.333333333333343</v>
      </c>
      <c r="AV17">
        <f>VLOOKUP($B17, TICTOC!$1:$1048576, 5, FALSE)</f>
        <v>59.883000000000003</v>
      </c>
      <c r="AW17">
        <f t="shared" si="3"/>
        <v>4986.0949208992506</v>
      </c>
      <c r="AX17">
        <f>VLOOKUP($B17, TICTOC!$1:$1048576, 6, FALSE)</f>
        <v>27.933</v>
      </c>
      <c r="AY17">
        <f t="shared" si="4"/>
        <v>2325.8118234804328</v>
      </c>
      <c r="AZ17">
        <f>VLOOKUP($C17, GHG!$1:$1048576, 2, FALSE)</f>
        <v>711.19103540000003</v>
      </c>
      <c r="BA17">
        <f>VLOOKUP($C17, GHG!$1:$1048576, 4, FALSE)</f>
        <v>28.552675470000001</v>
      </c>
      <c r="BB17">
        <f>VLOOKUP($C17, GHG!$1:$1048576, 5, FALSE)</f>
        <v>0.78750567500000002</v>
      </c>
      <c r="BC17">
        <f>VLOOKUP($C17, GHG!$1:$1048576, 6, FALSE)</f>
        <v>3064.062191</v>
      </c>
      <c r="BD17">
        <f>VLOOKUP($C17, GHG!$1:$1048576, 8, FALSE)</f>
        <v>4.705319899</v>
      </c>
      <c r="BE17">
        <f>VLOOKUP($C17, GHG!$1:$1048576, 9, FALSE)</f>
        <v>6.6736734000000006E-2</v>
      </c>
      <c r="BF17">
        <f>VLOOKUP($C17, GHG!$1:$1048576, 10, FALSE)</f>
        <v>0.25595748899999998</v>
      </c>
      <c r="BG17">
        <f>VLOOKUP($C17, GHG!$1:$1048576, 12, FALSE)</f>
        <v>7.6083078569999998</v>
      </c>
      <c r="BH17">
        <f>VLOOKUP($C17, GHG!$1:$1048576, 13, FALSE)</f>
        <v>0.261086239</v>
      </c>
      <c r="CH17">
        <f>VLOOKUP($A17, BF!$1:$1048576, 2, FALSE)</f>
        <v>1.28395465033214E-3</v>
      </c>
      <c r="CI17">
        <f>VLOOKUP($A17, BF!$1:$1048576, 3, FALSE)</f>
        <v>6.3063368315087898E-4</v>
      </c>
      <c r="CJ17" s="20" t="e">
        <f>VLOOKUP($C17, RADON!$1:$1048576, 3, FALSE)</f>
        <v>#N/A</v>
      </c>
    </row>
    <row r="18" spans="1:88" x14ac:dyDescent="0.2">
      <c r="A18" s="7" t="s">
        <v>131</v>
      </c>
      <c r="B18" t="str">
        <f t="shared" si="0"/>
        <v>D66C43679</v>
      </c>
      <c r="C18" s="7" t="s">
        <v>446</v>
      </c>
      <c r="D18" t="s">
        <v>128</v>
      </c>
      <c r="E18" s="18">
        <v>43679</v>
      </c>
      <c r="F18" s="10">
        <v>0.43958333333333338</v>
      </c>
      <c r="G18">
        <v>50.13326</v>
      </c>
      <c r="H18">
        <v>-103.85594</v>
      </c>
      <c r="I18">
        <v>27.1</v>
      </c>
      <c r="J18">
        <v>0</v>
      </c>
      <c r="K18">
        <v>11</v>
      </c>
      <c r="L18" t="s">
        <v>132</v>
      </c>
      <c r="M18">
        <v>0.4</v>
      </c>
      <c r="N18">
        <v>2</v>
      </c>
      <c r="O18">
        <v>2</v>
      </c>
      <c r="P18">
        <v>81.599999999999994</v>
      </c>
      <c r="Q18">
        <v>0</v>
      </c>
      <c r="R18">
        <v>0</v>
      </c>
      <c r="S18">
        <v>22</v>
      </c>
      <c r="T18">
        <v>165.8</v>
      </c>
      <c r="U18">
        <v>14.48</v>
      </c>
      <c r="V18">
        <v>365.9</v>
      </c>
      <c r="W18">
        <v>0.18</v>
      </c>
      <c r="X18">
        <v>9.07</v>
      </c>
      <c r="Y18">
        <v>16.8</v>
      </c>
      <c r="Z18">
        <v>0.9</v>
      </c>
      <c r="AA18">
        <v>0.09</v>
      </c>
      <c r="AB18">
        <v>386.4</v>
      </c>
      <c r="AC18">
        <v>0.22</v>
      </c>
      <c r="AD18">
        <v>7.03</v>
      </c>
      <c r="AE18" s="15">
        <f t="shared" si="1"/>
        <v>188.33303102820662</v>
      </c>
      <c r="AF18">
        <v>710</v>
      </c>
      <c r="AK18">
        <v>2</v>
      </c>
      <c r="AL18" t="s">
        <v>133</v>
      </c>
      <c r="AM18" t="s">
        <v>102</v>
      </c>
      <c r="AN18">
        <f>VLOOKUP($C18, CHL!$1:$1048576, 6, FALSE)</f>
        <v>362.4783286666667</v>
      </c>
      <c r="AO18">
        <f>VLOOKUP($C18, CHL!$1:$1048576, 3, FALSE)</f>
        <v>352.00925883333338</v>
      </c>
      <c r="AP18">
        <f>VLOOKUP($B18, Triplex!$1:$1048576, 5, FALSE)</f>
        <v>7.0000000000000007E-2</v>
      </c>
      <c r="AQ18">
        <f>VLOOKUP($B18, Triplex!$1:$1048576,6, FALSE)</f>
        <v>0.1</v>
      </c>
      <c r="AR18">
        <f>VLOOKUP($B18, Triplex!$1:$1048576, 7, FALSE)</f>
        <v>1872</v>
      </c>
      <c r="AS18">
        <f>VLOOKUP($B18, TP!$1:$1048576, 5, FALSE)</f>
        <v>0.14000000000000001</v>
      </c>
      <c r="AT18">
        <f>VLOOKUP($B18, TN!$1:$1048576, 5, FALSE)</f>
        <v>2748.2999999999997</v>
      </c>
      <c r="AU18">
        <f t="shared" si="2"/>
        <v>27.482999999999993</v>
      </c>
      <c r="AV18">
        <f>VLOOKUP($B18, TICTOC!$1:$1048576, 5, FALSE)</f>
        <v>46.524000000000001</v>
      </c>
      <c r="AW18">
        <f t="shared" si="3"/>
        <v>3873.771856786012</v>
      </c>
      <c r="AX18">
        <f>VLOOKUP($B18, TICTOC!$1:$1048576, 6, FALSE)</f>
        <v>20.728000000000002</v>
      </c>
      <c r="AY18">
        <f t="shared" si="4"/>
        <v>1725.8950874271441</v>
      </c>
      <c r="AZ18">
        <f>VLOOKUP($C18, GHG!$1:$1048576, 2, FALSE)</f>
        <v>179.310689</v>
      </c>
      <c r="BA18">
        <f>VLOOKUP($C18, GHG!$1:$1048576, 4, FALSE)</f>
        <v>6.1777375980000002</v>
      </c>
      <c r="BB18">
        <f>VLOOKUP($C18, GHG!$1:$1048576, 5, FALSE)</f>
        <v>0.86828259900000004</v>
      </c>
      <c r="BC18">
        <f>VLOOKUP($C18, GHG!$1:$1048576, 6, FALSE)</f>
        <v>3071.4805219999998</v>
      </c>
      <c r="BD18">
        <f>VLOOKUP($C18, GHG!$1:$1048576, 8, FALSE)</f>
        <v>4.2622800959999996</v>
      </c>
      <c r="BE18">
        <f>VLOOKUP($C18, GHG!$1:$1048576, 9, FALSE)</f>
        <v>0.15966704900000001</v>
      </c>
      <c r="BF18">
        <f>VLOOKUP($C18, GHG!$1:$1048576, 10, FALSE)</f>
        <v>0.277466834</v>
      </c>
      <c r="BG18">
        <f>VLOOKUP($C18, GHG!$1:$1048576, 12, FALSE)</f>
        <v>7.0198941469999996</v>
      </c>
      <c r="BH18">
        <f>VLOOKUP($C18, GHG!$1:$1048576, 13, FALSE)</f>
        <v>4.9014998999999997E-2</v>
      </c>
      <c r="CH18">
        <f>VLOOKUP($A18, BF!$1:$1048576, 2, FALSE)</f>
        <v>7.6891307901844896E-3</v>
      </c>
      <c r="CI18">
        <f>VLOOKUP($A18, BF!$1:$1048576, 3, FALSE)</f>
        <v>3.50528055592672E-3</v>
      </c>
      <c r="CJ18" s="20">
        <f>VLOOKUP($C18, RADON!$1:$1048576, 3, FALSE)</f>
        <v>4.6166762734230824</v>
      </c>
    </row>
    <row r="19" spans="1:88" x14ac:dyDescent="0.2">
      <c r="A19" s="7" t="s">
        <v>138</v>
      </c>
      <c r="B19" t="str">
        <f t="shared" si="0"/>
        <v>D62C43678</v>
      </c>
      <c r="C19" s="7" t="s">
        <v>425</v>
      </c>
      <c r="D19" t="s">
        <v>128</v>
      </c>
      <c r="E19" s="18">
        <v>43678</v>
      </c>
      <c r="F19" s="10">
        <v>0.5</v>
      </c>
      <c r="G19">
        <v>50.317100000000003</v>
      </c>
      <c r="H19">
        <v>-106.50483</v>
      </c>
      <c r="I19">
        <v>32</v>
      </c>
      <c r="J19">
        <v>80</v>
      </c>
      <c r="K19">
        <v>13.3</v>
      </c>
      <c r="L19" t="s">
        <v>110</v>
      </c>
      <c r="M19">
        <v>0.28999999999999998</v>
      </c>
      <c r="N19">
        <v>0.9</v>
      </c>
      <c r="O19">
        <v>0.9</v>
      </c>
      <c r="P19">
        <v>112.5</v>
      </c>
      <c r="Q19">
        <v>0</v>
      </c>
      <c r="R19">
        <v>0</v>
      </c>
      <c r="S19">
        <v>22.7</v>
      </c>
      <c r="T19">
        <v>80</v>
      </c>
      <c r="U19">
        <v>6.75</v>
      </c>
      <c r="V19">
        <v>596</v>
      </c>
      <c r="W19">
        <v>0.3</v>
      </c>
      <c r="X19">
        <v>9.23</v>
      </c>
      <c r="Y19">
        <v>20.3</v>
      </c>
      <c r="Z19">
        <v>52.5</v>
      </c>
      <c r="AA19">
        <v>4.71</v>
      </c>
      <c r="AB19">
        <v>572</v>
      </c>
      <c r="AC19">
        <v>0.3</v>
      </c>
      <c r="AD19">
        <v>9.1999999999999993</v>
      </c>
      <c r="AE19" s="15">
        <f t="shared" si="1"/>
        <v>309.20258169333931</v>
      </c>
      <c r="AF19">
        <v>701.6</v>
      </c>
      <c r="AK19">
        <v>3</v>
      </c>
      <c r="AL19" t="s">
        <v>139</v>
      </c>
      <c r="AM19" t="s">
        <v>91</v>
      </c>
      <c r="AN19">
        <f>VLOOKUP($C19, CHL!$1:$1048576, 6, FALSE)</f>
        <v>91.147464200000002</v>
      </c>
      <c r="AO19">
        <f>VLOOKUP($C19, CHL!$1:$1048576, 3, FALSE)</f>
        <v>77.250827966666662</v>
      </c>
      <c r="AP19">
        <f>VLOOKUP($B19, Triplex!$1:$1048576, 5, FALSE)</f>
        <v>0.05</v>
      </c>
      <c r="AQ19">
        <f>VLOOKUP($B19, Triplex!$1:$1048576,6, FALSE)</f>
        <v>0.16</v>
      </c>
      <c r="AR19">
        <f>VLOOKUP($B19, Triplex!$1:$1048576, 7, FALSE)</f>
        <v>113.97</v>
      </c>
      <c r="AS19">
        <f>VLOOKUP($B19, TP!$1:$1048576, 5, FALSE)</f>
        <v>0.2</v>
      </c>
      <c r="AT19">
        <f>VLOOKUP($B19, TN!$1:$1048576, 5, FALSE)</f>
        <v>1680</v>
      </c>
      <c r="AU19">
        <f t="shared" si="2"/>
        <v>10.5</v>
      </c>
      <c r="AV19">
        <f>VLOOKUP($B19, TICTOC!$1:$1048576, 5, FALSE)</f>
        <v>70.355999999999995</v>
      </c>
      <c r="AW19">
        <f t="shared" si="3"/>
        <v>5858.1182348043294</v>
      </c>
      <c r="AX19">
        <f>VLOOKUP($B19, TICTOC!$1:$1048576, 6, FALSE)</f>
        <v>23.690999999999999</v>
      </c>
      <c r="AY19">
        <f t="shared" si="4"/>
        <v>1972.6061615320564</v>
      </c>
      <c r="AZ19">
        <f>VLOOKUP($C19, GHG!$1:$1048576, 2, FALSE)</f>
        <v>172.92483139999999</v>
      </c>
      <c r="BA19">
        <f>VLOOKUP($C19, GHG!$1:$1048576, 4, FALSE)</f>
        <v>5.7690245249999998</v>
      </c>
      <c r="BB19">
        <f>VLOOKUP($C19, GHG!$1:$1048576, 5, FALSE)</f>
        <v>0.139714747</v>
      </c>
      <c r="BC19">
        <f>VLOOKUP($C19, GHG!$1:$1048576, 6, FALSE)</f>
        <v>2706.7180189999999</v>
      </c>
      <c r="BD19">
        <f>VLOOKUP($C19, GHG!$1:$1048576, 8, FALSE)</f>
        <v>3.6595730249999998</v>
      </c>
      <c r="BE19">
        <f>VLOOKUP($C19, GHG!$1:$1048576, 9, FALSE)</f>
        <v>5.6308662000000002E-2</v>
      </c>
      <c r="BF19">
        <f>VLOOKUP($C19, GHG!$1:$1048576, 10, FALSE)</f>
        <v>0.223880842</v>
      </c>
      <c r="BG19">
        <f>VLOOKUP($C19, GHG!$1:$1048576, 12, FALSE)</f>
        <v>5.4788656729999996</v>
      </c>
      <c r="BH19">
        <f>VLOOKUP($C19, GHG!$1:$1048576, 13, FALSE)</f>
        <v>6.4814806000000003E-2</v>
      </c>
      <c r="CH19">
        <f>VLOOKUP($A19, BF!$1:$1048576, 2, FALSE)</f>
        <v>1.9101590271758399E-2</v>
      </c>
      <c r="CI19">
        <f>VLOOKUP($A19, BF!$1:$1048576, 3, FALSE)</f>
        <v>9.1610480152056796E-4</v>
      </c>
      <c r="CJ19" s="20">
        <f>VLOOKUP($C19, RADON!$1:$1048576, 3, FALSE)</f>
        <v>6.9137370397590754</v>
      </c>
    </row>
    <row r="20" spans="1:88" x14ac:dyDescent="0.2">
      <c r="A20" s="7" t="s">
        <v>261</v>
      </c>
      <c r="B20" t="str">
        <f t="shared" si="0"/>
        <v>D74C43703</v>
      </c>
      <c r="C20" s="7" t="s">
        <v>468</v>
      </c>
      <c r="D20" t="s">
        <v>128</v>
      </c>
      <c r="E20" s="18">
        <v>43703</v>
      </c>
      <c r="F20" s="10">
        <v>0.54166666666666663</v>
      </c>
      <c r="G20">
        <v>52.614040000000003</v>
      </c>
      <c r="H20">
        <v>-107.40237</v>
      </c>
      <c r="I20">
        <v>22.9</v>
      </c>
      <c r="J20">
        <v>0</v>
      </c>
      <c r="K20">
        <v>10.5</v>
      </c>
      <c r="L20" t="s">
        <v>220</v>
      </c>
      <c r="M20">
        <v>1.0900000000000001</v>
      </c>
      <c r="N20">
        <v>2</v>
      </c>
      <c r="O20">
        <v>2</v>
      </c>
      <c r="P20">
        <v>89.1</v>
      </c>
      <c r="Q20">
        <v>0</v>
      </c>
      <c r="R20">
        <v>0</v>
      </c>
      <c r="S20">
        <v>19.2</v>
      </c>
      <c r="T20">
        <v>69.3</v>
      </c>
      <c r="U20">
        <v>6.36</v>
      </c>
      <c r="V20">
        <v>583</v>
      </c>
      <c r="W20">
        <v>0.32</v>
      </c>
      <c r="X20">
        <v>8.02</v>
      </c>
      <c r="Y20">
        <v>16.2</v>
      </c>
      <c r="Z20">
        <v>1.1000000000000001</v>
      </c>
      <c r="AA20">
        <v>0.11</v>
      </c>
      <c r="AB20">
        <v>582</v>
      </c>
      <c r="AC20">
        <v>0.34</v>
      </c>
      <c r="AD20">
        <v>7.41</v>
      </c>
      <c r="AE20" s="15">
        <f t="shared" si="1"/>
        <v>302.37894254055078</v>
      </c>
      <c r="AF20" s="15">
        <v>711.5</v>
      </c>
      <c r="AK20">
        <v>1</v>
      </c>
      <c r="AL20" t="s">
        <v>262</v>
      </c>
      <c r="AM20" t="s">
        <v>91</v>
      </c>
      <c r="AN20">
        <f>VLOOKUP($C20, CHL!$1:$1048576, 6, FALSE)</f>
        <v>11.021330808333332</v>
      </c>
      <c r="AO20">
        <f>VLOOKUP($C20, CHL!$1:$1048576, 3, FALSE)</f>
        <v>5.51344265</v>
      </c>
      <c r="AP20">
        <f>VLOOKUP($B20, Triplex!$1:$1048576, 5, FALSE)</f>
        <v>3.55</v>
      </c>
      <c r="AQ20">
        <f>VLOOKUP($B20, Triplex!$1:$1048576,6, FALSE)</f>
        <v>0.1</v>
      </c>
      <c r="AR20">
        <f>VLOOKUP($B20, Triplex!$1:$1048576, 7, FALSE)</f>
        <v>392.23</v>
      </c>
      <c r="AS20">
        <f>VLOOKUP($B20, TP!$1:$1048576, 5, FALSE)</f>
        <v>0.16</v>
      </c>
      <c r="AT20">
        <f>VLOOKUP($B20, TN!$1:$1048576, 5, FALSE)</f>
        <v>5360</v>
      </c>
      <c r="AU20">
        <f t="shared" si="2"/>
        <v>53.6</v>
      </c>
      <c r="AV20">
        <f>VLOOKUP($B20, TICTOC!$1:$1048576, 5, FALSE)</f>
        <v>80.497</v>
      </c>
      <c r="AW20">
        <f t="shared" si="3"/>
        <v>6702.4979184013318</v>
      </c>
      <c r="AX20">
        <f>VLOOKUP($B20, TICTOC!$1:$1048576, 6, FALSE)</f>
        <v>29.652000000000001</v>
      </c>
      <c r="AY20">
        <f t="shared" si="4"/>
        <v>2468.9425478767694</v>
      </c>
      <c r="AZ20">
        <f>VLOOKUP($C20, GHG!$1:$1048576, 2, FALSE)</f>
        <v>1854.7953199999999</v>
      </c>
      <c r="BA20">
        <f>VLOOKUP($C20, GHG!$1:$1048576, 4, FALSE)</f>
        <v>69.406703660000005</v>
      </c>
      <c r="BB20">
        <f>VLOOKUP($C20, GHG!$1:$1048576, 5, FALSE)</f>
        <v>0.37235601600000001</v>
      </c>
      <c r="BC20">
        <f>VLOOKUP($C20, GHG!$1:$1048576, 6, FALSE)</f>
        <v>2301.8389539999998</v>
      </c>
      <c r="BD20">
        <f>VLOOKUP($C20, GHG!$1:$1048576, 8, FALSE)</f>
        <v>3.3817296730000002</v>
      </c>
      <c r="BE20">
        <f>VLOOKUP($C20, GHG!$1:$1048576, 9, FALSE)</f>
        <v>0.13699096999999999</v>
      </c>
      <c r="BF20">
        <f>VLOOKUP($C20, GHG!$1:$1048576, 10, FALSE)</f>
        <v>2.4911540940000001</v>
      </c>
      <c r="BG20">
        <f>VLOOKUP($C20, GHG!$1:$1048576, 12, FALSE)</f>
        <v>68.708115500000005</v>
      </c>
      <c r="BH20">
        <f>VLOOKUP($C20, GHG!$1:$1048576, 13, FALSE)</f>
        <v>0.67596298600000004</v>
      </c>
      <c r="CH20">
        <f>VLOOKUP($A20, BF!$1:$1048576, 2, FALSE)</f>
        <v>7.6458918548673498E-3</v>
      </c>
      <c r="CI20">
        <f>VLOOKUP($A20, BF!$1:$1048576, 3, FALSE)</f>
        <v>0</v>
      </c>
      <c r="CJ20" s="20">
        <f>VLOOKUP($C20, RADON!$1:$1048576, 3, FALSE)</f>
        <v>3.3046156441680852</v>
      </c>
    </row>
    <row r="21" spans="1:88" x14ac:dyDescent="0.2">
      <c r="A21" s="7" t="s">
        <v>103</v>
      </c>
      <c r="B21" t="str">
        <f t="shared" si="0"/>
        <v>D54B43668</v>
      </c>
      <c r="C21" s="7" t="s">
        <v>374</v>
      </c>
      <c r="D21" t="s">
        <v>88</v>
      </c>
      <c r="E21" s="18">
        <v>43668</v>
      </c>
      <c r="F21" s="10">
        <v>0.58472222222222225</v>
      </c>
      <c r="G21">
        <v>49.973140000000001</v>
      </c>
      <c r="H21">
        <v>-101.76759</v>
      </c>
      <c r="I21">
        <v>28.5</v>
      </c>
      <c r="J21">
        <v>0</v>
      </c>
      <c r="K21">
        <v>3.2</v>
      </c>
      <c r="L21" t="s">
        <v>99</v>
      </c>
      <c r="N21">
        <v>0.9</v>
      </c>
      <c r="O21">
        <v>0.9</v>
      </c>
      <c r="P21">
        <v>94.9</v>
      </c>
      <c r="Q21">
        <v>0</v>
      </c>
      <c r="R21">
        <v>0</v>
      </c>
      <c r="S21">
        <v>27.8</v>
      </c>
      <c r="T21">
        <v>112.7</v>
      </c>
      <c r="U21">
        <v>8.7200000000000006</v>
      </c>
      <c r="V21">
        <v>595</v>
      </c>
      <c r="W21">
        <v>0.27</v>
      </c>
      <c r="X21">
        <v>9.64</v>
      </c>
      <c r="Y21">
        <v>19.399999999999999</v>
      </c>
      <c r="Z21">
        <v>50.8</v>
      </c>
      <c r="AA21">
        <v>4.54</v>
      </c>
      <c r="AB21">
        <v>502</v>
      </c>
      <c r="AC21">
        <v>0.27</v>
      </c>
      <c r="AD21">
        <v>9.4600000000000009</v>
      </c>
      <c r="AE21" s="15">
        <f t="shared" si="1"/>
        <v>308.67780039905369</v>
      </c>
      <c r="AF21" s="15">
        <v>716.7</v>
      </c>
      <c r="AL21" t="s">
        <v>104</v>
      </c>
      <c r="AM21" t="s">
        <v>91</v>
      </c>
      <c r="AN21">
        <f>VLOOKUP($C21, CHL!$1:$1048576, 6, FALSE)</f>
        <v>10.321298125000002</v>
      </c>
      <c r="AO21">
        <f>VLOOKUP($C21, CHL!$1:$1048576, 3, FALSE)</f>
        <v>7.5954269583333325</v>
      </c>
      <c r="AP21">
        <f>VLOOKUP($B21, Triplex!$1:$1048576, 5, FALSE)</f>
        <v>0.02</v>
      </c>
      <c r="AQ21">
        <f>VLOOKUP($B21, Triplex!$1:$1048576,6, FALSE)</f>
        <v>0.14000000000000001</v>
      </c>
      <c r="AR21">
        <f>VLOOKUP($B21, Triplex!$1:$1048576, 7, FALSE)</f>
        <v>316</v>
      </c>
      <c r="AS21">
        <f>VLOOKUP($B21, TP!$1:$1048576, 5, FALSE)</f>
        <v>0.19</v>
      </c>
      <c r="AT21">
        <f>VLOOKUP($B21, TN!$1:$1048576, 5, FALSE)</f>
        <v>2150</v>
      </c>
      <c r="AU21">
        <f t="shared" si="2"/>
        <v>15.357142857142856</v>
      </c>
      <c r="AV21">
        <f>VLOOKUP($B21, TICTOC!$1:$1048576, 5, FALSE)</f>
        <v>48.171999999999997</v>
      </c>
      <c r="AW21">
        <f t="shared" si="3"/>
        <v>4010.9908409658619</v>
      </c>
      <c r="AX21">
        <f>VLOOKUP($B21, TICTOC!$1:$1048576, 6, FALSE)</f>
        <v>32.469000000000001</v>
      </c>
      <c r="AY21">
        <f t="shared" si="4"/>
        <v>2703.497085761865</v>
      </c>
      <c r="AZ21">
        <f>VLOOKUP($C21, GHG!$1:$1048576, 2, FALSE)</f>
        <v>198.32860020000001</v>
      </c>
      <c r="BA21">
        <f>VLOOKUP($C21, GHG!$1:$1048576, 4, FALSE)</f>
        <v>5.8924706799999997</v>
      </c>
      <c r="BB21">
        <f>VLOOKUP($C21, GHG!$1:$1048576, 5, FALSE)</f>
        <v>1.009402723</v>
      </c>
      <c r="BC21">
        <f>VLOOKUP($C21, GHG!$1:$1048576, 6, FALSE)</f>
        <v>2188.6267499999999</v>
      </c>
      <c r="BD21">
        <f>VLOOKUP($C21, GHG!$1:$1048576, 8, FALSE)</f>
        <v>2.7601421670000001</v>
      </c>
      <c r="BE21">
        <f>VLOOKUP($C21, GHG!$1:$1048576, 9, FALSE)</f>
        <v>0.51415497899999996</v>
      </c>
      <c r="BF21">
        <f>VLOOKUP($C21, GHG!$1:$1048576, 10, FALSE)</f>
        <v>0.21622074799999999</v>
      </c>
      <c r="BG21">
        <f>VLOOKUP($C21, GHG!$1:$1048576, 12, FALSE)</f>
        <v>4.6839297020000004</v>
      </c>
      <c r="BH21">
        <f>VLOOKUP($C21, GHG!$1:$1048576, 13, FALSE)</f>
        <v>0.236238013</v>
      </c>
      <c r="CH21">
        <f>VLOOKUP($A21, BF!$1:$1048576, 2, FALSE)</f>
        <v>3.39282487820321E-2</v>
      </c>
      <c r="CI21">
        <f>VLOOKUP($A21, BF!$1:$1048576, 3, FALSE)</f>
        <v>1.2257222315713899E-2</v>
      </c>
      <c r="CJ21" s="20" t="e">
        <f>VLOOKUP($C21, RADON!$1:$1048576, 3, FALSE)</f>
        <v>#DIV/0!</v>
      </c>
    </row>
    <row r="22" spans="1:88" x14ac:dyDescent="0.2">
      <c r="A22" s="7">
        <v>49</v>
      </c>
      <c r="B22" t="str">
        <f t="shared" si="0"/>
        <v>D4943668</v>
      </c>
      <c r="C22" s="7" t="s">
        <v>348</v>
      </c>
      <c r="D22" t="s">
        <v>88</v>
      </c>
      <c r="E22" s="18">
        <v>43668</v>
      </c>
      <c r="F22" s="10">
        <v>0.55208333333333337</v>
      </c>
      <c r="G22">
        <v>50.022570000000002</v>
      </c>
      <c r="H22">
        <v>-101.88377</v>
      </c>
      <c r="I22">
        <v>27.6</v>
      </c>
      <c r="J22">
        <v>5</v>
      </c>
      <c r="K22">
        <v>1.5</v>
      </c>
      <c r="L22" t="s">
        <v>99</v>
      </c>
      <c r="M22">
        <v>0.79</v>
      </c>
      <c r="N22">
        <v>1</v>
      </c>
      <c r="O22">
        <v>1</v>
      </c>
      <c r="P22">
        <v>95</v>
      </c>
      <c r="Q22">
        <v>0</v>
      </c>
      <c r="R22">
        <v>0</v>
      </c>
      <c r="S22">
        <v>26.6</v>
      </c>
      <c r="T22" s="11">
        <v>139.9</v>
      </c>
      <c r="U22">
        <v>11.48</v>
      </c>
      <c r="V22">
        <v>366.9</v>
      </c>
      <c r="W22">
        <v>0.17</v>
      </c>
      <c r="X22">
        <v>9.9499999999999993</v>
      </c>
      <c r="Y22">
        <v>17.899999999999999</v>
      </c>
      <c r="Z22">
        <v>39.1</v>
      </c>
      <c r="AA22">
        <v>3.69</v>
      </c>
      <c r="AB22">
        <v>305.10000000000002</v>
      </c>
      <c r="AC22">
        <v>0.17</v>
      </c>
      <c r="AD22">
        <v>9.51</v>
      </c>
      <c r="AE22" s="15">
        <f t="shared" si="1"/>
        <v>188.85708124850458</v>
      </c>
      <c r="AF22" s="15">
        <v>716.1</v>
      </c>
      <c r="AL22" t="s">
        <v>104</v>
      </c>
      <c r="AM22" t="s">
        <v>91</v>
      </c>
      <c r="AN22">
        <f>VLOOKUP($C22, CHL!$1:$1048576, 6, FALSE)</f>
        <v>10.445847333333333</v>
      </c>
      <c r="AO22">
        <f>VLOOKUP($C22, CHL!$1:$1048576, 3, FALSE)</f>
        <v>6.0028576666666673</v>
      </c>
      <c r="AP22">
        <f>VLOOKUP($B22, Triplex!$1:$1048576, 5, FALSE)</f>
        <v>7.0000000000000007E-2</v>
      </c>
      <c r="AQ22">
        <f>VLOOKUP($B22, Triplex!$1:$1048576,6, FALSE)</f>
        <v>0.04</v>
      </c>
      <c r="AR22">
        <f>VLOOKUP($B22, Triplex!$1:$1048576, 7, FALSE)</f>
        <v>24.25</v>
      </c>
      <c r="AS22">
        <f>VLOOKUP($B22, TP!$1:$1048576, 5, FALSE)</f>
        <v>0.08</v>
      </c>
      <c r="AT22">
        <f>VLOOKUP($B22, TN!$1:$1048576, 5, FALSE)</f>
        <v>1970</v>
      </c>
      <c r="AU22">
        <f t="shared" si="2"/>
        <v>49.25</v>
      </c>
      <c r="AV22">
        <f>VLOOKUP($B22, TICTOC!$1:$1048576, 5, FALSE)</f>
        <v>38.192999999999998</v>
      </c>
      <c r="AW22">
        <f t="shared" si="3"/>
        <v>3180.0999167360533</v>
      </c>
      <c r="AX22">
        <f>VLOOKUP($B22, TICTOC!$1:$1048576, 6, FALSE)</f>
        <v>29.234000000000002</v>
      </c>
      <c r="AY22">
        <f t="shared" si="4"/>
        <v>2434.138218151541</v>
      </c>
      <c r="AZ22">
        <f>VLOOKUP($C22, GHG!$1:$1048576, 2, FALSE)</f>
        <v>94.721405610000005</v>
      </c>
      <c r="BA22">
        <f>VLOOKUP($C22, GHG!$1:$1048576, 4, FALSE)</f>
        <v>2.9025800359999998</v>
      </c>
      <c r="BB22">
        <f>VLOOKUP($C22, GHG!$1:$1048576, 5, FALSE)</f>
        <v>0.23708870200000001</v>
      </c>
      <c r="BC22">
        <f>VLOOKUP($C22, GHG!$1:$1048576, 6, FALSE)</f>
        <v>2110.2238689999999</v>
      </c>
      <c r="BD22">
        <f>VLOOKUP($C22, GHG!$1:$1048576, 8, FALSE)</f>
        <v>2.715542718</v>
      </c>
      <c r="BE22">
        <f>VLOOKUP($C22, GHG!$1:$1048576, 9, FALSE)</f>
        <v>0.72745343100000004</v>
      </c>
      <c r="BF22">
        <f>VLOOKUP($C22, GHG!$1:$1048576, 10, FALSE)</f>
        <v>0.16270855100000001</v>
      </c>
      <c r="BG22">
        <f>VLOOKUP($C22, GHG!$1:$1048576, 12, FALSE)</f>
        <v>3.6407354110000001</v>
      </c>
      <c r="BH22">
        <f>VLOOKUP($C22, GHG!$1:$1048576, 13, FALSE)</f>
        <v>0.13404449500000001</v>
      </c>
      <c r="CH22">
        <f>VLOOKUP($A22, BF!$1:$1048576, 2, FALSE)</f>
        <v>3.6971999249097401E-2</v>
      </c>
      <c r="CI22">
        <f>VLOOKUP($A22, BF!$1:$1048576, 3, FALSE)</f>
        <v>4.40832200595384E-3</v>
      </c>
      <c r="CJ22" s="20" t="e">
        <f>VLOOKUP($C22, RADON!$1:$1048576, 3, FALSE)</f>
        <v>#N/A</v>
      </c>
    </row>
    <row r="23" spans="1:88" x14ac:dyDescent="0.2">
      <c r="A23" s="7">
        <v>75</v>
      </c>
      <c r="B23" t="str">
        <f t="shared" si="0"/>
        <v>D7543686</v>
      </c>
      <c r="C23" s="7" t="s">
        <v>470</v>
      </c>
      <c r="D23" t="s">
        <v>128</v>
      </c>
      <c r="E23" s="18">
        <v>43686</v>
      </c>
      <c r="F23" s="10">
        <v>0.40625</v>
      </c>
      <c r="G23">
        <v>49.529559999999996</v>
      </c>
      <c r="H23">
        <v>-101.91077</v>
      </c>
      <c r="I23">
        <v>19.7</v>
      </c>
      <c r="J23">
        <v>10</v>
      </c>
      <c r="K23">
        <v>1.9</v>
      </c>
      <c r="L23" t="s">
        <v>89</v>
      </c>
      <c r="M23">
        <v>0.79</v>
      </c>
      <c r="N23">
        <v>1.9</v>
      </c>
      <c r="O23">
        <v>1.9</v>
      </c>
      <c r="P23">
        <v>101.7</v>
      </c>
      <c r="Q23">
        <v>0</v>
      </c>
      <c r="R23">
        <v>0</v>
      </c>
      <c r="S23">
        <v>18.8</v>
      </c>
      <c r="T23">
        <v>42.2</v>
      </c>
      <c r="U23">
        <v>3.93</v>
      </c>
      <c r="V23">
        <v>255</v>
      </c>
      <c r="W23">
        <v>0.14000000000000001</v>
      </c>
      <c r="X23">
        <v>7.26</v>
      </c>
      <c r="Y23">
        <v>18</v>
      </c>
      <c r="Z23">
        <v>5.7</v>
      </c>
      <c r="AA23">
        <v>0.49</v>
      </c>
      <c r="AB23">
        <v>258.39999999999998</v>
      </c>
      <c r="AC23">
        <v>0.14000000000000001</v>
      </c>
      <c r="AD23">
        <v>6.83</v>
      </c>
      <c r="AE23" s="15">
        <f t="shared" si="1"/>
        <v>130.42490753488511</v>
      </c>
      <c r="AF23">
        <v>704.2</v>
      </c>
      <c r="AK23">
        <v>1</v>
      </c>
      <c r="AL23" t="s">
        <v>168</v>
      </c>
      <c r="AM23" t="s">
        <v>91</v>
      </c>
      <c r="AN23">
        <f>VLOOKUP($C23, CHL!$1:$1048576, 6, FALSE)</f>
        <v>43.690225966666674</v>
      </c>
      <c r="AO23">
        <f>VLOOKUP($C23, CHL!$1:$1048576, 3, FALSE)</f>
        <v>36.972276616666669</v>
      </c>
      <c r="AP23">
        <f>VLOOKUP($B23, Triplex!$1:$1048576, 5, FALSE)</f>
        <v>5.2599999999999999E-3</v>
      </c>
      <c r="AQ23">
        <f>VLOOKUP($B23, Triplex!$1:$1048576,6, FALSE)</f>
        <v>0.13</v>
      </c>
      <c r="AR23">
        <f>VLOOKUP($B23, Triplex!$1:$1048576, 7, FALSE)</f>
        <v>144.97999999999999</v>
      </c>
      <c r="AS23">
        <f>VLOOKUP($B23, TP!$1:$1048576, 5, FALSE)</f>
        <v>0.16</v>
      </c>
      <c r="AT23">
        <f>VLOOKUP($B23, TN!$1:$1048576, 5, FALSE)</f>
        <v>940.17</v>
      </c>
      <c r="AU23">
        <f t="shared" si="2"/>
        <v>7.2320769230769226</v>
      </c>
      <c r="AV23">
        <f>VLOOKUP($B23, TICTOC!$1:$1048576, 5, FALSE)</f>
        <v>42.767000000000003</v>
      </c>
      <c r="AW23">
        <f t="shared" si="3"/>
        <v>3560.9492089925066</v>
      </c>
      <c r="AX23">
        <f>VLOOKUP($B23, TICTOC!$1:$1048576, 6, FALSE)</f>
        <v>15.759</v>
      </c>
      <c r="AY23">
        <f t="shared" si="4"/>
        <v>1312.1565362198169</v>
      </c>
      <c r="AZ23">
        <f>VLOOKUP($C23, GHG!$1:$1048576, 2, FALSE)</f>
        <v>5039.5675879999999</v>
      </c>
      <c r="BA23">
        <f>VLOOKUP($C23, GHG!$1:$1048576, 4, FALSE)</f>
        <v>189.03844140000001</v>
      </c>
      <c r="BB23">
        <f>VLOOKUP($C23, GHG!$1:$1048576, 5, FALSE)</f>
        <v>4.8552793080000001</v>
      </c>
      <c r="BC23">
        <f>VLOOKUP($C23, GHG!$1:$1048576, 6, FALSE)</f>
        <v>1734.598598</v>
      </c>
      <c r="BD23">
        <f>VLOOKUP($C23, GHG!$1:$1048576, 8, FALSE)</f>
        <v>2.5460492979999998</v>
      </c>
      <c r="BE23">
        <f>VLOOKUP($C23, GHG!$1:$1048576, 9, FALSE)</f>
        <v>9.7378280999999997E-2</v>
      </c>
      <c r="BF23">
        <f>VLOOKUP($C23, GHG!$1:$1048576, 10, FALSE)</f>
        <v>0.198431039</v>
      </c>
      <c r="BG23">
        <f>VLOOKUP($C23, GHG!$1:$1048576, 12, FALSE)</f>
        <v>5.4906345099999996</v>
      </c>
      <c r="BH23">
        <f>VLOOKUP($C23, GHG!$1:$1048576, 13, FALSE)</f>
        <v>6.9407293999999994E-2</v>
      </c>
      <c r="CH23">
        <f>VLOOKUP($A23, BF!$1:$1048576, 2, FALSE)</f>
        <v>1.46942871815685E-3</v>
      </c>
      <c r="CI23">
        <f>VLOOKUP($A23, BF!$1:$1048576, 3, FALSE)</f>
        <v>3.7914423927480899E-4</v>
      </c>
      <c r="CJ23" s="20">
        <f>VLOOKUP($C23, RADON!$1:$1048576, 3, FALSE)</f>
        <v>10.676588926572032</v>
      </c>
    </row>
    <row r="24" spans="1:88" x14ac:dyDescent="0.2">
      <c r="A24" s="7" t="s">
        <v>219</v>
      </c>
      <c r="B24" t="str">
        <f t="shared" si="0"/>
        <v>D74A43703</v>
      </c>
      <c r="C24" s="7" t="s">
        <v>464</v>
      </c>
      <c r="D24" t="s">
        <v>128</v>
      </c>
      <c r="E24" s="18">
        <v>43703</v>
      </c>
      <c r="F24" s="10">
        <v>0.4993055555555555</v>
      </c>
      <c r="G24">
        <v>52.614040000000003</v>
      </c>
      <c r="H24">
        <v>-107.40237</v>
      </c>
      <c r="I24">
        <v>19.399999999999999</v>
      </c>
      <c r="J24">
        <v>70</v>
      </c>
      <c r="K24">
        <v>12.4</v>
      </c>
      <c r="L24" t="s">
        <v>220</v>
      </c>
      <c r="M24">
        <v>1.24</v>
      </c>
      <c r="N24">
        <v>2.5</v>
      </c>
      <c r="O24">
        <v>2.5</v>
      </c>
      <c r="P24">
        <v>84.3</v>
      </c>
      <c r="Q24">
        <v>0</v>
      </c>
      <c r="R24">
        <v>0</v>
      </c>
      <c r="S24">
        <v>19.100000000000001</v>
      </c>
      <c r="T24">
        <v>96</v>
      </c>
      <c r="U24">
        <v>8.8800000000000008</v>
      </c>
      <c r="V24">
        <v>283.8</v>
      </c>
      <c r="W24">
        <v>0.15</v>
      </c>
      <c r="X24">
        <v>9.11</v>
      </c>
      <c r="Y24">
        <v>15.5</v>
      </c>
      <c r="Z24">
        <v>2.1</v>
      </c>
      <c r="AA24">
        <v>0.21</v>
      </c>
      <c r="AB24">
        <v>286.5</v>
      </c>
      <c r="AC24">
        <v>0.17</v>
      </c>
      <c r="AD24">
        <v>8.3800000000000008</v>
      </c>
      <c r="AE24" s="15">
        <f t="shared" si="1"/>
        <v>145.41685073258756</v>
      </c>
      <c r="AF24" s="15">
        <v>712</v>
      </c>
      <c r="AK24">
        <v>2</v>
      </c>
      <c r="AM24" t="s">
        <v>91</v>
      </c>
      <c r="AN24">
        <f>VLOOKUP($C24, CHL!$1:$1048576, 6, FALSE)</f>
        <v>100.92190800000002</v>
      </c>
      <c r="AO24">
        <f>VLOOKUP($C24, CHL!$1:$1048576, 3, FALSE)</f>
        <v>92.779475333333338</v>
      </c>
      <c r="AP24">
        <f>VLOOKUP($B24, Triplex!$1:$1048576, 5, FALSE)</f>
        <v>0.08</v>
      </c>
      <c r="AQ24">
        <f>VLOOKUP($B24, Triplex!$1:$1048576,6, FALSE)</f>
        <v>3.8300000000000001E-3</v>
      </c>
      <c r="AR24">
        <f>VLOOKUP($B24, Triplex!$1:$1048576, 7, FALSE)</f>
        <v>28.32</v>
      </c>
      <c r="AS24">
        <f>VLOOKUP($B24, TP!$1:$1048576, 5, FALSE)</f>
        <v>0.03</v>
      </c>
      <c r="AT24">
        <f>VLOOKUP($B24, TN!$1:$1048576, 5, FALSE)</f>
        <v>1230</v>
      </c>
      <c r="AU24">
        <f t="shared" si="2"/>
        <v>321.14882506527414</v>
      </c>
      <c r="AV24">
        <f>VLOOKUP($B24, TICTOC!$1:$1048576, 5, FALSE)</f>
        <v>45.554000000000002</v>
      </c>
      <c r="AW24">
        <f t="shared" si="3"/>
        <v>3793.0058284762704</v>
      </c>
      <c r="AX24">
        <f>VLOOKUP($B24, TICTOC!$1:$1048576, 6, FALSE)</f>
        <v>17.291</v>
      </c>
      <c r="AY24">
        <f t="shared" si="4"/>
        <v>1439.7169025811825</v>
      </c>
      <c r="AZ24">
        <f>VLOOKUP($C24, GHG!$1:$1048576, 2, FALSE)</f>
        <v>105.41703010000001</v>
      </c>
      <c r="BA24">
        <f>VLOOKUP($C24, GHG!$1:$1048576, 4, FALSE)</f>
        <v>3.9623733579999998</v>
      </c>
      <c r="BB24">
        <f>VLOOKUP($C24, GHG!$1:$1048576, 5, FALSE)</f>
        <v>0.45410570700000003</v>
      </c>
      <c r="BC24">
        <f>VLOOKUP($C24, GHG!$1:$1048576, 6, FALSE)</f>
        <v>1725.971579</v>
      </c>
      <c r="BD24">
        <f>VLOOKUP($C24, GHG!$1:$1048576, 8, FALSE)</f>
        <v>2.54543366</v>
      </c>
      <c r="BE24">
        <f>VLOOKUP($C24, GHG!$1:$1048576, 9, FALSE)</f>
        <v>5.1889194E-2</v>
      </c>
      <c r="BF24">
        <f>VLOOKUP($C24, GHG!$1:$1048576, 10, FALSE)</f>
        <v>0.254874092</v>
      </c>
      <c r="BG24">
        <f>VLOOKUP($C24, GHG!$1:$1048576, 12, FALSE)</f>
        <v>7.063679552</v>
      </c>
      <c r="BH24">
        <f>VLOOKUP($C24, GHG!$1:$1048576, 13, FALSE)</f>
        <v>1.4747989E-2</v>
      </c>
      <c r="CH24">
        <f>VLOOKUP($A24, BF!$1:$1048576, 2, FALSE)</f>
        <v>7.3035366247249101E-3</v>
      </c>
      <c r="CI24">
        <f>VLOOKUP($A24, BF!$1:$1048576, 3, FALSE)</f>
        <v>0</v>
      </c>
      <c r="CJ24" s="20">
        <f>VLOOKUP($C24, RADON!$1:$1048576, 3, FALSE)</f>
        <v>2.9764982938434681</v>
      </c>
    </row>
    <row r="25" spans="1:88" x14ac:dyDescent="0.2">
      <c r="A25" s="7" t="s">
        <v>97</v>
      </c>
      <c r="B25" t="str">
        <f t="shared" si="0"/>
        <v>D48A43668</v>
      </c>
      <c r="C25" s="7" t="s">
        <v>344</v>
      </c>
      <c r="D25" t="s">
        <v>88</v>
      </c>
      <c r="E25" s="18">
        <v>43668</v>
      </c>
      <c r="F25" s="10">
        <v>0.55833333333333335</v>
      </c>
      <c r="G25">
        <v>50.106769999999997</v>
      </c>
      <c r="H25">
        <v>-102.0385</v>
      </c>
      <c r="I25">
        <v>22.6</v>
      </c>
      <c r="J25">
        <v>25</v>
      </c>
      <c r="K25">
        <v>3.31</v>
      </c>
      <c r="L25" t="s">
        <v>89</v>
      </c>
      <c r="M25">
        <v>1.52</v>
      </c>
      <c r="N25">
        <v>1.7</v>
      </c>
      <c r="O25">
        <v>1.75</v>
      </c>
      <c r="P25">
        <v>93.9</v>
      </c>
      <c r="Q25">
        <v>0</v>
      </c>
      <c r="R25">
        <v>0</v>
      </c>
      <c r="S25">
        <v>20.9</v>
      </c>
      <c r="T25">
        <v>43.1</v>
      </c>
      <c r="U25">
        <v>3.72</v>
      </c>
      <c r="V25">
        <v>1010</v>
      </c>
      <c r="W25">
        <v>0.54</v>
      </c>
      <c r="X25">
        <v>8.33</v>
      </c>
      <c r="Y25">
        <v>17.399999999999999</v>
      </c>
      <c r="Z25">
        <v>1.1000000000000001</v>
      </c>
      <c r="AA25">
        <v>0.1</v>
      </c>
      <c r="AB25">
        <v>921</v>
      </c>
      <c r="AC25">
        <v>0.54</v>
      </c>
      <c r="AD25">
        <v>7.42</v>
      </c>
      <c r="AE25" s="15">
        <f t="shared" si="1"/>
        <v>539.28136589671988</v>
      </c>
      <c r="AF25" s="11">
        <v>714.6</v>
      </c>
      <c r="AI25" s="15"/>
      <c r="AJ25" s="15"/>
      <c r="AK25" s="15"/>
      <c r="AL25" s="15" t="s">
        <v>98</v>
      </c>
      <c r="AM25" t="s">
        <v>91</v>
      </c>
      <c r="AN25">
        <f>VLOOKUP($C25, CHL!$1:$1048576, 6, FALSE)</f>
        <v>10.724278</v>
      </c>
      <c r="AO25">
        <f>VLOOKUP($C25, CHL!$1:$1048576, 3, FALSE)</f>
        <v>5.0654620000000001</v>
      </c>
      <c r="AP25">
        <f>VLOOKUP($B25, Triplex!$1:$1048576, 5, FALSE)</f>
        <v>0.03</v>
      </c>
      <c r="AQ25">
        <f>VLOOKUP($B25, Triplex!$1:$1048576,6, FALSE)</f>
        <v>0.78</v>
      </c>
      <c r="AR25">
        <f>VLOOKUP($B25, Triplex!$1:$1048576, 7, FALSE)</f>
        <v>85.97</v>
      </c>
      <c r="AS25">
        <f>VLOOKUP($B25, TP!$1:$1048576, 5, FALSE)</f>
        <v>0.85</v>
      </c>
      <c r="AT25">
        <f>VLOOKUP($B25, TN!$1:$1048576, 5, FALSE)</f>
        <v>1720</v>
      </c>
      <c r="AU25">
        <f t="shared" si="2"/>
        <v>2.2051282051282048</v>
      </c>
      <c r="AV25">
        <f>VLOOKUP($B25, TICTOC!$1:$1048576, 5, FALSE)</f>
        <v>78.834999999999994</v>
      </c>
      <c r="AW25">
        <f t="shared" si="3"/>
        <v>6564.1132389675267</v>
      </c>
      <c r="AX25">
        <f>VLOOKUP($B25, TICTOC!$1:$1048576, 6, FALSE)</f>
        <v>30.206</v>
      </c>
      <c r="AY25">
        <f t="shared" si="4"/>
        <v>2515.0707743547046</v>
      </c>
      <c r="AZ25">
        <f>VLOOKUP($C25, GHG!$1:$1048576, 2, FALSE)</f>
        <v>1493.9324839999999</v>
      </c>
      <c r="BA25">
        <f>VLOOKUP($C25, GHG!$1:$1048576, 4, FALSE)</f>
        <v>53.370263639999997</v>
      </c>
      <c r="BB25">
        <f>VLOOKUP($C25, GHG!$1:$1048576, 5, FALSE)</f>
        <v>1.664626336</v>
      </c>
      <c r="BC25">
        <f>VLOOKUP($C25, GHG!$1:$1048576, 6, FALSE)</f>
        <v>1769.5419119999999</v>
      </c>
      <c r="BD25">
        <f>VLOOKUP($C25, GHG!$1:$1048576, 8, FALSE)</f>
        <v>2.5195408320000001</v>
      </c>
      <c r="BE25">
        <f>VLOOKUP($C25, GHG!$1:$1048576, 9, FALSE)</f>
        <v>0.266510733</v>
      </c>
      <c r="BF25">
        <f>VLOOKUP($C25, GHG!$1:$1048576, 10, FALSE)</f>
        <v>0.194787352</v>
      </c>
      <c r="BG25">
        <f>VLOOKUP($C25, GHG!$1:$1048576, 12, FALSE)</f>
        <v>5.1152355170000003</v>
      </c>
      <c r="BH25">
        <f>VLOOKUP($C25, GHG!$1:$1048576, 13, FALSE)</f>
        <v>6.3977897000000006E-2</v>
      </c>
      <c r="CH25" t="e">
        <f>VLOOKUP($A25, BF!$1:$1048576, 2, FALSE)</f>
        <v>#N/A</v>
      </c>
      <c r="CI25" t="e">
        <f>VLOOKUP($A25, BF!$1:$1048576, 3, FALSE)</f>
        <v>#N/A</v>
      </c>
      <c r="CJ25" s="20">
        <f>VLOOKUP($C25, RADON!$1:$1048576, 3, FALSE)</f>
        <v>6.295773199050247</v>
      </c>
    </row>
    <row r="26" spans="1:88" x14ac:dyDescent="0.2">
      <c r="A26" s="7" t="s">
        <v>124</v>
      </c>
      <c r="B26" t="str">
        <f t="shared" si="0"/>
        <v>D4G43671</v>
      </c>
      <c r="C26" s="7" t="s">
        <v>358</v>
      </c>
      <c r="D26" t="s">
        <v>88</v>
      </c>
      <c r="E26" s="18">
        <v>43671</v>
      </c>
      <c r="F26" s="10">
        <v>0.52013888888888882</v>
      </c>
      <c r="G26">
        <v>50.39611</v>
      </c>
      <c r="H26">
        <v>-104.57735</v>
      </c>
      <c r="I26">
        <v>22.8</v>
      </c>
      <c r="J26">
        <v>90</v>
      </c>
      <c r="K26">
        <v>13.3</v>
      </c>
      <c r="L26" t="s">
        <v>123</v>
      </c>
      <c r="M26">
        <v>0.31</v>
      </c>
      <c r="N26">
        <v>2.1</v>
      </c>
      <c r="O26">
        <v>2.1</v>
      </c>
      <c r="P26">
        <v>74.5</v>
      </c>
      <c r="Q26">
        <v>0</v>
      </c>
      <c r="R26">
        <v>0</v>
      </c>
      <c r="S26">
        <v>21.3</v>
      </c>
      <c r="T26">
        <v>63.5</v>
      </c>
      <c r="U26">
        <v>5.63</v>
      </c>
      <c r="V26">
        <v>505</v>
      </c>
      <c r="W26">
        <v>0.26</v>
      </c>
      <c r="X26">
        <v>7.83</v>
      </c>
      <c r="Y26">
        <v>20.100000000000001</v>
      </c>
      <c r="Z26">
        <v>9.1999999999999993</v>
      </c>
      <c r="AA26">
        <v>83</v>
      </c>
      <c r="AB26">
        <v>495.8</v>
      </c>
      <c r="AC26">
        <v>0.27</v>
      </c>
      <c r="AD26">
        <v>7.46</v>
      </c>
      <c r="AE26" s="15">
        <f t="shared" si="1"/>
        <v>261.39107013334694</v>
      </c>
      <c r="AF26">
        <v>706.1</v>
      </c>
      <c r="AK26">
        <v>2</v>
      </c>
      <c r="AM26" t="s">
        <v>102</v>
      </c>
      <c r="AN26">
        <f>VLOOKUP($C26, CHL!$1:$1048576, 6, FALSE)</f>
        <v>80.942320833333341</v>
      </c>
      <c r="AO26">
        <f>VLOOKUP($C26, CHL!$1:$1048576, 3, FALSE)</f>
        <v>68.118249166666658</v>
      </c>
      <c r="AP26">
        <f>VLOOKUP($B26, Triplex!$1:$1048576, 5, FALSE)</f>
        <v>0.06</v>
      </c>
      <c r="AQ26">
        <f>VLOOKUP($B26, Triplex!$1:$1048576,6, FALSE)</f>
        <v>0.4</v>
      </c>
      <c r="AR26">
        <f>VLOOKUP($B26, Triplex!$1:$1048576, 7, FALSE)</f>
        <v>1.0900000000000001</v>
      </c>
      <c r="AS26">
        <f>VLOOKUP($B26, TP!$1:$1048576, 5, FALSE)</f>
        <v>0.46</v>
      </c>
      <c r="AT26">
        <f>VLOOKUP($B26, TN!$1:$1048576, 5, FALSE)</f>
        <v>1450</v>
      </c>
      <c r="AU26">
        <f t="shared" si="2"/>
        <v>3.6249999999999996</v>
      </c>
      <c r="AV26">
        <f>VLOOKUP($B26, TICTOC!$1:$1048576, 5, FALSE)</f>
        <v>69.53</v>
      </c>
      <c r="AW26">
        <f t="shared" si="3"/>
        <v>5789.3422148209829</v>
      </c>
      <c r="AX26">
        <f>VLOOKUP($B26, TICTOC!$1:$1048576, 6, FALSE)</f>
        <v>25.369</v>
      </c>
      <c r="AY26">
        <f t="shared" si="4"/>
        <v>2112.3230641132391</v>
      </c>
      <c r="AZ26">
        <f>VLOOKUP($C26, GHG!$1:$1048576, 2, FALSE)</f>
        <v>2422.1451689999999</v>
      </c>
      <c r="BA26">
        <f>VLOOKUP($C26, GHG!$1:$1048576, 4, FALSE)</f>
        <v>84.632797159999996</v>
      </c>
      <c r="BB26">
        <f>VLOOKUP($C26, GHG!$1:$1048576, 5, FALSE)</f>
        <v>2.2498810759999999</v>
      </c>
      <c r="BC26">
        <f>VLOOKUP($C26, GHG!$1:$1048576, 6, FALSE)</f>
        <v>1778.3106780000001</v>
      </c>
      <c r="BD26">
        <f>VLOOKUP($C26, GHG!$1:$1048576, 8, FALSE)</f>
        <v>2.4866049119999998</v>
      </c>
      <c r="BE26">
        <f>VLOOKUP($C26, GHG!$1:$1048576, 9, FALSE)</f>
        <v>6.0020906999999998E-2</v>
      </c>
      <c r="BF26">
        <f>VLOOKUP($C26, GHG!$1:$1048576, 10, FALSE)</f>
        <v>0.21425281900000001</v>
      </c>
      <c r="BG26">
        <f>VLOOKUP($C26, GHG!$1:$1048576, 12, FALSE)</f>
        <v>5.5020351229999997</v>
      </c>
      <c r="BH26">
        <f>VLOOKUP($C26, GHG!$1:$1048576, 13, FALSE)</f>
        <v>3.5997649E-2</v>
      </c>
      <c r="CH26">
        <f>VLOOKUP($A26, BF!$1:$1048576, 2, FALSE)</f>
        <v>2.90334747158805E-3</v>
      </c>
      <c r="CI26">
        <f>VLOOKUP($A26, BF!$1:$1048576, 3, FALSE)</f>
        <v>4.3107440802846002E-4</v>
      </c>
      <c r="CJ26" s="20">
        <f>VLOOKUP($C26, RADON!$1:$1048576, 3, FALSE)</f>
        <v>3.7582905605445514</v>
      </c>
    </row>
    <row r="27" spans="1:88" x14ac:dyDescent="0.2">
      <c r="A27" s="7" t="s">
        <v>223</v>
      </c>
      <c r="B27" t="str">
        <f t="shared" si="0"/>
        <v>D7A43697</v>
      </c>
      <c r="C27" s="7" t="s">
        <v>475</v>
      </c>
      <c r="D27" t="s">
        <v>128</v>
      </c>
      <c r="E27" s="18">
        <v>43697</v>
      </c>
      <c r="F27" s="10">
        <v>0.47361111111111115</v>
      </c>
      <c r="G27">
        <v>51.413490000000003</v>
      </c>
      <c r="H27">
        <v>-107.00169</v>
      </c>
      <c r="I27">
        <v>23.8</v>
      </c>
      <c r="J27">
        <v>0</v>
      </c>
      <c r="K27">
        <v>0</v>
      </c>
      <c r="L27" t="s">
        <v>110</v>
      </c>
      <c r="M27">
        <v>1.3</v>
      </c>
      <c r="N27">
        <v>4</v>
      </c>
      <c r="O27">
        <v>4</v>
      </c>
      <c r="P27">
        <v>75.900000000000006</v>
      </c>
      <c r="Q27">
        <v>0</v>
      </c>
      <c r="R27">
        <v>0</v>
      </c>
      <c r="S27">
        <v>17.8</v>
      </c>
      <c r="T27">
        <v>87.5</v>
      </c>
      <c r="U27">
        <v>8.07</v>
      </c>
      <c r="V27">
        <v>841</v>
      </c>
      <c r="W27">
        <v>0.48</v>
      </c>
      <c r="X27">
        <v>9.17</v>
      </c>
      <c r="Y27">
        <v>12</v>
      </c>
      <c r="Z27">
        <v>1.1000000000000001</v>
      </c>
      <c r="AA27">
        <v>0.12</v>
      </c>
      <c r="AB27">
        <v>828</v>
      </c>
      <c r="AC27">
        <v>0.55000000000000004</v>
      </c>
      <c r="AD27">
        <v>7.6</v>
      </c>
      <c r="AE27" s="15">
        <f t="shared" si="1"/>
        <v>443.45856157910305</v>
      </c>
      <c r="AF27" s="15">
        <v>720.8</v>
      </c>
      <c r="AK27">
        <v>1</v>
      </c>
      <c r="AL27" t="s">
        <v>224</v>
      </c>
      <c r="AM27" t="s">
        <v>91</v>
      </c>
      <c r="AN27">
        <f>VLOOKUP($C27, CHL!$1:$1048576, 6, FALSE)</f>
        <v>11.603326533333334</v>
      </c>
      <c r="AO27">
        <f>VLOOKUP($C27, CHL!$1:$1048576, 3, FALSE)</f>
        <v>9.6791131333333329</v>
      </c>
      <c r="AP27">
        <f>VLOOKUP($B27, Triplex!$1:$1048576, 5, FALSE)</f>
        <v>0.1</v>
      </c>
      <c r="AQ27">
        <f>VLOOKUP($B27, Triplex!$1:$1048576,6, FALSE)</f>
        <v>3.68E-4</v>
      </c>
      <c r="AR27">
        <f>VLOOKUP($B27, Triplex!$1:$1048576, 7, FALSE)</f>
        <v>3.25</v>
      </c>
      <c r="AS27">
        <f>VLOOKUP($B27, TP!$1:$1048576, 5, FALSE)</f>
        <v>0.02</v>
      </c>
      <c r="AT27">
        <f>VLOOKUP($B27, TN!$1:$1048576, 5, FALSE)</f>
        <v>1510</v>
      </c>
      <c r="AU27">
        <f t="shared" si="2"/>
        <v>4103.260869565217</v>
      </c>
      <c r="AV27">
        <f>VLOOKUP($B27, TICTOC!$1:$1048576, 5, FALSE)</f>
        <v>40.088999999999999</v>
      </c>
      <c r="AW27">
        <f t="shared" si="3"/>
        <v>3337.9683597002495</v>
      </c>
      <c r="AX27">
        <f>VLOOKUP($B27, TICTOC!$1:$1048576, 6, FALSE)</f>
        <v>23.074999999999999</v>
      </c>
      <c r="AY27">
        <f t="shared" si="4"/>
        <v>1921.3155703580348</v>
      </c>
      <c r="AZ27">
        <f>VLOOKUP($C27, GHG!$1:$1048576, 2, FALSE)</f>
        <v>125.3527564</v>
      </c>
      <c r="BA27">
        <f>VLOOKUP($C27, GHG!$1:$1048576, 4, FALSE)</f>
        <v>4.951775585</v>
      </c>
      <c r="BB27">
        <f>VLOOKUP($C27, GHG!$1:$1048576, 5, FALSE)</f>
        <v>0.234341312</v>
      </c>
      <c r="BC27">
        <f>VLOOKUP($C27, GHG!$1:$1048576, 6, FALSE)</f>
        <v>1590.93103</v>
      </c>
      <c r="BD27">
        <f>VLOOKUP($C27, GHG!$1:$1048576, 8, FALSE)</f>
        <v>2.4356869900000002</v>
      </c>
      <c r="BE27">
        <f>VLOOKUP($C27, GHG!$1:$1048576, 9, FALSE)</f>
        <v>6.9958186000000006E-2</v>
      </c>
      <c r="BF27">
        <f>VLOOKUP($C27, GHG!$1:$1048576, 10, FALSE)</f>
        <v>0.25112915699999999</v>
      </c>
      <c r="BG27">
        <f>VLOOKUP($C27, GHG!$1:$1048576, 12, FALSE)</f>
        <v>7.3254454989999997</v>
      </c>
      <c r="BH27">
        <f>VLOOKUP($C27, GHG!$1:$1048576, 13, FALSE)</f>
        <v>7.8929819999999998E-2</v>
      </c>
      <c r="CH27">
        <f>VLOOKUP($A27, BF!$1:$1048576, 2, FALSE)</f>
        <v>7.5117728754235998E-3</v>
      </c>
      <c r="CI27">
        <f>VLOOKUP($A27, BF!$1:$1048576, 3, FALSE)</f>
        <v>0</v>
      </c>
      <c r="CJ27" s="20" t="e">
        <f>VLOOKUP($C27, RADON!$1:$1048576, 3, FALSE)</f>
        <v>#N/A</v>
      </c>
    </row>
    <row r="28" spans="1:88" x14ac:dyDescent="0.2">
      <c r="A28" s="7" t="s">
        <v>191</v>
      </c>
      <c r="B28" t="str">
        <f t="shared" si="0"/>
        <v>D8G43690</v>
      </c>
      <c r="C28" s="7" t="s">
        <v>487</v>
      </c>
      <c r="D28" t="s">
        <v>128</v>
      </c>
      <c r="E28" s="18">
        <v>43690</v>
      </c>
      <c r="F28" s="10">
        <v>0.39027777777777778</v>
      </c>
      <c r="G28">
        <v>52.62791</v>
      </c>
      <c r="H28">
        <v>-104.71501000000001</v>
      </c>
      <c r="I28">
        <v>17.7</v>
      </c>
      <c r="J28">
        <v>5</v>
      </c>
      <c r="K28">
        <v>1.6</v>
      </c>
      <c r="L28" t="s">
        <v>192</v>
      </c>
      <c r="M28">
        <v>0.44</v>
      </c>
      <c r="N28">
        <v>1.1000000000000001</v>
      </c>
      <c r="O28">
        <v>1.1000000000000001</v>
      </c>
      <c r="P28">
        <v>100</v>
      </c>
      <c r="Q28">
        <v>0</v>
      </c>
      <c r="R28">
        <v>0</v>
      </c>
      <c r="S28">
        <v>17.2</v>
      </c>
      <c r="T28">
        <v>143.5</v>
      </c>
      <c r="U28">
        <v>13.92</v>
      </c>
      <c r="V28">
        <v>654</v>
      </c>
      <c r="W28">
        <v>0.38</v>
      </c>
      <c r="X28">
        <v>9.07</v>
      </c>
      <c r="Y28">
        <v>16.7</v>
      </c>
      <c r="Z28">
        <v>134.1</v>
      </c>
      <c r="AA28">
        <v>12.93</v>
      </c>
      <c r="AB28">
        <v>69</v>
      </c>
      <c r="AC28">
        <v>0.38</v>
      </c>
      <c r="AD28">
        <v>9.01</v>
      </c>
      <c r="AE28" s="15">
        <f t="shared" si="1"/>
        <v>339.59923834743813</v>
      </c>
      <c r="AF28" s="15">
        <v>719.3</v>
      </c>
      <c r="AM28" t="s">
        <v>91</v>
      </c>
      <c r="AN28">
        <f>VLOOKUP($C28, CHL!$1:$1048576, 6, FALSE)</f>
        <v>14.080108965833332</v>
      </c>
      <c r="AO28">
        <f>VLOOKUP($C28, CHL!$1:$1048576, 3, FALSE)</f>
        <v>10.112716521666666</v>
      </c>
      <c r="AP28">
        <f>VLOOKUP($B28, Triplex!$1:$1048576, 5, FALSE)</f>
        <v>7.0000000000000007E-2</v>
      </c>
      <c r="AQ28">
        <f>VLOOKUP($B28, Triplex!$1:$1048576,6, FALSE)</f>
        <v>0.19</v>
      </c>
      <c r="AR28">
        <f>VLOOKUP($B28, Triplex!$1:$1048576, 7, FALSE)</f>
        <v>48.54</v>
      </c>
      <c r="AS28">
        <f>VLOOKUP($B28, TP!$1:$1048576, 5, FALSE)</f>
        <v>0.24</v>
      </c>
      <c r="AT28">
        <f>VLOOKUP($B28, TN!$1:$1048576, 5, FALSE)</f>
        <v>2940</v>
      </c>
      <c r="AU28">
        <f t="shared" si="2"/>
        <v>15.473684210526315</v>
      </c>
      <c r="AV28">
        <f>VLOOKUP($B28, TICTOC!$1:$1048576, 5, FALSE)</f>
        <v>96.796000000000006</v>
      </c>
      <c r="AW28">
        <f t="shared" si="3"/>
        <v>8059.6169858451303</v>
      </c>
      <c r="AX28">
        <f>VLOOKUP($B28, TICTOC!$1:$1048576, 6, FALSE)</f>
        <v>59.820999999999998</v>
      </c>
      <c r="AY28">
        <f t="shared" si="4"/>
        <v>4980.9325562031636</v>
      </c>
      <c r="AZ28">
        <f>VLOOKUP($C28, GHG!$1:$1048576, 2, FALSE)</f>
        <v>252.3926658</v>
      </c>
      <c r="BA28">
        <f>VLOOKUP($C28, GHG!$1:$1048576, 4, FALSE)</f>
        <v>10.13751991</v>
      </c>
      <c r="BB28">
        <f>VLOOKUP($C28, GHG!$1:$1048576, 5, FALSE)</f>
        <v>0.198701029</v>
      </c>
      <c r="BC28">
        <f>VLOOKUP($C28, GHG!$1:$1048576, 6, FALSE)</f>
        <v>1559.9701339999999</v>
      </c>
      <c r="BD28">
        <f>VLOOKUP($C28, GHG!$1:$1048576, 8, FALSE)</f>
        <v>2.415605695</v>
      </c>
      <c r="BE28">
        <f>VLOOKUP($C28, GHG!$1:$1048576, 9, FALSE)</f>
        <v>4.8120415E-2</v>
      </c>
      <c r="BF28">
        <f>VLOOKUP($C28, GHG!$1:$1048576, 10, FALSE)</f>
        <v>0.23881606599999999</v>
      </c>
      <c r="BG28">
        <f>VLOOKUP($C28, GHG!$1:$1048576, 12, FALSE)</f>
        <v>7.0905644810000004</v>
      </c>
      <c r="BH28">
        <f>VLOOKUP($C28, GHG!$1:$1048576, 13, FALSE)</f>
        <v>5.5897307E-2</v>
      </c>
      <c r="CH28">
        <f>VLOOKUP($A28, BF!$1:$1048576, 2, FALSE)</f>
        <v>1.3645073340702401E-3</v>
      </c>
      <c r="CI28">
        <f>VLOOKUP($A28, BF!$1:$1048576, 3, FALSE)</f>
        <v>6.7113676822690605E-4</v>
      </c>
      <c r="CJ28" s="20">
        <f>VLOOKUP($C28, RADON!$1:$1048576, 3, FALSE)</f>
        <v>6.4453628158448186</v>
      </c>
    </row>
    <row r="29" spans="1:88" x14ac:dyDescent="0.2">
      <c r="A29" s="7" t="s">
        <v>125</v>
      </c>
      <c r="B29" t="str">
        <f t="shared" si="0"/>
        <v>D4E43671</v>
      </c>
      <c r="C29" s="7" t="s">
        <v>356</v>
      </c>
      <c r="D29" t="s">
        <v>88</v>
      </c>
      <c r="E29" s="18">
        <v>43671</v>
      </c>
      <c r="F29" s="10">
        <v>0.45</v>
      </c>
      <c r="G29">
        <v>50.35351</v>
      </c>
      <c r="H29">
        <v>-104.57767</v>
      </c>
      <c r="I29">
        <v>21.7</v>
      </c>
      <c r="J29">
        <v>5</v>
      </c>
      <c r="K29">
        <v>9.1999999999999993</v>
      </c>
      <c r="L29" t="s">
        <v>123</v>
      </c>
      <c r="M29">
        <v>0.27</v>
      </c>
      <c r="N29">
        <v>0.27</v>
      </c>
      <c r="O29">
        <v>0.27</v>
      </c>
      <c r="P29">
        <v>110</v>
      </c>
      <c r="Q29">
        <v>0</v>
      </c>
      <c r="R29">
        <v>0</v>
      </c>
      <c r="S29">
        <v>18.3</v>
      </c>
      <c r="T29">
        <v>56.6</v>
      </c>
      <c r="U29">
        <v>5.49</v>
      </c>
      <c r="V29">
        <v>49.1</v>
      </c>
      <c r="W29">
        <v>0.21</v>
      </c>
      <c r="X29">
        <v>9</v>
      </c>
      <c r="Y29">
        <v>18.3</v>
      </c>
      <c r="Z29">
        <v>56.6</v>
      </c>
      <c r="AA29">
        <v>5.49</v>
      </c>
      <c r="AB29">
        <v>49.1</v>
      </c>
      <c r="AC29">
        <v>0.21</v>
      </c>
      <c r="AD29">
        <v>9</v>
      </c>
      <c r="AE29" s="15">
        <f t="shared" si="1"/>
        <v>24.704600975846162</v>
      </c>
      <c r="AF29">
        <v>706.9</v>
      </c>
      <c r="AL29" t="s">
        <v>126</v>
      </c>
      <c r="AM29" t="s">
        <v>91</v>
      </c>
      <c r="AN29">
        <f>VLOOKUP($C29, CHL!$1:$1048576, 6, FALSE)</f>
        <v>37.353473150000013</v>
      </c>
      <c r="AO29">
        <f>VLOOKUP($C29, CHL!$1:$1048576, 3, FALSE)</f>
        <v>25.764532099999997</v>
      </c>
      <c r="AP29">
        <f>VLOOKUP($B29, Triplex!$1:$1048576, 5, FALSE)</f>
        <v>0.13</v>
      </c>
      <c r="AQ29">
        <f>VLOOKUP($B29, Triplex!$1:$1048576,6, FALSE)</f>
        <v>0.59</v>
      </c>
      <c r="AR29">
        <f>VLOOKUP($B29, Triplex!$1:$1048576, 7, FALSE)</f>
        <v>18.739999999999998</v>
      </c>
      <c r="AS29">
        <f>VLOOKUP($B29, TP!$1:$1048576, 5, FALSE)</f>
        <v>0.71</v>
      </c>
      <c r="AT29">
        <f>VLOOKUP($B29, TN!$1:$1048576, 5, FALSE)</f>
        <v>3020</v>
      </c>
      <c r="AU29">
        <f t="shared" si="2"/>
        <v>5.1186440677966107</v>
      </c>
      <c r="AV29">
        <f>VLOOKUP($B29, TICTOC!$1:$1048576, 5, FALSE)</f>
        <v>49.31</v>
      </c>
      <c r="AW29">
        <f t="shared" si="3"/>
        <v>4105.7452123230651</v>
      </c>
      <c r="AX29">
        <f>VLOOKUP($B29, TICTOC!$1:$1048576, 6, FALSE)</f>
        <v>43.372999999999998</v>
      </c>
      <c r="AY29">
        <f t="shared" si="4"/>
        <v>3611.4071606994171</v>
      </c>
      <c r="AZ29">
        <f>VLOOKUP($C29, GHG!$1:$1048576, 2, FALSE)</f>
        <v>177.70386199999999</v>
      </c>
      <c r="BA29">
        <f>VLOOKUP($C29, GHG!$1:$1048576, 4, FALSE)</f>
        <v>6.7900402580000003</v>
      </c>
      <c r="BB29">
        <f>VLOOKUP($C29, GHG!$1:$1048576, 5, FALSE)</f>
        <v>1.352261393</v>
      </c>
      <c r="BC29">
        <f>VLOOKUP($C29, GHG!$1:$1048576, 6, FALSE)</f>
        <v>1607.810688</v>
      </c>
      <c r="BD29">
        <f>VLOOKUP($C29, GHG!$1:$1048576, 8, FALSE)</f>
        <v>2.3928035410000001</v>
      </c>
      <c r="BE29">
        <f>VLOOKUP($C29, GHG!$1:$1048576, 9, FALSE)</f>
        <v>0.14619573999999999</v>
      </c>
      <c r="BF29">
        <f>VLOOKUP($C29, GHG!$1:$1048576, 10, FALSE)</f>
        <v>0.24714282000000001</v>
      </c>
      <c r="BG29">
        <f>VLOOKUP($C29, GHG!$1:$1048576, 12, FALSE)</f>
        <v>6.9704410599999997</v>
      </c>
      <c r="BH29">
        <f>VLOOKUP($C29, GHG!$1:$1048576, 13, FALSE)</f>
        <v>0.14861769</v>
      </c>
      <c r="CH29" t="str">
        <f>VLOOKUP($A29, BF!$1:$1048576, 2, FALSE)</f>
        <v>NA</v>
      </c>
      <c r="CI29" t="str">
        <f>VLOOKUP($A29, BF!$1:$1048576, 3, FALSE)</f>
        <v>NA</v>
      </c>
      <c r="CJ29" s="20">
        <f>VLOOKUP($C29, RADON!$1:$1048576, 3, FALSE)</f>
        <v>27.173242078325238</v>
      </c>
    </row>
    <row r="30" spans="1:88" x14ac:dyDescent="0.2">
      <c r="A30" s="7" t="s">
        <v>152</v>
      </c>
      <c r="B30" t="str">
        <f t="shared" si="0"/>
        <v>D67B43684</v>
      </c>
      <c r="C30" s="7" t="s">
        <v>450</v>
      </c>
      <c r="D30" t="s">
        <v>128</v>
      </c>
      <c r="E30" s="18">
        <v>43684</v>
      </c>
      <c r="F30" s="10">
        <v>0.43055555555555558</v>
      </c>
      <c r="G30">
        <v>50.281999999999996</v>
      </c>
      <c r="H30">
        <v>-103.71048999999999</v>
      </c>
      <c r="I30">
        <v>15.2</v>
      </c>
      <c r="J30">
        <v>0</v>
      </c>
      <c r="K30">
        <v>13.8</v>
      </c>
      <c r="L30" t="s">
        <v>137</v>
      </c>
      <c r="M30">
        <v>0.65</v>
      </c>
      <c r="N30">
        <v>2.5</v>
      </c>
      <c r="O30">
        <v>2.5</v>
      </c>
      <c r="P30">
        <v>112.4</v>
      </c>
      <c r="Q30">
        <v>0</v>
      </c>
      <c r="R30">
        <v>0</v>
      </c>
      <c r="S30">
        <v>20.100000000000001</v>
      </c>
      <c r="T30">
        <v>50.4</v>
      </c>
      <c r="U30">
        <v>4.5599999999999996</v>
      </c>
      <c r="V30">
        <v>692</v>
      </c>
      <c r="W30">
        <v>0.37</v>
      </c>
      <c r="X30">
        <v>8.48</v>
      </c>
      <c r="Y30">
        <v>17.3</v>
      </c>
      <c r="Z30">
        <v>0.7</v>
      </c>
      <c r="AA30">
        <v>7.0000000000000007E-2</v>
      </c>
      <c r="AB30">
        <v>697</v>
      </c>
      <c r="AC30">
        <v>0.41</v>
      </c>
      <c r="AD30">
        <v>7.57</v>
      </c>
      <c r="AE30" s="15">
        <f t="shared" si="1"/>
        <v>359.45908706659378</v>
      </c>
      <c r="AF30">
        <v>705.4</v>
      </c>
      <c r="AK30">
        <v>1</v>
      </c>
      <c r="AL30" t="s">
        <v>153</v>
      </c>
      <c r="AM30" t="s">
        <v>91</v>
      </c>
      <c r="AN30">
        <f>VLOOKUP($C30, CHL!$1:$1048576, 6, FALSE)</f>
        <v>5.3301174255555557</v>
      </c>
      <c r="AO30">
        <f>VLOOKUP($C30, CHL!$1:$1048576, 3, FALSE)</f>
        <v>3.8488501244444437</v>
      </c>
      <c r="AP30">
        <f>VLOOKUP($B30, Triplex!$1:$1048576, 5, FALSE)</f>
        <v>0.04</v>
      </c>
      <c r="AQ30">
        <f>VLOOKUP($B30, Triplex!$1:$1048576,6, FALSE)</f>
        <v>0.44</v>
      </c>
      <c r="AR30">
        <f>VLOOKUP($B30, Triplex!$1:$1048576, 7, FALSE)</f>
        <v>374.53</v>
      </c>
      <c r="AS30">
        <f>VLOOKUP($B30, TP!$1:$1048576, 5, FALSE)</f>
        <v>0.54</v>
      </c>
      <c r="AT30">
        <f>VLOOKUP($B30, TN!$1:$1048576, 5, FALSE)</f>
        <v>1810</v>
      </c>
      <c r="AU30">
        <f t="shared" si="2"/>
        <v>4.1136363636363633</v>
      </c>
      <c r="AV30">
        <f>VLOOKUP($B30, TICTOC!$1:$1048576, 5, FALSE)</f>
        <v>58.725999999999999</v>
      </c>
      <c r="AW30">
        <f t="shared" si="3"/>
        <v>4889.7585345545376</v>
      </c>
      <c r="AX30">
        <f>VLOOKUP($B30, TICTOC!$1:$1048576, 6, FALSE)</f>
        <v>21.843</v>
      </c>
      <c r="AY30">
        <f t="shared" si="4"/>
        <v>1818.7343880099918</v>
      </c>
      <c r="AZ30">
        <f>VLOOKUP($C30, GHG!$1:$1048576, 2, FALSE)</f>
        <v>659.02563810000004</v>
      </c>
      <c r="BA30">
        <f>VLOOKUP($C30, GHG!$1:$1048576, 4, FALSE)</f>
        <v>23.805044379999998</v>
      </c>
      <c r="BB30">
        <f>VLOOKUP($C30, GHG!$1:$1048576, 5, FALSE)</f>
        <v>0.22620195700000001</v>
      </c>
      <c r="BC30">
        <f>VLOOKUP($C30, GHG!$1:$1048576, 6, FALSE)</f>
        <v>1568.841737</v>
      </c>
      <c r="BD30">
        <f>VLOOKUP($C30, GHG!$1:$1048576, 8, FALSE)</f>
        <v>2.2428959750000002</v>
      </c>
      <c r="BE30">
        <f>VLOOKUP($C30, GHG!$1:$1048576, 9, FALSE)</f>
        <v>5.8271032E-2</v>
      </c>
      <c r="BF30">
        <f>VLOOKUP($C30, GHG!$1:$1048576, 10, FALSE)</f>
        <v>0.29784643300000002</v>
      </c>
      <c r="BG30">
        <f>VLOOKUP($C30, GHG!$1:$1048576, 12, FALSE)</f>
        <v>7.9190883349999996</v>
      </c>
      <c r="BH30">
        <f>VLOOKUP($C30, GHG!$1:$1048576, 13, FALSE)</f>
        <v>6.4242070999999998E-2</v>
      </c>
      <c r="CH30">
        <f>VLOOKUP($A30, BF!$1:$1048576, 2, FALSE)</f>
        <v>8.9705278693539194E-3</v>
      </c>
      <c r="CI30">
        <f>VLOOKUP($A30, BF!$1:$1048576, 3, FALSE)</f>
        <v>0</v>
      </c>
      <c r="CJ30" s="20">
        <f>VLOOKUP($C30, RADON!$1:$1048576, 3, FALSE)</f>
        <v>4.2188135544651635</v>
      </c>
    </row>
    <row r="31" spans="1:88" x14ac:dyDescent="0.2">
      <c r="A31" s="7" t="s">
        <v>247</v>
      </c>
      <c r="B31" t="str">
        <f t="shared" si="0"/>
        <v>D57D43700</v>
      </c>
      <c r="C31" s="7" t="s">
        <v>396</v>
      </c>
      <c r="D31" t="s">
        <v>128</v>
      </c>
      <c r="E31" s="18">
        <v>43700</v>
      </c>
      <c r="F31" s="10">
        <v>0.5</v>
      </c>
      <c r="G31">
        <v>52.403019999999998</v>
      </c>
      <c r="H31">
        <v>-107.93</v>
      </c>
      <c r="I31">
        <v>19.399999999999999</v>
      </c>
      <c r="J31">
        <v>0</v>
      </c>
      <c r="K31">
        <v>14.9</v>
      </c>
      <c r="L31" t="s">
        <v>243</v>
      </c>
      <c r="M31">
        <v>1.3</v>
      </c>
      <c r="N31">
        <v>1</v>
      </c>
      <c r="O31">
        <v>1</v>
      </c>
      <c r="P31">
        <v>89.4</v>
      </c>
      <c r="Q31">
        <v>0</v>
      </c>
      <c r="R31">
        <v>0</v>
      </c>
      <c r="S31">
        <v>16.899999999999999</v>
      </c>
      <c r="T31">
        <v>94.3</v>
      </c>
      <c r="U31">
        <v>9.41</v>
      </c>
      <c r="V31">
        <v>266.5</v>
      </c>
      <c r="W31">
        <v>0.15</v>
      </c>
      <c r="X31">
        <v>9.3000000000000007</v>
      </c>
      <c r="Y31">
        <v>15.7</v>
      </c>
      <c r="Z31">
        <v>84.2</v>
      </c>
      <c r="AA31">
        <v>8.35</v>
      </c>
      <c r="AB31">
        <v>316.39999999999998</v>
      </c>
      <c r="AC31">
        <v>0.15</v>
      </c>
      <c r="AD31">
        <v>9.3000000000000007</v>
      </c>
      <c r="AE31" s="15">
        <f t="shared" si="1"/>
        <v>136.40670557865548</v>
      </c>
      <c r="AF31" s="15">
        <v>699</v>
      </c>
      <c r="AK31">
        <v>2</v>
      </c>
      <c r="AL31" t="s">
        <v>248</v>
      </c>
      <c r="AM31" t="s">
        <v>91</v>
      </c>
      <c r="AN31">
        <f>VLOOKUP($C31, CHL!$1:$1048576, 6, FALSE)</f>
        <v>14.438019583333332</v>
      </c>
      <c r="AO31">
        <f>VLOOKUP($C31, CHL!$1:$1048576, 3, FALSE)</f>
        <v>10.396152499999999</v>
      </c>
      <c r="AP31">
        <f>VLOOKUP($B31, Triplex!$1:$1048576, 5, FALSE)</f>
        <v>0.17</v>
      </c>
      <c r="AQ31">
        <f>VLOOKUP($B31, Triplex!$1:$1048576,6, FALSE)</f>
        <v>0.02</v>
      </c>
      <c r="AR31">
        <f>VLOOKUP($B31, Triplex!$1:$1048576, 7, FALSE)</f>
        <v>67.010000000000005</v>
      </c>
      <c r="AS31">
        <f>VLOOKUP($B31, TP!$1:$1048576, 5, FALSE)</f>
        <v>7.0000000000000007E-2</v>
      </c>
      <c r="AT31">
        <f>VLOOKUP($B31, TN!$1:$1048576, 5, FALSE)</f>
        <v>2230</v>
      </c>
      <c r="AU31">
        <f t="shared" si="2"/>
        <v>111.5</v>
      </c>
      <c r="AV31">
        <f>VLOOKUP($B31, TICTOC!$1:$1048576, 5, FALSE)</f>
        <v>35.860999999999997</v>
      </c>
      <c r="AW31">
        <f t="shared" si="3"/>
        <v>2985.9283930058282</v>
      </c>
      <c r="AX31">
        <f>VLOOKUP($B31, TICTOC!$1:$1048576, 6, FALSE)</f>
        <v>29.988</v>
      </c>
      <c r="AY31">
        <f t="shared" si="4"/>
        <v>2496.9192339716901</v>
      </c>
      <c r="AZ31">
        <f>VLOOKUP($C31, GHG!$1:$1048576, 2, FALSE)</f>
        <v>68.829694309999994</v>
      </c>
      <c r="BA31">
        <f>VLOOKUP($C31, GHG!$1:$1048576, 4, FALSE)</f>
        <v>2.7143496090000001</v>
      </c>
      <c r="BB31">
        <f>VLOOKUP($C31, GHG!$1:$1048576, 5, FALSE)</f>
        <v>0.42449214000000002</v>
      </c>
      <c r="BC31">
        <f>VLOOKUP($C31, GHG!$1:$1048576, 6, FALSE)</f>
        <v>1425.5332189999999</v>
      </c>
      <c r="BD31">
        <f>VLOOKUP($C31, GHG!$1:$1048576, 8, FALSE)</f>
        <v>2.1622417629999999</v>
      </c>
      <c r="BE31">
        <f>VLOOKUP($C31, GHG!$1:$1048576, 9, FALSE)</f>
        <v>0.116606707</v>
      </c>
      <c r="BF31">
        <f>VLOOKUP($C31, GHG!$1:$1048576, 10, FALSE)</f>
        <v>0.26766663699999999</v>
      </c>
      <c r="BG31">
        <f>VLOOKUP($C31, GHG!$1:$1048576, 12, FALSE)</f>
        <v>7.8086608130000004</v>
      </c>
      <c r="BH31">
        <f>VLOOKUP($C31, GHG!$1:$1048576, 13, FALSE)</f>
        <v>0.13180372800000001</v>
      </c>
      <c r="CH31">
        <f>VLOOKUP($A31, BF!$1:$1048576, 2, FALSE)</f>
        <v>3.5680691433820902E-3</v>
      </c>
      <c r="CI31">
        <f>VLOOKUP($A31, BF!$1:$1048576, 3, FALSE)</f>
        <v>3.3779317794577099E-4</v>
      </c>
      <c r="CJ31" s="20" t="e">
        <f>VLOOKUP($C31, RADON!$1:$1048576, 3, FALSE)</f>
        <v>#N/A</v>
      </c>
    </row>
    <row r="32" spans="1:88" x14ac:dyDescent="0.2">
      <c r="A32" s="7" t="s">
        <v>188</v>
      </c>
      <c r="B32" t="str">
        <f t="shared" si="0"/>
        <v>D63A43689</v>
      </c>
      <c r="C32" s="7" t="s">
        <v>429</v>
      </c>
      <c r="D32" t="s">
        <v>189</v>
      </c>
      <c r="E32" s="18">
        <v>43689</v>
      </c>
      <c r="F32" s="10">
        <v>0.51388888888888895</v>
      </c>
      <c r="G32">
        <v>50.573239999999998</v>
      </c>
      <c r="H32">
        <v>-104.47174</v>
      </c>
      <c r="I32">
        <v>15.7</v>
      </c>
      <c r="J32">
        <v>50</v>
      </c>
      <c r="K32">
        <v>7.4</v>
      </c>
      <c r="L32" t="s">
        <v>89</v>
      </c>
      <c r="M32">
        <v>1.1399999999999999</v>
      </c>
      <c r="N32">
        <v>2.6</v>
      </c>
      <c r="O32">
        <v>2.6</v>
      </c>
      <c r="P32">
        <v>89.2</v>
      </c>
      <c r="Q32">
        <v>0</v>
      </c>
      <c r="R32">
        <v>0</v>
      </c>
      <c r="S32">
        <v>17.8</v>
      </c>
      <c r="T32">
        <v>24.9</v>
      </c>
      <c r="U32">
        <v>2.35</v>
      </c>
      <c r="V32">
        <v>1917</v>
      </c>
      <c r="W32">
        <v>1.1499999999999999</v>
      </c>
      <c r="X32">
        <v>8.25</v>
      </c>
      <c r="Y32">
        <v>6.1</v>
      </c>
      <c r="Z32">
        <v>1.3</v>
      </c>
      <c r="AA32">
        <v>0.16</v>
      </c>
      <c r="AB32">
        <v>1827</v>
      </c>
      <c r="AC32">
        <v>1.49</v>
      </c>
      <c r="AD32">
        <v>7.35</v>
      </c>
      <c r="AE32" s="15">
        <f t="shared" si="1"/>
        <v>1055.063612595311</v>
      </c>
      <c r="AF32" s="15">
        <v>719.7</v>
      </c>
      <c r="AK32">
        <v>1</v>
      </c>
      <c r="AL32" t="s">
        <v>190</v>
      </c>
      <c r="AM32" t="s">
        <v>91</v>
      </c>
      <c r="AN32">
        <f>VLOOKUP($C32, CHL!$1:$1048576, 6, FALSE)</f>
        <v>20.614069166666674</v>
      </c>
      <c r="AO32">
        <f>VLOOKUP($C32, CHL!$1:$1048576, 3, FALSE)</f>
        <v>12.216333083333335</v>
      </c>
      <c r="AP32">
        <f>VLOOKUP($B32, Triplex!$1:$1048576, 5, FALSE)</f>
        <v>0.05</v>
      </c>
      <c r="AQ32">
        <f>VLOOKUP($B32, Triplex!$1:$1048576,6, FALSE)</f>
        <v>0.64</v>
      </c>
      <c r="AR32">
        <f>VLOOKUP($B32, Triplex!$1:$1048576, 7, FALSE)</f>
        <v>198.44</v>
      </c>
      <c r="AS32">
        <f>VLOOKUP($B32, TP!$1:$1048576, 5, FALSE)</f>
        <v>0.75</v>
      </c>
      <c r="AT32">
        <f>VLOOKUP($B32, TN!$1:$1048576, 5, FALSE)</f>
        <v>3320</v>
      </c>
      <c r="AU32">
        <f t="shared" si="2"/>
        <v>5.1875</v>
      </c>
      <c r="AV32">
        <f>VLOOKUP($B32, TICTOC!$1:$1048576, 5, FALSE)</f>
        <v>93.01</v>
      </c>
      <c r="AW32">
        <f t="shared" si="3"/>
        <v>7744.3796835970033</v>
      </c>
      <c r="AX32">
        <f>VLOOKUP($B32, TICTOC!$1:$1048576, 6, FALSE)</f>
        <v>56.151000000000003</v>
      </c>
      <c r="AY32">
        <f t="shared" si="4"/>
        <v>4675.3538717735219</v>
      </c>
      <c r="AZ32">
        <f>VLOOKUP($C32, GHG!$1:$1048576, 2, FALSE)</f>
        <v>1635.5785840000001</v>
      </c>
      <c r="BA32">
        <f>VLOOKUP($C32, GHG!$1:$1048576, 4, FALSE)</f>
        <v>64.306667399999995</v>
      </c>
      <c r="BB32">
        <f>VLOOKUP($C32, GHG!$1:$1048576, 5, FALSE)</f>
        <v>1.9973370079999999</v>
      </c>
      <c r="BC32">
        <f>VLOOKUP($C32, GHG!$1:$1048576, 6, FALSE)</f>
        <v>1262.205447</v>
      </c>
      <c r="BD32">
        <f>VLOOKUP($C32, GHG!$1:$1048576, 8, FALSE)</f>
        <v>1.9212784359999999</v>
      </c>
      <c r="BE32">
        <f>VLOOKUP($C32, GHG!$1:$1048576, 9, FALSE)</f>
        <v>6.9429053000000004E-2</v>
      </c>
      <c r="BF32">
        <f>VLOOKUP($C32, GHG!$1:$1048576, 10, FALSE)</f>
        <v>0.18759922300000001</v>
      </c>
      <c r="BG32">
        <f>VLOOKUP($C32, GHG!$1:$1048576, 12, FALSE)</f>
        <v>5.4418765999999996</v>
      </c>
      <c r="BH32">
        <f>VLOOKUP($C32, GHG!$1:$1048576, 13, FALSE)</f>
        <v>0.171701464</v>
      </c>
      <c r="CH32">
        <f>VLOOKUP($A32, BF!$1:$1048576, 2, FALSE)</f>
        <v>1.0991813162456499E-2</v>
      </c>
      <c r="CI32">
        <f>VLOOKUP($A32, BF!$1:$1048576, 3, FALSE)</f>
        <v>1.03332647397257E-3</v>
      </c>
      <c r="CJ32" s="20" t="e">
        <f>VLOOKUP($C32, RADON!$1:$1048576, 3, FALSE)</f>
        <v>#DIV/0!</v>
      </c>
    </row>
    <row r="33" spans="1:88" x14ac:dyDescent="0.2">
      <c r="A33" s="7" t="s">
        <v>163</v>
      </c>
      <c r="B33" t="str">
        <f t="shared" si="0"/>
        <v>D45A43683</v>
      </c>
      <c r="C33" s="7" t="s">
        <v>338</v>
      </c>
      <c r="D33" t="s">
        <v>128</v>
      </c>
      <c r="E33" s="18">
        <v>43683</v>
      </c>
      <c r="F33" s="10">
        <v>0.57013888888888886</v>
      </c>
      <c r="G33">
        <v>49.831879999999998</v>
      </c>
      <c r="H33">
        <v>-101.75697</v>
      </c>
      <c r="I33">
        <v>29.1</v>
      </c>
      <c r="J33">
        <v>50</v>
      </c>
      <c r="K33">
        <v>9.6</v>
      </c>
      <c r="L33" t="s">
        <v>164</v>
      </c>
      <c r="M33">
        <v>0.17</v>
      </c>
      <c r="N33">
        <v>0.53</v>
      </c>
      <c r="O33">
        <v>0.53</v>
      </c>
      <c r="P33">
        <v>91.1</v>
      </c>
      <c r="Q33">
        <v>0</v>
      </c>
      <c r="R33">
        <v>0</v>
      </c>
      <c r="S33">
        <v>24.2</v>
      </c>
      <c r="T33">
        <v>54.2</v>
      </c>
      <c r="U33">
        <v>4.54</v>
      </c>
      <c r="V33">
        <v>974</v>
      </c>
      <c r="W33">
        <v>0.49</v>
      </c>
      <c r="X33">
        <v>8.02</v>
      </c>
      <c r="Y33">
        <v>24</v>
      </c>
      <c r="Z33">
        <v>50.9</v>
      </c>
      <c r="AA33">
        <v>4.29</v>
      </c>
      <c r="AB33">
        <v>972</v>
      </c>
      <c r="AC33">
        <v>0.49</v>
      </c>
      <c r="AD33">
        <v>7.99</v>
      </c>
      <c r="AE33" s="15">
        <f t="shared" si="1"/>
        <v>518.86195174045747</v>
      </c>
      <c r="AF33">
        <v>704.8</v>
      </c>
      <c r="AK33">
        <v>1</v>
      </c>
      <c r="AL33" t="s">
        <v>165</v>
      </c>
      <c r="AM33" t="s">
        <v>91</v>
      </c>
      <c r="AN33">
        <f>VLOOKUP($C33, CHL!$1:$1048576, 6, FALSE)</f>
        <v>56.28771896666666</v>
      </c>
      <c r="AO33">
        <f>VLOOKUP($C33, CHL!$1:$1048576, 3, FALSE)</f>
        <v>44.984703866666663</v>
      </c>
      <c r="AP33">
        <f>VLOOKUP($B33, Triplex!$1:$1048576, 5, FALSE)</f>
        <v>0.06</v>
      </c>
      <c r="AQ33">
        <f>VLOOKUP($B33, Triplex!$1:$1048576,6, FALSE)</f>
        <v>0.17</v>
      </c>
      <c r="AR33">
        <f>VLOOKUP($B33, Triplex!$1:$1048576, 7, FALSE)</f>
        <v>624.70000000000005</v>
      </c>
      <c r="AS33">
        <f>VLOOKUP($B33, TP!$1:$1048576, 5, FALSE)</f>
        <v>0.25</v>
      </c>
      <c r="AT33">
        <f>VLOOKUP($B33, TN!$1:$1048576, 5, FALSE)</f>
        <v>11000</v>
      </c>
      <c r="AU33">
        <f t="shared" si="2"/>
        <v>64.705882352941174</v>
      </c>
      <c r="AV33">
        <f>VLOOKUP($B33, TICTOC!$1:$1048576, 5, FALSE)</f>
        <v>98.831999999999994</v>
      </c>
      <c r="AW33">
        <f t="shared" si="3"/>
        <v>8229.1423813488764</v>
      </c>
      <c r="AX33">
        <f>VLOOKUP($B33, TICTOC!$1:$1048576, 6, FALSE)</f>
        <v>44.781999999999996</v>
      </c>
      <c r="AY33">
        <f t="shared" si="4"/>
        <v>3728.7260616153203</v>
      </c>
      <c r="AZ33">
        <f>VLOOKUP($C33, GHG!$1:$1048576, 2, FALSE)</f>
        <v>4524.7170850000002</v>
      </c>
      <c r="BA33">
        <f>VLOOKUP($C33, GHG!$1:$1048576, 4, FALSE)</f>
        <v>145.3429314</v>
      </c>
      <c r="BB33">
        <f>VLOOKUP($C33, GHG!$1:$1048576, 5, FALSE)</f>
        <v>0.59538443699999999</v>
      </c>
      <c r="BC33">
        <f>VLOOKUP($C33, GHG!$1:$1048576, 6, FALSE)</f>
        <v>1385.104781</v>
      </c>
      <c r="BD33">
        <f>VLOOKUP($C33, GHG!$1:$1048576, 8, FALSE)</f>
        <v>1.827254282</v>
      </c>
      <c r="BE33">
        <f>VLOOKUP($C33, GHG!$1:$1048576, 9, FALSE)</f>
        <v>2.3823685000000001E-2</v>
      </c>
      <c r="BF33">
        <f>VLOOKUP($C33, GHG!$1:$1048576, 10, FALSE)</f>
        <v>1.287705324</v>
      </c>
      <c r="BG33">
        <f>VLOOKUP($C33, GHG!$1:$1048576, 12, FALSE)</f>
        <v>30.27691832</v>
      </c>
      <c r="BH33">
        <f>VLOOKUP($C33, GHG!$1:$1048576, 13, FALSE)</f>
        <v>0.17522802100000001</v>
      </c>
      <c r="CH33">
        <f>VLOOKUP($A33, BF!$1:$1048576, 2, FALSE)</f>
        <v>1.9488577030539701E-3</v>
      </c>
      <c r="CI33">
        <f>VLOOKUP($A33, BF!$1:$1048576, 3, FALSE)</f>
        <v>1.9488577030539701E-3</v>
      </c>
      <c r="CJ33" s="20" t="e">
        <f>VLOOKUP($C33, RADON!$1:$1048576, 3, FALSE)</f>
        <v>#DIV/0!</v>
      </c>
    </row>
    <row r="34" spans="1:88" x14ac:dyDescent="0.2">
      <c r="A34" s="7" t="s">
        <v>186</v>
      </c>
      <c r="B34" t="str">
        <f t="shared" ref="B34:B65" si="5">C34&amp;E34</f>
        <v>D63B43689</v>
      </c>
      <c r="C34" s="7" t="s">
        <v>431</v>
      </c>
      <c r="D34" t="s">
        <v>128</v>
      </c>
      <c r="E34" s="18">
        <v>43689</v>
      </c>
      <c r="F34" s="10">
        <v>0.5854166666666667</v>
      </c>
      <c r="G34">
        <v>52.69182</v>
      </c>
      <c r="H34">
        <v>-106.02981</v>
      </c>
      <c r="I34">
        <v>17.8</v>
      </c>
      <c r="J34">
        <v>75</v>
      </c>
      <c r="K34">
        <v>8.1</v>
      </c>
      <c r="L34" t="s">
        <v>89</v>
      </c>
      <c r="M34">
        <v>0.56999999999999995</v>
      </c>
      <c r="N34">
        <v>1.5</v>
      </c>
      <c r="O34">
        <v>2.25</v>
      </c>
      <c r="P34">
        <v>97.3</v>
      </c>
      <c r="Q34">
        <v>0</v>
      </c>
      <c r="R34">
        <v>0</v>
      </c>
      <c r="S34">
        <v>20.7</v>
      </c>
      <c r="T34">
        <v>146.80000000000001</v>
      </c>
      <c r="U34">
        <v>13.14</v>
      </c>
      <c r="V34">
        <v>432.7</v>
      </c>
      <c r="W34">
        <v>0.23</v>
      </c>
      <c r="X34">
        <v>9.84</v>
      </c>
      <c r="Y34">
        <v>12</v>
      </c>
      <c r="Z34">
        <v>1</v>
      </c>
      <c r="AA34">
        <v>0.11</v>
      </c>
      <c r="AB34">
        <v>603</v>
      </c>
      <c r="AC34">
        <v>0.39</v>
      </c>
      <c r="AD34">
        <v>6.78</v>
      </c>
      <c r="AE34" s="15">
        <f t="shared" ref="AE34:AE65" si="6">IF(V34&gt;717.5,(-0.000000000005886729*V34^3)+(0.000001573823009374*V34^2)+( 0.564100864596031*V34)-32.0598990943585, (- 0.00000003351240016*V34^3)+(0.000049948901244919*V34^2)+( 0.500944688449521*V34)-0.00823364899058809)</f>
        <v>223.38745295977978</v>
      </c>
      <c r="AF34" s="15">
        <v>719.9</v>
      </c>
      <c r="AG34" s="15"/>
      <c r="AK34">
        <v>5</v>
      </c>
      <c r="AL34" t="s">
        <v>187</v>
      </c>
      <c r="AM34" t="s">
        <v>91</v>
      </c>
      <c r="AN34">
        <f>VLOOKUP($C34, CHL!$1:$1048576, 6, FALSE)</f>
        <v>50.205300000000001</v>
      </c>
      <c r="AO34">
        <f>VLOOKUP($C34, CHL!$1:$1048576, 3, FALSE)</f>
        <v>42.31962</v>
      </c>
      <c r="AP34">
        <f>VLOOKUP($B34, Triplex!$1:$1048576, 5, FALSE)</f>
        <v>0.09</v>
      </c>
      <c r="AQ34">
        <f>VLOOKUP($B34, Triplex!$1:$1048576,6, FALSE)</f>
        <v>6.8300000000000001E-3</v>
      </c>
      <c r="AR34">
        <f>VLOOKUP($B34, Triplex!$1:$1048576, 7, FALSE)</f>
        <v>5.26</v>
      </c>
      <c r="AS34">
        <f>VLOOKUP($B34, TP!$1:$1048576, 5, FALSE)</f>
        <v>0.08</v>
      </c>
      <c r="AT34">
        <f>VLOOKUP($B34, TN!$1:$1048576, 5, FALSE)</f>
        <v>3230</v>
      </c>
      <c r="AU34">
        <f t="shared" ref="AU34:AU65" si="7">(AT34/1000)/AQ34</f>
        <v>472.91361639824305</v>
      </c>
      <c r="AV34">
        <f>VLOOKUP($B34, TICTOC!$1:$1048576, 5, FALSE)</f>
        <v>48.646999999999998</v>
      </c>
      <c r="AW34">
        <f t="shared" ref="AW34:AW65" si="8">(AV34/12.01)*1000</f>
        <v>4050.5412156536222</v>
      </c>
      <c r="AX34">
        <f>VLOOKUP($B34, TICTOC!$1:$1048576, 6, FALSE)</f>
        <v>47.853000000000002</v>
      </c>
      <c r="AY34">
        <f t="shared" ref="AY34:AY65" si="9">(AX34/12.01)*1000</f>
        <v>3984.4296419650291</v>
      </c>
      <c r="AZ34">
        <f>VLOOKUP($C34, GHG!$1:$1048576, 2, FALSE)</f>
        <v>49.776090150000002</v>
      </c>
      <c r="BA34">
        <f>VLOOKUP($C34, GHG!$1:$1048576, 4, FALSE)</f>
        <v>1.8043911509999999</v>
      </c>
      <c r="BB34">
        <f>VLOOKUP($C34, GHG!$1:$1048576, 5, FALSE)</f>
        <v>9.6315209999999998E-2</v>
      </c>
      <c r="BC34">
        <f>VLOOKUP($C34, GHG!$1:$1048576, 6, FALSE)</f>
        <v>1240.091273</v>
      </c>
      <c r="BD34">
        <f>VLOOKUP($C34, GHG!$1:$1048576, 8, FALSE)</f>
        <v>1.789305044</v>
      </c>
      <c r="BE34">
        <f>VLOOKUP($C34, GHG!$1:$1048576, 9, FALSE)</f>
        <v>4.9641467000000002E-2</v>
      </c>
      <c r="BF34">
        <f>VLOOKUP($C34, GHG!$1:$1048576, 10, FALSE)</f>
        <v>0.24315832700000001</v>
      </c>
      <c r="BG34">
        <f>VLOOKUP($C34, GHG!$1:$1048576, 12, FALSE)</f>
        <v>6.4838207719999996</v>
      </c>
      <c r="BH34">
        <f>VLOOKUP($C34, GHG!$1:$1048576, 13, FALSE)</f>
        <v>8.1338993999999998E-2</v>
      </c>
      <c r="CH34">
        <f>VLOOKUP($A34, BF!$1:$1048576, 2, FALSE)</f>
        <v>1.1385362688363199E-2</v>
      </c>
      <c r="CI34">
        <f>VLOOKUP($A34, BF!$1:$1048576, 3, FALSE)</f>
        <v>1.25042696573807E-3</v>
      </c>
      <c r="CJ34" s="20" t="e">
        <f>VLOOKUP($C34, RADON!$1:$1048576, 3, FALSE)</f>
        <v>#N/A</v>
      </c>
    </row>
    <row r="35" spans="1:88" x14ac:dyDescent="0.2">
      <c r="A35" s="7" t="s">
        <v>161</v>
      </c>
      <c r="B35" t="str">
        <f t="shared" si="5"/>
        <v>D27A43684</v>
      </c>
      <c r="C35" s="7" t="s">
        <v>311</v>
      </c>
      <c r="D35" t="s">
        <v>128</v>
      </c>
      <c r="E35" s="18">
        <v>43684</v>
      </c>
      <c r="F35" s="10">
        <v>0.44513888888888892</v>
      </c>
      <c r="G35">
        <v>49.529559999999996</v>
      </c>
      <c r="H35">
        <v>-101.91077</v>
      </c>
      <c r="I35">
        <v>19.3</v>
      </c>
      <c r="J35">
        <v>10</v>
      </c>
      <c r="K35">
        <v>0</v>
      </c>
      <c r="L35" t="s">
        <v>157</v>
      </c>
      <c r="M35">
        <v>0.98</v>
      </c>
      <c r="N35">
        <v>1.2</v>
      </c>
      <c r="O35">
        <v>1.2</v>
      </c>
      <c r="P35">
        <v>84.5</v>
      </c>
      <c r="Q35">
        <v>0</v>
      </c>
      <c r="R35">
        <v>0</v>
      </c>
      <c r="S35">
        <v>19.7</v>
      </c>
      <c r="T35">
        <v>23.9</v>
      </c>
      <c r="U35">
        <v>2.12</v>
      </c>
      <c r="V35">
        <v>171.3</v>
      </c>
      <c r="W35">
        <v>0.09</v>
      </c>
      <c r="X35">
        <v>7.53</v>
      </c>
      <c r="Y35">
        <v>19.3</v>
      </c>
      <c r="Z35">
        <v>18.3</v>
      </c>
      <c r="AA35">
        <v>1.69</v>
      </c>
      <c r="AB35">
        <v>172</v>
      </c>
      <c r="AC35">
        <v>0.09</v>
      </c>
      <c r="AD35">
        <v>7.22</v>
      </c>
      <c r="AE35" s="15">
        <f t="shared" si="6"/>
        <v>87.100823993811332</v>
      </c>
      <c r="AF35">
        <v>710.5</v>
      </c>
      <c r="AK35">
        <v>3</v>
      </c>
      <c r="AL35" t="s">
        <v>162</v>
      </c>
      <c r="AM35" t="s">
        <v>91</v>
      </c>
      <c r="AN35">
        <f>VLOOKUP($C35, CHL!$1:$1048576, 6, FALSE)</f>
        <v>63.593901666666682</v>
      </c>
      <c r="AO35">
        <f>VLOOKUP($C35, CHL!$1:$1048576, 3, FALSE)</f>
        <v>56.820239583333347</v>
      </c>
      <c r="AP35">
        <f>VLOOKUP($B35, Triplex!$1:$1048576, 5, FALSE)</f>
        <v>0.04</v>
      </c>
      <c r="AQ35">
        <f>VLOOKUP($B35, Triplex!$1:$1048576,6, FALSE)</f>
        <v>0.1</v>
      </c>
      <c r="AR35">
        <f>VLOOKUP($B35, Triplex!$1:$1048576, 7, FALSE)</f>
        <v>99.15</v>
      </c>
      <c r="AS35">
        <f>VLOOKUP($B35, TP!$1:$1048576, 5, FALSE)</f>
        <v>0.13</v>
      </c>
      <c r="AT35">
        <f>VLOOKUP($B35, TN!$1:$1048576, 5, FALSE)</f>
        <v>931.89</v>
      </c>
      <c r="AU35">
        <f t="shared" si="7"/>
        <v>9.3188999999999993</v>
      </c>
      <c r="AV35">
        <f>VLOOKUP($B35, TICTOC!$1:$1048576, 5, FALSE)</f>
        <v>23.491</v>
      </c>
      <c r="AW35">
        <f t="shared" si="8"/>
        <v>1955.953372189842</v>
      </c>
      <c r="AX35">
        <f>VLOOKUP($B35, TICTOC!$1:$1048576, 6, FALSE)</f>
        <v>14.111000000000001</v>
      </c>
      <c r="AY35">
        <f t="shared" si="9"/>
        <v>1174.9375520399667</v>
      </c>
      <c r="AZ35">
        <f>VLOOKUP($C35, GHG!$1:$1048576, 2, FALSE)</f>
        <v>7350.1438850000004</v>
      </c>
      <c r="BA35">
        <f>VLOOKUP($C35, GHG!$1:$1048576, 4, FALSE)</f>
        <v>270.92499650000002</v>
      </c>
      <c r="BB35">
        <f>VLOOKUP($C35, GHG!$1:$1048576, 5, FALSE)</f>
        <v>2.8792227760000002</v>
      </c>
      <c r="BC35">
        <f>VLOOKUP($C35, GHG!$1:$1048576, 6, FALSE)</f>
        <v>1168.138907</v>
      </c>
      <c r="BD35">
        <f>VLOOKUP($C35, GHG!$1:$1048576, 8, FALSE)</f>
        <v>1.69876136</v>
      </c>
      <c r="BE35">
        <f>VLOOKUP($C35, GHG!$1:$1048576, 9, FALSE)</f>
        <v>0.187908567</v>
      </c>
      <c r="BF35">
        <f>VLOOKUP($C35, GHG!$1:$1048576, 10, FALSE)</f>
        <v>0.12844423899999999</v>
      </c>
      <c r="BG35">
        <f>VLOOKUP($C35, GHG!$1:$1048576, 12, FALSE)</f>
        <v>3.488092457</v>
      </c>
      <c r="BH35">
        <f>VLOOKUP($C35, GHG!$1:$1048576, 13, FALSE)</f>
        <v>1.9337257E-2</v>
      </c>
      <c r="CH35">
        <f>VLOOKUP($A35, BF!$1:$1048576, 2, FALSE)</f>
        <v>1.18189017471506E-3</v>
      </c>
      <c r="CI35">
        <f>VLOOKUP($A35, BF!$1:$1048576, 3, FALSE)</f>
        <v>3.9814926605547099E-4</v>
      </c>
      <c r="CJ35" s="20">
        <f>VLOOKUP($C35, RADON!$1:$1048576, 3, FALSE)</f>
        <v>3.041860845871617</v>
      </c>
    </row>
    <row r="36" spans="1:88" x14ac:dyDescent="0.2">
      <c r="A36" s="7" t="s">
        <v>228</v>
      </c>
      <c r="B36" t="str">
        <f t="shared" si="5"/>
        <v>D30A43696</v>
      </c>
      <c r="C36" s="7" t="s">
        <v>317</v>
      </c>
      <c r="D36" t="s">
        <v>128</v>
      </c>
      <c r="E36" s="18">
        <v>43696</v>
      </c>
      <c r="F36" s="10">
        <v>0.75138888888888899</v>
      </c>
      <c r="G36">
        <v>51.340949999999999</v>
      </c>
      <c r="H36">
        <v>-108.04356</v>
      </c>
      <c r="I36">
        <v>19.5</v>
      </c>
      <c r="J36">
        <v>5</v>
      </c>
      <c r="K36">
        <v>11.3</v>
      </c>
      <c r="L36" t="s">
        <v>110</v>
      </c>
      <c r="M36">
        <v>1.63</v>
      </c>
      <c r="N36">
        <v>2.8</v>
      </c>
      <c r="O36">
        <v>2.8</v>
      </c>
      <c r="P36">
        <v>91.4</v>
      </c>
      <c r="Q36">
        <v>0</v>
      </c>
      <c r="R36">
        <v>0</v>
      </c>
      <c r="S36">
        <v>18.8</v>
      </c>
      <c r="T36">
        <v>76.2</v>
      </c>
      <c r="U36">
        <v>7.09</v>
      </c>
      <c r="V36">
        <v>192.2</v>
      </c>
      <c r="W36">
        <v>0.1</v>
      </c>
      <c r="X36">
        <v>8.44</v>
      </c>
      <c r="Y36">
        <v>17.899999999999999</v>
      </c>
      <c r="Z36">
        <v>65.3</v>
      </c>
      <c r="AA36">
        <v>6.2</v>
      </c>
      <c r="AB36">
        <v>184</v>
      </c>
      <c r="AC36">
        <v>0.1</v>
      </c>
      <c r="AD36">
        <v>7.82</v>
      </c>
      <c r="AE36" s="15">
        <f t="shared" si="6"/>
        <v>97.880550812062538</v>
      </c>
      <c r="AF36" s="15">
        <v>707.9</v>
      </c>
      <c r="AK36">
        <v>1</v>
      </c>
      <c r="AM36" t="s">
        <v>102</v>
      </c>
      <c r="AN36">
        <f>VLOOKUP($C36, CHL!$1:$1048576, 6, FALSE)</f>
        <v>5.8500187500000003</v>
      </c>
      <c r="AO36">
        <f>VLOOKUP($C36, CHL!$1:$1048576, 3, FALSE)</f>
        <v>3.2839274583333333</v>
      </c>
      <c r="AP36">
        <f>VLOOKUP($B36, Triplex!$1:$1048576, 5, FALSE)</f>
        <v>8.6099999999999996E-3</v>
      </c>
      <c r="AQ36">
        <f>VLOOKUP($B36, Triplex!$1:$1048576,6, FALSE)</f>
        <v>0.02</v>
      </c>
      <c r="AR36">
        <f>VLOOKUP($B36, Triplex!$1:$1048576, 7, FALSE)</f>
        <v>761.94</v>
      </c>
      <c r="AS36">
        <f>VLOOKUP($B36, TP!$1:$1048576, 5, FALSE)</f>
        <v>0.03</v>
      </c>
      <c r="AT36">
        <f>VLOOKUP($B36, TN!$1:$1048576, 5, FALSE)</f>
        <v>1880</v>
      </c>
      <c r="AU36">
        <f t="shared" si="7"/>
        <v>93.999999999999986</v>
      </c>
      <c r="AV36">
        <f>VLOOKUP($B36, TICTOC!$1:$1048576, 5, FALSE)</f>
        <v>26.959</v>
      </c>
      <c r="AW36">
        <f t="shared" si="8"/>
        <v>2244.7127393838468</v>
      </c>
      <c r="AX36">
        <f>VLOOKUP($B36, TICTOC!$1:$1048576, 6, FALSE)</f>
        <v>17.707999999999998</v>
      </c>
      <c r="AY36">
        <f t="shared" si="9"/>
        <v>1474.4379683597001</v>
      </c>
      <c r="AZ36">
        <f>VLOOKUP($C36, GHG!$1:$1048576, 2, FALSE)</f>
        <v>507.79174619999998</v>
      </c>
      <c r="BA36">
        <f>VLOOKUP($C36, GHG!$1:$1048576, 4, FALSE)</f>
        <v>19.15138112</v>
      </c>
      <c r="BB36">
        <f>VLOOKUP($C36, GHG!$1:$1048576, 5, FALSE)</f>
        <v>0.48980890599999999</v>
      </c>
      <c r="BC36">
        <f>VLOOKUP($C36, GHG!$1:$1048576, 6, FALSE)</f>
        <v>1111.332617</v>
      </c>
      <c r="BD36">
        <f>VLOOKUP($C36, GHG!$1:$1048576, 8, FALSE)</f>
        <v>1.6402019219999999</v>
      </c>
      <c r="BE36">
        <f>VLOOKUP($C36, GHG!$1:$1048576, 9, FALSE)</f>
        <v>4.2055807000000001E-2</v>
      </c>
      <c r="BF36">
        <f>VLOOKUP($C36, GHG!$1:$1048576, 10, FALSE)</f>
        <v>0.40757071499999997</v>
      </c>
      <c r="BG36">
        <f>VLOOKUP($C36, GHG!$1:$1048576, 12, FALSE)</f>
        <v>11.33955534</v>
      </c>
      <c r="BH36">
        <f>VLOOKUP($C36, GHG!$1:$1048576, 13, FALSE)</f>
        <v>9.5030192999999999E-2</v>
      </c>
      <c r="CH36">
        <f>VLOOKUP($A36, BF!$1:$1048576, 2, FALSE)</f>
        <v>1.8744059161433201E-3</v>
      </c>
      <c r="CI36">
        <f>VLOOKUP($A36, BF!$1:$1048576, 3, FALSE)</f>
        <v>0</v>
      </c>
      <c r="CJ36" s="20" t="e">
        <f>VLOOKUP($C36, RADON!$1:$1048576, 3, FALSE)</f>
        <v>#N/A</v>
      </c>
    </row>
    <row r="37" spans="1:88" x14ac:dyDescent="0.2">
      <c r="A37" s="7" t="s">
        <v>87</v>
      </c>
      <c r="B37" t="str">
        <f t="shared" si="5"/>
        <v>D53A43669</v>
      </c>
      <c r="C37" s="7" t="s">
        <v>370</v>
      </c>
      <c r="D37" t="s">
        <v>88</v>
      </c>
      <c r="E37" s="18">
        <v>43669</v>
      </c>
      <c r="F37" s="10">
        <v>0.43055555555555558</v>
      </c>
      <c r="G37">
        <v>49.951219999999999</v>
      </c>
      <c r="H37">
        <v>-101.79040999999999</v>
      </c>
      <c r="I37">
        <v>21.8</v>
      </c>
      <c r="J37" s="16">
        <v>0.99</v>
      </c>
      <c r="K37">
        <v>4.8</v>
      </c>
      <c r="L37" t="s">
        <v>89</v>
      </c>
      <c r="M37">
        <v>1.56</v>
      </c>
      <c r="N37">
        <v>3.7</v>
      </c>
      <c r="O37">
        <v>3.7</v>
      </c>
      <c r="P37">
        <v>100.7</v>
      </c>
      <c r="Q37">
        <v>0</v>
      </c>
      <c r="R37">
        <v>0</v>
      </c>
      <c r="S37">
        <v>22.2</v>
      </c>
      <c r="T37">
        <v>92.2</v>
      </c>
      <c r="U37">
        <v>8.02</v>
      </c>
      <c r="V37">
        <v>764</v>
      </c>
      <c r="W37">
        <v>0.39</v>
      </c>
      <c r="X37">
        <v>8.92</v>
      </c>
      <c r="Y37">
        <v>14.1</v>
      </c>
      <c r="Z37">
        <v>1</v>
      </c>
      <c r="AA37">
        <v>0.1</v>
      </c>
      <c r="AB37">
        <v>725</v>
      </c>
      <c r="AC37">
        <v>0.45</v>
      </c>
      <c r="AD37">
        <v>7.07</v>
      </c>
      <c r="AE37" s="15">
        <f t="shared" si="6"/>
        <v>399.82917050231862</v>
      </c>
      <c r="AF37" s="15">
        <v>715.1</v>
      </c>
      <c r="AI37" s="15"/>
      <c r="AJ37" s="15"/>
      <c r="AK37" s="15"/>
      <c r="AL37" s="15" t="s">
        <v>90</v>
      </c>
      <c r="AM37" t="s">
        <v>91</v>
      </c>
      <c r="AN37">
        <f>VLOOKUP($C37, CHL!$1:$1048576, 6, FALSE)</f>
        <v>59.296220066666663</v>
      </c>
      <c r="AO37">
        <f>VLOOKUP($C37, CHL!$1:$1048576, 3, FALSE)</f>
        <v>56.58006593333333</v>
      </c>
      <c r="AP37">
        <f>VLOOKUP($B37, Triplex!$1:$1048576, 5, FALSE)</f>
        <v>4.8500000000000001E-3</v>
      </c>
      <c r="AQ37">
        <f>VLOOKUP($B37, Triplex!$1:$1048576,6, FALSE)</f>
        <v>0.9</v>
      </c>
      <c r="AR37">
        <f>VLOOKUP($B37, Triplex!$1:$1048576, 7, FALSE)</f>
        <v>211.46</v>
      </c>
      <c r="AS37">
        <f>VLOOKUP($B37, TP!$1:$1048576, 5, FALSE)</f>
        <v>0.96</v>
      </c>
      <c r="AT37">
        <f>VLOOKUP($B37, TN!$1:$1048576, 5, FALSE)</f>
        <v>1450</v>
      </c>
      <c r="AU37">
        <f t="shared" si="7"/>
        <v>1.6111111111111109</v>
      </c>
      <c r="AV37">
        <f>VLOOKUP($B37, TICTOC!$1:$1048576, 5, FALSE)</f>
        <v>55.970999999999997</v>
      </c>
      <c r="AW37">
        <f t="shared" si="8"/>
        <v>4660.3663613655281</v>
      </c>
      <c r="AX37">
        <f>VLOOKUP($B37, TICTOC!$1:$1048576, 6, FALSE)</f>
        <v>21.608000000000001</v>
      </c>
      <c r="AY37">
        <f t="shared" si="9"/>
        <v>1799.1673605328892</v>
      </c>
      <c r="AZ37">
        <f>VLOOKUP($C37, GHG!$1:$1048576, 2, FALSE)</f>
        <v>225.55026749999999</v>
      </c>
      <c r="BA37">
        <f>VLOOKUP($C37, GHG!$1:$1048576, 4, FALSE)</f>
        <v>7.7749748910000003</v>
      </c>
      <c r="BB37">
        <f>VLOOKUP($C37, GHG!$1:$1048576, 5, FALSE)</f>
        <v>0.30578244700000001</v>
      </c>
      <c r="BC37">
        <f>VLOOKUP($C37, GHG!$1:$1048576, 6, FALSE)</f>
        <v>1144.9320130000001</v>
      </c>
      <c r="BD37">
        <f>VLOOKUP($C37, GHG!$1:$1048576, 8, FALSE)</f>
        <v>1.5920146930000001</v>
      </c>
      <c r="BE37">
        <f>VLOOKUP($C37, GHG!$1:$1048576, 9, FALSE)</f>
        <v>3.6579778E-2</v>
      </c>
      <c r="BF37">
        <f>VLOOKUP($C37, GHG!$1:$1048576, 10, FALSE)</f>
        <v>0.26212879500000003</v>
      </c>
      <c r="BG37">
        <f>VLOOKUP($C37, GHG!$1:$1048576, 12, FALSE)</f>
        <v>6.6318041430000001</v>
      </c>
      <c r="BH37">
        <f>VLOOKUP($C37, GHG!$1:$1048576, 13, FALSE)</f>
        <v>1.0333139999999999E-2</v>
      </c>
      <c r="CH37">
        <f>VLOOKUP($A37, BF!$1:$1048576, 2, FALSE)</f>
        <v>9.3244199868217498E-3</v>
      </c>
      <c r="CI37">
        <f>VLOOKUP($A37, BF!$1:$1048576, 3, FALSE)</f>
        <v>8.9629005561732596E-4</v>
      </c>
      <c r="CJ37" s="20">
        <f>VLOOKUP($C37, RADON!$1:$1048576, 3, FALSE)</f>
        <v>2.8730100122252158</v>
      </c>
    </row>
    <row r="38" spans="1:88" x14ac:dyDescent="0.2">
      <c r="A38" s="7" t="s">
        <v>92</v>
      </c>
      <c r="B38" t="str">
        <f t="shared" si="5"/>
        <v>D54A43669</v>
      </c>
      <c r="C38" s="7" t="s">
        <v>372</v>
      </c>
      <c r="D38" t="s">
        <v>88</v>
      </c>
      <c r="E38" s="18">
        <v>43669</v>
      </c>
      <c r="F38" s="10">
        <v>0.37986111111111115</v>
      </c>
      <c r="G38">
        <v>49.991970000000002</v>
      </c>
      <c r="H38">
        <v>-101.92989</v>
      </c>
      <c r="I38">
        <v>21.6</v>
      </c>
      <c r="J38" s="16">
        <v>0.33</v>
      </c>
      <c r="K38">
        <v>3.9</v>
      </c>
      <c r="L38" t="s">
        <v>89</v>
      </c>
      <c r="M38">
        <v>1.5</v>
      </c>
      <c r="N38">
        <v>1.7</v>
      </c>
      <c r="O38">
        <v>1.7</v>
      </c>
      <c r="P38">
        <v>95.4</v>
      </c>
      <c r="Q38">
        <v>0</v>
      </c>
      <c r="R38">
        <v>0</v>
      </c>
      <c r="S38">
        <v>20.2</v>
      </c>
      <c r="T38">
        <v>48</v>
      </c>
      <c r="U38">
        <v>4.33</v>
      </c>
      <c r="V38">
        <v>1015</v>
      </c>
      <c r="W38">
        <v>0.56000000000000005</v>
      </c>
      <c r="X38">
        <v>7.88</v>
      </c>
      <c r="Y38">
        <v>16</v>
      </c>
      <c r="Z38">
        <v>1.3</v>
      </c>
      <c r="AA38">
        <v>0.13</v>
      </c>
      <c r="AB38">
        <v>1236</v>
      </c>
      <c r="AC38">
        <v>0.75</v>
      </c>
      <c r="AD38">
        <v>7.22</v>
      </c>
      <c r="AE38" s="15">
        <f t="shared" si="6"/>
        <v>542.11771465523054</v>
      </c>
      <c r="AF38" s="15">
        <v>715.5</v>
      </c>
      <c r="AI38" s="15"/>
      <c r="AJ38" s="15"/>
      <c r="AK38" s="15"/>
      <c r="AL38" s="15" t="s">
        <v>93</v>
      </c>
      <c r="AM38" t="s">
        <v>91</v>
      </c>
      <c r="AN38">
        <f>VLOOKUP($C38, CHL!$1:$1048576, 6, FALSE)</f>
        <v>7.1856261500000018</v>
      </c>
      <c r="AO38">
        <f>VLOOKUP($C38, CHL!$1:$1048576, 3, FALSE)</f>
        <v>6.7411206000000004</v>
      </c>
      <c r="AP38">
        <f>VLOOKUP($B38, Triplex!$1:$1048576, 5, FALSE)</f>
        <v>0.03</v>
      </c>
      <c r="AQ38">
        <f>VLOOKUP($B38, Triplex!$1:$1048576,6, FALSE)</f>
        <v>0.03</v>
      </c>
      <c r="AR38">
        <f>VLOOKUP($B38, Triplex!$1:$1048576, 7, FALSE)</f>
        <v>16.48</v>
      </c>
      <c r="AS38">
        <f>VLOOKUP($B38, TP!$1:$1048576, 5, FALSE)</f>
        <v>0.05</v>
      </c>
      <c r="AT38">
        <f>VLOOKUP($B38, TN!$1:$1048576, 5, FALSE)</f>
        <v>1620</v>
      </c>
      <c r="AU38">
        <f t="shared" si="7"/>
        <v>54.000000000000007</v>
      </c>
      <c r="AV38">
        <f>VLOOKUP($B38, TICTOC!$1:$1048576, 5, FALSE)</f>
        <v>88.495000000000005</v>
      </c>
      <c r="AW38">
        <f t="shared" si="8"/>
        <v>7368.4429641965035</v>
      </c>
      <c r="AX38">
        <f>VLOOKUP($B38, TICTOC!$1:$1048576, 6, FALSE)</f>
        <v>32.119999999999997</v>
      </c>
      <c r="AY38">
        <f t="shared" si="9"/>
        <v>2674.4379683597003</v>
      </c>
      <c r="AZ38">
        <f>VLOOKUP($C38, GHG!$1:$1048576, 2, FALSE)</f>
        <v>5026.1487049999996</v>
      </c>
      <c r="BA38">
        <f>VLOOKUP($C38, GHG!$1:$1048576, 4, FALSE)</f>
        <v>183.4530106</v>
      </c>
      <c r="BB38">
        <f>VLOOKUP($C38, GHG!$1:$1048576, 5, FALSE)</f>
        <v>1.0031561019999999</v>
      </c>
      <c r="BC38">
        <f>VLOOKUP($C38, GHG!$1:$1048576, 6, FALSE)</f>
        <v>1057.841236</v>
      </c>
      <c r="BD38">
        <f>VLOOKUP($C38, GHG!$1:$1048576, 8, FALSE)</f>
        <v>1.5290955719999999</v>
      </c>
      <c r="BE38">
        <f>VLOOKUP($C38, GHG!$1:$1048576, 9, FALSE)</f>
        <v>3.3641793000000003E-2</v>
      </c>
      <c r="BF38">
        <f>VLOOKUP($C38, GHG!$1:$1048576, 10, FALSE)</f>
        <v>0.20143061100000001</v>
      </c>
      <c r="BG38">
        <f>VLOOKUP($C38, GHG!$1:$1048576, 12, FALSE)</f>
        <v>5.4095684640000004</v>
      </c>
      <c r="BH38">
        <f>VLOOKUP($C38, GHG!$1:$1048576, 13, FALSE)</f>
        <v>3.2610592000000001E-2</v>
      </c>
      <c r="CH38">
        <f>VLOOKUP($A38, BF!$1:$1048576, 2, FALSE)</f>
        <v>1.8833895242264701E-2</v>
      </c>
      <c r="CI38">
        <f>VLOOKUP($A38, BF!$1:$1048576, 3, FALSE)</f>
        <v>1.20073681164864E-3</v>
      </c>
      <c r="CJ38" s="20">
        <f>VLOOKUP($C38, RADON!$1:$1048576, 3, FALSE)</f>
        <v>7.1199690998412857</v>
      </c>
    </row>
    <row r="39" spans="1:88" x14ac:dyDescent="0.2">
      <c r="A39" s="7" t="s">
        <v>238</v>
      </c>
      <c r="B39" t="str">
        <f t="shared" si="5"/>
        <v>D64A43696</v>
      </c>
      <c r="C39" s="7" t="s">
        <v>433</v>
      </c>
      <c r="D39" t="s">
        <v>128</v>
      </c>
      <c r="E39" s="18">
        <v>43696</v>
      </c>
      <c r="F39" s="10">
        <v>0.47916666666666669</v>
      </c>
      <c r="G39">
        <v>50.773229999999998</v>
      </c>
      <c r="H39">
        <v>-107.94032</v>
      </c>
      <c r="I39">
        <v>20.8</v>
      </c>
      <c r="J39">
        <v>0</v>
      </c>
      <c r="K39">
        <v>3.5</v>
      </c>
      <c r="L39" t="s">
        <v>230</v>
      </c>
      <c r="M39">
        <v>0.25</v>
      </c>
      <c r="N39">
        <v>1.1000000000000001</v>
      </c>
      <c r="O39">
        <v>1.1000000000000001</v>
      </c>
      <c r="P39">
        <v>89.4</v>
      </c>
      <c r="Q39">
        <v>0</v>
      </c>
      <c r="R39">
        <v>0</v>
      </c>
      <c r="S39">
        <v>18.3</v>
      </c>
      <c r="T39">
        <v>102.1</v>
      </c>
      <c r="U39">
        <v>10.25</v>
      </c>
      <c r="V39">
        <v>259.10000000000002</v>
      </c>
      <c r="W39">
        <v>0.15</v>
      </c>
      <c r="X39">
        <v>9.69</v>
      </c>
      <c r="Y39">
        <v>14.1</v>
      </c>
      <c r="Z39">
        <v>31.2</v>
      </c>
      <c r="AA39">
        <v>3.75</v>
      </c>
      <c r="AB39">
        <v>250.1</v>
      </c>
      <c r="AC39">
        <v>0.15</v>
      </c>
      <c r="AD39">
        <v>8.9600000000000009</v>
      </c>
      <c r="AE39" s="15">
        <f t="shared" si="6"/>
        <v>132.5568268146254</v>
      </c>
      <c r="AF39" s="15">
        <v>700</v>
      </c>
      <c r="AK39">
        <v>1</v>
      </c>
      <c r="AL39" t="s">
        <v>239</v>
      </c>
      <c r="AM39" t="s">
        <v>91</v>
      </c>
      <c r="AN39">
        <f>VLOOKUP($C39, CHL!$1:$1048576, 6, FALSE)</f>
        <v>123.79147345</v>
      </c>
      <c r="AO39">
        <f>VLOOKUP($C39, CHL!$1:$1048576, 3, FALSE)</f>
        <v>99.188013299999994</v>
      </c>
      <c r="AP39">
        <f>VLOOKUP($B39, Triplex!$1:$1048576, 5, FALSE)</f>
        <v>0.04</v>
      </c>
      <c r="AQ39">
        <f>VLOOKUP($B39, Triplex!$1:$1048576,6, FALSE)</f>
        <v>6.4900000000000001E-3</v>
      </c>
      <c r="AR39">
        <f>VLOOKUP($B39, Triplex!$1:$1048576, 7, FALSE)</f>
        <v>14.73</v>
      </c>
      <c r="AS39">
        <f>VLOOKUP($B39, TP!$1:$1048576, 5, FALSE)</f>
        <v>0.06</v>
      </c>
      <c r="AT39">
        <f>VLOOKUP($B39, TN!$1:$1048576, 5, FALSE)</f>
        <v>2660</v>
      </c>
      <c r="AU39">
        <f t="shared" si="7"/>
        <v>409.86132511556241</v>
      </c>
      <c r="AV39">
        <f>VLOOKUP($B39, TICTOC!$1:$1048576, 5, FALSE)</f>
        <v>29.855</v>
      </c>
      <c r="AW39">
        <f t="shared" si="8"/>
        <v>2485.8451290591174</v>
      </c>
      <c r="AX39">
        <f>VLOOKUP($B39, TICTOC!$1:$1048576, 6, FALSE)</f>
        <v>44.884</v>
      </c>
      <c r="AY39">
        <f t="shared" si="9"/>
        <v>3737.2189841798504</v>
      </c>
      <c r="AZ39">
        <f>VLOOKUP($C39, GHG!$1:$1048576, 2, FALSE)</f>
        <v>176.09880989999999</v>
      </c>
      <c r="BA39">
        <f>VLOOKUP($C39, GHG!$1:$1048576, 4, FALSE)</f>
        <v>6.6649210290000003</v>
      </c>
      <c r="BB39">
        <f>VLOOKUP($C39, GHG!$1:$1048576, 5, FALSE)</f>
        <v>3.3545862770000001</v>
      </c>
      <c r="BC39">
        <f>VLOOKUP($C39, GHG!$1:$1048576, 6, FALSE)</f>
        <v>1033.360408</v>
      </c>
      <c r="BD39">
        <f>VLOOKUP($C39, GHG!$1:$1048576, 8, FALSE)</f>
        <v>1.5234522509999999</v>
      </c>
      <c r="BE39">
        <f>VLOOKUP($C39, GHG!$1:$1048576, 9, FALSE)</f>
        <v>3.4075073749999998</v>
      </c>
      <c r="BF39">
        <f>VLOOKUP($C39, GHG!$1:$1048576, 10, FALSE)</f>
        <v>0.29506286799999998</v>
      </c>
      <c r="BG39">
        <f>VLOOKUP($C39, GHG!$1:$1048576, 12, FALSE)</f>
        <v>8.2437284440000003</v>
      </c>
      <c r="BH39">
        <f>VLOOKUP($C39, GHG!$1:$1048576, 13, FALSE)</f>
        <v>6.4495908000000005E-2</v>
      </c>
      <c r="CH39">
        <f>VLOOKUP($A39, BF!$1:$1048576, 2, FALSE)</f>
        <v>2.6161848499902298</v>
      </c>
      <c r="CI39">
        <f>VLOOKUP($A39, BF!$1:$1048576, 3, FALSE)</f>
        <v>5.5414900733780699E-4</v>
      </c>
      <c r="CJ39" s="20">
        <f>VLOOKUP($C39, RADON!$1:$1048576, 3, FALSE)</f>
        <v>13.372197405534367</v>
      </c>
    </row>
    <row r="40" spans="1:88" x14ac:dyDescent="0.2">
      <c r="A40" s="7" t="s">
        <v>255</v>
      </c>
      <c r="B40" t="str">
        <f t="shared" si="5"/>
        <v>D59B43700</v>
      </c>
      <c r="C40" s="7" t="s">
        <v>406</v>
      </c>
      <c r="D40" t="s">
        <v>128</v>
      </c>
      <c r="E40" s="18">
        <v>43700</v>
      </c>
      <c r="F40" s="10">
        <v>0.42499999999999999</v>
      </c>
      <c r="G40">
        <v>52.617420000000003</v>
      </c>
      <c r="H40">
        <v>-107.39539000000001</v>
      </c>
      <c r="I40">
        <v>17.2</v>
      </c>
      <c r="J40">
        <v>0</v>
      </c>
      <c r="K40">
        <v>2.5</v>
      </c>
      <c r="L40" t="s">
        <v>199</v>
      </c>
      <c r="M40">
        <v>0.8</v>
      </c>
      <c r="N40">
        <v>0.8</v>
      </c>
      <c r="O40">
        <v>0.8</v>
      </c>
      <c r="P40">
        <v>94.7</v>
      </c>
      <c r="Q40">
        <v>0</v>
      </c>
      <c r="R40">
        <v>0</v>
      </c>
      <c r="S40">
        <v>15.4</v>
      </c>
      <c r="T40">
        <v>64.2</v>
      </c>
      <c r="U40">
        <v>6.42</v>
      </c>
      <c r="V40">
        <v>138.6</v>
      </c>
      <c r="W40">
        <v>0.08</v>
      </c>
      <c r="X40">
        <v>9.32</v>
      </c>
      <c r="Y40">
        <v>15</v>
      </c>
      <c r="Z40">
        <v>59.2</v>
      </c>
      <c r="AA40">
        <v>5.95</v>
      </c>
      <c r="AB40">
        <v>136.19999999999999</v>
      </c>
      <c r="AC40">
        <v>0.08</v>
      </c>
      <c r="AD40">
        <v>8.9499999999999993</v>
      </c>
      <c r="AE40" s="15">
        <f t="shared" si="6"/>
        <v>70.292989784364224</v>
      </c>
      <c r="AF40" s="15">
        <v>712.8</v>
      </c>
      <c r="AK40">
        <v>1</v>
      </c>
      <c r="AL40" t="s">
        <v>256</v>
      </c>
      <c r="AM40" t="s">
        <v>91</v>
      </c>
      <c r="AN40">
        <f>VLOOKUP($C40, CHL!$1:$1048576, 6, FALSE)</f>
        <v>8.5355849500000005</v>
      </c>
      <c r="AO40">
        <f>VLOOKUP($C40, CHL!$1:$1048576, 3, FALSE)</f>
        <v>5.1816004666666675</v>
      </c>
      <c r="AP40">
        <f>VLOOKUP($B40, Triplex!$1:$1048576, 5, FALSE)</f>
        <v>0.08</v>
      </c>
      <c r="AQ40">
        <f>VLOOKUP($B40, Triplex!$1:$1048576,6, FALSE)</f>
        <v>4.4600000000000004E-3</v>
      </c>
      <c r="AR40">
        <f>VLOOKUP($B40, Triplex!$1:$1048576, 7, FALSE)</f>
        <v>8.02</v>
      </c>
      <c r="AS40">
        <f>VLOOKUP($B40, TP!$1:$1048576, 5, FALSE)</f>
        <v>0.02</v>
      </c>
      <c r="AT40">
        <f>VLOOKUP($B40, TN!$1:$1048576, 5, FALSE)</f>
        <v>1070</v>
      </c>
      <c r="AU40">
        <f t="shared" si="7"/>
        <v>239.91031390134529</v>
      </c>
      <c r="AV40">
        <f>VLOOKUP($B40, TICTOC!$1:$1048576, 5, FALSE)</f>
        <v>20.096</v>
      </c>
      <c r="AW40">
        <f t="shared" si="8"/>
        <v>1673.2722731057452</v>
      </c>
      <c r="AX40">
        <f>VLOOKUP($B40, TICTOC!$1:$1048576, 6, FALSE)</f>
        <v>16.382999999999999</v>
      </c>
      <c r="AY40">
        <f t="shared" si="9"/>
        <v>1364.113238967527</v>
      </c>
      <c r="AZ40">
        <f>VLOOKUP($C40, GHG!$1:$1048576, 2, FALSE)</f>
        <v>270.9251299</v>
      </c>
      <c r="BA40">
        <f>VLOOKUP($C40, GHG!$1:$1048576, 4, FALSE)</f>
        <v>11.41875464</v>
      </c>
      <c r="BB40">
        <f>VLOOKUP($C40, GHG!$1:$1048576, 5, FALSE)</f>
        <v>4.8294064409999997</v>
      </c>
      <c r="BC40">
        <f>VLOOKUP($C40, GHG!$1:$1048576, 6, FALSE)</f>
        <v>898.8499607</v>
      </c>
      <c r="BD40">
        <f>VLOOKUP($C40, GHG!$1:$1048576, 8, FALSE)</f>
        <v>1.4376472659999999</v>
      </c>
      <c r="BE40">
        <f>VLOOKUP($C40, GHG!$1:$1048576, 9, FALSE)</f>
        <v>0.826160903</v>
      </c>
      <c r="BF40">
        <f>VLOOKUP($C40, GHG!$1:$1048576, 10, FALSE)</f>
        <v>0.272350274</v>
      </c>
      <c r="BG40">
        <f>VLOOKUP($C40, GHG!$1:$1048576, 12, FALSE)</f>
        <v>8.5125432889999999</v>
      </c>
      <c r="BH40">
        <f>VLOOKUP($C40, GHG!$1:$1048576, 13, FALSE)</f>
        <v>0.97039892699999997</v>
      </c>
      <c r="CH40">
        <f>VLOOKUP($A40, BF!$1:$1048576, 2, FALSE)</f>
        <v>1.7956565591212999E-3</v>
      </c>
      <c r="CI40">
        <f>VLOOKUP($A40, BF!$1:$1048576, 3, FALSE)</f>
        <v>6.07767801167653E-4</v>
      </c>
      <c r="CJ40" s="20" t="e">
        <f>VLOOKUP($C40, RADON!$1:$1048576, 3, FALSE)</f>
        <v>#N/A</v>
      </c>
    </row>
    <row r="41" spans="1:88" x14ac:dyDescent="0.2">
      <c r="A41" s="7">
        <v>51</v>
      </c>
      <c r="B41" t="str">
        <f t="shared" si="5"/>
        <v>D5143668</v>
      </c>
      <c r="C41" s="7" t="s">
        <v>365</v>
      </c>
      <c r="D41" t="s">
        <v>88</v>
      </c>
      <c r="E41" s="18">
        <v>43668</v>
      </c>
      <c r="F41" s="10">
        <v>0.48958333333333331</v>
      </c>
      <c r="G41">
        <v>50.337589999999999</v>
      </c>
      <c r="H41">
        <v>-104.5043</v>
      </c>
      <c r="I41">
        <v>22.4</v>
      </c>
      <c r="J41">
        <v>20</v>
      </c>
      <c r="K41">
        <v>4</v>
      </c>
      <c r="L41" t="s">
        <v>99</v>
      </c>
      <c r="M41">
        <v>0.89</v>
      </c>
      <c r="N41">
        <v>1.1000000000000001</v>
      </c>
      <c r="O41">
        <v>1.1000000000000001</v>
      </c>
      <c r="P41">
        <v>91</v>
      </c>
      <c r="Q41">
        <v>0</v>
      </c>
      <c r="R41">
        <v>0</v>
      </c>
      <c r="S41">
        <v>23.2</v>
      </c>
      <c r="T41">
        <v>97.7</v>
      </c>
      <c r="U41">
        <v>7.99</v>
      </c>
      <c r="V41">
        <v>1367</v>
      </c>
      <c r="W41">
        <v>0.69</v>
      </c>
      <c r="X41">
        <v>8.35</v>
      </c>
      <c r="Y41">
        <v>20.100000000000001</v>
      </c>
      <c r="Z41">
        <v>4.5999999999999996</v>
      </c>
      <c r="AA41">
        <v>0.42</v>
      </c>
      <c r="AB41">
        <v>1249</v>
      </c>
      <c r="AC41">
        <v>0.69</v>
      </c>
      <c r="AD41">
        <v>7.95</v>
      </c>
      <c r="AE41" s="15">
        <f t="shared" si="6"/>
        <v>741.99193091732946</v>
      </c>
      <c r="AF41" s="15">
        <v>715.1</v>
      </c>
      <c r="AL41" t="s">
        <v>105</v>
      </c>
      <c r="AM41" t="s">
        <v>91</v>
      </c>
      <c r="AN41">
        <f>VLOOKUP($C41, CHL!$1:$1048576, 6, FALSE)</f>
        <v>40.399054833333338</v>
      </c>
      <c r="AO41">
        <f>VLOOKUP($C41, CHL!$1:$1048576, 3, FALSE)</f>
        <v>22.830445999999998</v>
      </c>
      <c r="AP41">
        <f>VLOOKUP($B41, Triplex!$1:$1048576, 5, FALSE)</f>
        <v>0.08</v>
      </c>
      <c r="AQ41">
        <f>VLOOKUP($B41, Triplex!$1:$1048576,6, FALSE)</f>
        <v>0.03</v>
      </c>
      <c r="AR41">
        <f>VLOOKUP($B41, Triplex!$1:$1048576, 7, FALSE)</f>
        <v>47.3</v>
      </c>
      <c r="AS41">
        <f>VLOOKUP($B41, TP!$1:$1048576, 5, FALSE)</f>
        <v>0.05</v>
      </c>
      <c r="AT41">
        <f>VLOOKUP($B41, TN!$1:$1048576, 5, FALSE)</f>
        <v>1280</v>
      </c>
      <c r="AU41">
        <f t="shared" si="7"/>
        <v>42.666666666666671</v>
      </c>
      <c r="AV41">
        <f>VLOOKUP($B41, TICTOC!$1:$1048576, 5, FALSE)</f>
        <v>90.766999999999996</v>
      </c>
      <c r="AW41">
        <f t="shared" si="8"/>
        <v>7557.618651124063</v>
      </c>
      <c r="AX41">
        <f>VLOOKUP($B41, TICTOC!$1:$1048576, 6, FALSE)</f>
        <v>23.866</v>
      </c>
      <c r="AY41">
        <f t="shared" si="9"/>
        <v>1987.1773522064946</v>
      </c>
      <c r="AZ41">
        <f>VLOOKUP($C41, GHG!$1:$1048576, 2, FALSE)</f>
        <v>1549.531962</v>
      </c>
      <c r="BA41">
        <f>VLOOKUP($C41, GHG!$1:$1048576, 4, FALSE)</f>
        <v>51.86697341</v>
      </c>
      <c r="BB41">
        <f>VLOOKUP($C41, GHG!$1:$1048576, 5, FALSE)</f>
        <v>0.75868463399999997</v>
      </c>
      <c r="BC41">
        <f>VLOOKUP($C41, GHG!$1:$1048576, 6, FALSE)</f>
        <v>1027.848469</v>
      </c>
      <c r="BD41">
        <f>VLOOKUP($C41, GHG!$1:$1048576, 8, FALSE)</f>
        <v>1.39977156</v>
      </c>
      <c r="BE41">
        <f>VLOOKUP($C41, GHG!$1:$1048576, 9, FALSE)</f>
        <v>0.115367912</v>
      </c>
      <c r="BF41">
        <f>VLOOKUP($C41, GHG!$1:$1048576, 10, FALSE)</f>
        <v>0.25640776700000001</v>
      </c>
      <c r="BG41">
        <f>VLOOKUP($C41, GHG!$1:$1048576, 12, FALSE)</f>
        <v>6.2884818200000003</v>
      </c>
      <c r="BH41">
        <f>VLOOKUP($C41, GHG!$1:$1048576, 13, FALSE)</f>
        <v>0.10354819899999999</v>
      </c>
      <c r="CH41">
        <f>VLOOKUP($A41, BF!$1:$1048576, 2, FALSE)</f>
        <v>8.5720048967140704E-3</v>
      </c>
      <c r="CI41">
        <f>VLOOKUP($A41, BF!$1:$1048576, 3, FALSE)</f>
        <v>6.2985257058977302E-3</v>
      </c>
      <c r="CJ41" s="20">
        <f>VLOOKUP($C41, RADON!$1:$1048576, 3, FALSE)</f>
        <v>3.5077541254856377</v>
      </c>
    </row>
    <row r="42" spans="1:88" x14ac:dyDescent="0.2">
      <c r="A42" s="7" t="s">
        <v>249</v>
      </c>
      <c r="B42" t="str">
        <f t="shared" si="5"/>
        <v>D57C43700</v>
      </c>
      <c r="C42" s="7" t="s">
        <v>394</v>
      </c>
      <c r="D42" t="s">
        <v>128</v>
      </c>
      <c r="E42" s="18">
        <v>43700</v>
      </c>
      <c r="F42" s="10">
        <v>0.45416666666666666</v>
      </c>
      <c r="G42">
        <v>52.408239999999999</v>
      </c>
      <c r="H42">
        <v>-107.92889</v>
      </c>
      <c r="I42">
        <v>17.8</v>
      </c>
      <c r="J42">
        <v>5</v>
      </c>
      <c r="K42">
        <v>9.3000000000000007</v>
      </c>
      <c r="L42" t="s">
        <v>243</v>
      </c>
      <c r="M42">
        <v>0.56999999999999995</v>
      </c>
      <c r="N42">
        <v>0.9</v>
      </c>
      <c r="O42">
        <v>0.9</v>
      </c>
      <c r="P42">
        <v>85</v>
      </c>
      <c r="Q42">
        <v>0</v>
      </c>
      <c r="R42">
        <v>0</v>
      </c>
      <c r="S42">
        <v>16.899999999999999</v>
      </c>
      <c r="T42">
        <v>71.2</v>
      </c>
      <c r="U42">
        <v>6.89</v>
      </c>
      <c r="V42">
        <v>211.5</v>
      </c>
      <c r="W42">
        <v>0.12</v>
      </c>
      <c r="X42">
        <v>8.34</v>
      </c>
      <c r="Y42">
        <v>163</v>
      </c>
      <c r="Z42">
        <v>65.599999999999994</v>
      </c>
      <c r="AA42">
        <v>6.42</v>
      </c>
      <c r="AB42">
        <v>208.6</v>
      </c>
      <c r="AC42">
        <v>0.12</v>
      </c>
      <c r="AD42">
        <v>8.27</v>
      </c>
      <c r="AE42" s="15">
        <f t="shared" si="6"/>
        <v>107.85883820517105</v>
      </c>
      <c r="AF42" s="15">
        <v>699.3</v>
      </c>
      <c r="AK42">
        <v>3</v>
      </c>
      <c r="AL42" t="s">
        <v>250</v>
      </c>
      <c r="AM42" t="s">
        <v>91</v>
      </c>
      <c r="AN42">
        <f>VLOOKUP($C42, CHL!$1:$1048576, 6, FALSE)</f>
        <v>-2.1225648255555551</v>
      </c>
      <c r="AO42">
        <f>VLOOKUP($C42, CHL!$1:$1048576, 3, FALSE)</f>
        <v>-2.8337491299999993</v>
      </c>
      <c r="AP42">
        <f>VLOOKUP($B42, Triplex!$1:$1048576, 5, FALSE)</f>
        <v>0.02</v>
      </c>
      <c r="AQ42">
        <f>VLOOKUP($B42, Triplex!$1:$1048576,6, FALSE)</f>
        <v>7.0000000000000007E-2</v>
      </c>
      <c r="AR42">
        <f>VLOOKUP($B42, Triplex!$1:$1048576, 7, FALSE)</f>
        <v>78.33</v>
      </c>
      <c r="AS42">
        <f>VLOOKUP($B42, TP!$1:$1048576, 5, FALSE)</f>
        <v>0.15</v>
      </c>
      <c r="AT42">
        <f>VLOOKUP($B42, TN!$1:$1048576, 5, FALSE)</f>
        <v>2260</v>
      </c>
      <c r="AU42">
        <f t="shared" si="7"/>
        <v>32.285714285714278</v>
      </c>
      <c r="AV42">
        <f>VLOOKUP($B42, TICTOC!$1:$1048576, 5, FALSE)</f>
        <v>31.797000000000001</v>
      </c>
      <c r="AW42">
        <f t="shared" si="8"/>
        <v>2647.5437135720235</v>
      </c>
      <c r="AX42">
        <f>VLOOKUP($B42, TICTOC!$1:$1048576, 6, FALSE)</f>
        <v>30.936</v>
      </c>
      <c r="AY42">
        <f t="shared" si="9"/>
        <v>2575.8534554537882</v>
      </c>
      <c r="AZ42">
        <f>VLOOKUP($C42, GHG!$1:$1048576, 2, FALSE)</f>
        <v>414.56845090000002</v>
      </c>
      <c r="BA42">
        <f>VLOOKUP($C42, GHG!$1:$1048576, 4, FALSE)</f>
        <v>16.35816973</v>
      </c>
      <c r="BB42">
        <f>VLOOKUP($C42, GHG!$1:$1048576, 5, FALSE)</f>
        <v>0.204330761</v>
      </c>
      <c r="BC42">
        <f>VLOOKUP($C42, GHG!$1:$1048576, 6, FALSE)</f>
        <v>907.28132589999996</v>
      </c>
      <c r="BD42">
        <f>VLOOKUP($C42, GHG!$1:$1048576, 8, FALSE)</f>
        <v>1.3770141490000001</v>
      </c>
      <c r="BE42">
        <f>VLOOKUP($C42, GHG!$1:$1048576, 9, FALSE)</f>
        <v>1.9889044000000002E-2</v>
      </c>
      <c r="BF42">
        <f>VLOOKUP($C42, GHG!$1:$1048576, 10, FALSE)</f>
        <v>0.26344047700000001</v>
      </c>
      <c r="BG42">
        <f>VLOOKUP($C42, GHG!$1:$1048576, 12, FALSE)</f>
        <v>7.6900686110000001</v>
      </c>
      <c r="BH42">
        <f>VLOOKUP($C42, GHG!$1:$1048576, 13, FALSE)</f>
        <v>3.4169940000000003E-2</v>
      </c>
      <c r="CH42">
        <f>VLOOKUP($A42, BF!$1:$1048576, 2, FALSE)</f>
        <v>2.4917137308022798E-3</v>
      </c>
      <c r="CI42">
        <f>VLOOKUP($A42, BF!$1:$1048576, 3, FALSE)</f>
        <v>0</v>
      </c>
      <c r="CJ42" s="20" t="e">
        <f>VLOOKUP($C42, RADON!$1:$1048576, 3, FALSE)</f>
        <v>#N/A</v>
      </c>
    </row>
    <row r="43" spans="1:88" x14ac:dyDescent="0.2">
      <c r="A43" s="7" t="s">
        <v>225</v>
      </c>
      <c r="B43" t="str">
        <f t="shared" si="5"/>
        <v>D31B43696</v>
      </c>
      <c r="C43" s="7" t="s">
        <v>324</v>
      </c>
      <c r="D43" t="s">
        <v>128</v>
      </c>
      <c r="E43" s="18">
        <v>43696</v>
      </c>
      <c r="F43" s="10">
        <v>0.52916666666666667</v>
      </c>
      <c r="G43">
        <v>51.138480000000001</v>
      </c>
      <c r="H43">
        <v>-107.53661</v>
      </c>
      <c r="I43">
        <v>25</v>
      </c>
      <c r="J43">
        <v>0</v>
      </c>
      <c r="K43">
        <v>4.5999999999999996</v>
      </c>
      <c r="L43" t="s">
        <v>110</v>
      </c>
      <c r="M43">
        <v>0.9</v>
      </c>
      <c r="N43">
        <v>0.9</v>
      </c>
      <c r="O43">
        <v>0.9</v>
      </c>
      <c r="P43">
        <v>100.5</v>
      </c>
      <c r="Q43">
        <v>0</v>
      </c>
      <c r="R43">
        <v>0</v>
      </c>
      <c r="S43">
        <v>16.8</v>
      </c>
      <c r="T43">
        <v>77.099999999999994</v>
      </c>
      <c r="U43">
        <v>7.43</v>
      </c>
      <c r="V43">
        <v>1868</v>
      </c>
      <c r="W43">
        <v>1.1399999999999999</v>
      </c>
      <c r="X43">
        <v>8.9499999999999993</v>
      </c>
      <c r="Y43">
        <v>16.399999999999999</v>
      </c>
      <c r="Z43">
        <v>84.3</v>
      </c>
      <c r="AA43">
        <v>8.2100000000000009</v>
      </c>
      <c r="AB43">
        <v>1845</v>
      </c>
      <c r="AC43">
        <v>1.1399999999999999</v>
      </c>
      <c r="AD43">
        <v>8.98</v>
      </c>
      <c r="AE43" s="15">
        <f t="shared" si="6"/>
        <v>1027.133880615517</v>
      </c>
      <c r="AF43" s="15">
        <v>698.2</v>
      </c>
      <c r="AK43">
        <v>1</v>
      </c>
      <c r="AM43" t="s">
        <v>91</v>
      </c>
      <c r="AN43">
        <f>VLOOKUP($C43, CHL!$1:$1048576, 6, FALSE)</f>
        <v>4.3473673749999993</v>
      </c>
      <c r="AO43">
        <f>VLOOKUP($C43, CHL!$1:$1048576, 3, FALSE)</f>
        <v>2.7065849861111104</v>
      </c>
      <c r="AP43">
        <f>VLOOKUP($B43, Triplex!$1:$1048576, 5, FALSE)</f>
        <v>0.12</v>
      </c>
      <c r="AQ43">
        <f>VLOOKUP($B43, Triplex!$1:$1048576,6, FALSE)</f>
        <v>0.2</v>
      </c>
      <c r="AR43">
        <f>VLOOKUP($B43, Triplex!$1:$1048576, 7, FALSE)</f>
        <v>2.98</v>
      </c>
      <c r="AS43">
        <f>VLOOKUP($B43, TP!$1:$1048576, 5, FALSE)</f>
        <v>0.32</v>
      </c>
      <c r="AT43">
        <f>VLOOKUP($B43, TN!$1:$1048576, 5, FALSE)</f>
        <v>2800</v>
      </c>
      <c r="AU43">
        <f t="shared" si="7"/>
        <v>13.999999999999998</v>
      </c>
      <c r="AV43">
        <f>VLOOKUP($B43, TICTOC!$1:$1048576, 5, FALSE)</f>
        <v>76.944000000000003</v>
      </c>
      <c r="AW43">
        <f t="shared" si="8"/>
        <v>6406.6611157368861</v>
      </c>
      <c r="AX43">
        <f>VLOOKUP($B43, TICTOC!$1:$1048576, 6, FALSE)</f>
        <v>45.595999999999997</v>
      </c>
      <c r="AY43">
        <f t="shared" si="9"/>
        <v>3796.502914238135</v>
      </c>
      <c r="AZ43">
        <f>VLOOKUP($C43, GHG!$1:$1048576, 2, FALSE)</f>
        <v>215.1447876</v>
      </c>
      <c r="BA43">
        <f>VLOOKUP($C43, GHG!$1:$1048576, 4, FALSE)</f>
        <v>8.4606824599999992</v>
      </c>
      <c r="BB43">
        <f>VLOOKUP($C43, GHG!$1:$1048576, 5, FALSE)</f>
        <v>3.0911864520000001</v>
      </c>
      <c r="BC43">
        <f>VLOOKUP($C43, GHG!$1:$1048576, 6, FALSE)</f>
        <v>884.86490270000002</v>
      </c>
      <c r="BD43">
        <f>VLOOKUP($C43, GHG!$1:$1048576, 8, FALSE)</f>
        <v>1.335064469</v>
      </c>
      <c r="BE43">
        <f>VLOOKUP($C43, GHG!$1:$1048576, 9, FALSE)</f>
        <v>0.45047005000000001</v>
      </c>
      <c r="BF43">
        <f>VLOOKUP($C43, GHG!$1:$1048576, 10, FALSE)</f>
        <v>0.18122613400000001</v>
      </c>
      <c r="BG43">
        <f>VLOOKUP($C43, GHG!$1:$1048576, 12, FALSE)</f>
        <v>5.2662084580000004</v>
      </c>
      <c r="BH43">
        <f>VLOOKUP($C43, GHG!$1:$1048576, 13, FALSE)</f>
        <v>1.959230805</v>
      </c>
      <c r="CH43">
        <f>VLOOKUP($A43, BF!$1:$1048576, 2, FALSE)</f>
        <v>1.3199462866208601E-3</v>
      </c>
      <c r="CI43">
        <f>VLOOKUP($A43, BF!$1:$1048576, 3, FALSE)</f>
        <v>6.6891266646216304E-4</v>
      </c>
      <c r="CJ43" s="20">
        <f>VLOOKUP($C43, RADON!$1:$1048576, 3, FALSE)</f>
        <v>5.5196650307056574</v>
      </c>
    </row>
    <row r="44" spans="1:88" x14ac:dyDescent="0.2">
      <c r="A44" s="7" t="s">
        <v>166</v>
      </c>
      <c r="B44" t="str">
        <f t="shared" si="5"/>
        <v>D45D43683</v>
      </c>
      <c r="C44" s="7" t="s">
        <v>342</v>
      </c>
      <c r="D44" t="s">
        <v>128</v>
      </c>
      <c r="E44" s="18">
        <v>43683</v>
      </c>
      <c r="F44" s="10">
        <v>0.48194444444444445</v>
      </c>
      <c r="G44">
        <v>49.858240000000002</v>
      </c>
      <c r="H44">
        <v>-101.71196999999999</v>
      </c>
      <c r="I44">
        <v>24.8</v>
      </c>
      <c r="J44">
        <v>95</v>
      </c>
      <c r="K44">
        <v>12.7</v>
      </c>
      <c r="L44" t="s">
        <v>157</v>
      </c>
      <c r="M44">
        <v>1.08</v>
      </c>
      <c r="N44">
        <v>1.2</v>
      </c>
      <c r="O44">
        <v>1.2</v>
      </c>
      <c r="P44">
        <v>87.2</v>
      </c>
      <c r="Q44">
        <v>0</v>
      </c>
      <c r="R44">
        <v>0</v>
      </c>
      <c r="S44">
        <v>21.4</v>
      </c>
      <c r="T44">
        <v>57.4</v>
      </c>
      <c r="U44">
        <v>5.0599999999999996</v>
      </c>
      <c r="V44">
        <v>1181</v>
      </c>
      <c r="W44">
        <v>0.63</v>
      </c>
      <c r="X44">
        <v>8.84</v>
      </c>
      <c r="Y44">
        <v>19.5</v>
      </c>
      <c r="Z44">
        <v>2</v>
      </c>
      <c r="AA44">
        <v>0.17</v>
      </c>
      <c r="AB44">
        <v>114</v>
      </c>
      <c r="AC44">
        <v>0.64</v>
      </c>
      <c r="AD44">
        <v>8.49</v>
      </c>
      <c r="AE44" s="15">
        <f t="shared" si="6"/>
        <v>636.3286322529201</v>
      </c>
      <c r="AF44">
        <v>705.1</v>
      </c>
      <c r="AK44">
        <v>3</v>
      </c>
      <c r="AL44" t="s">
        <v>167</v>
      </c>
      <c r="AM44" t="s">
        <v>91</v>
      </c>
      <c r="AN44">
        <f>VLOOKUP($C44, CHL!$1:$1048576, 6, FALSE)</f>
        <v>10.295994533333335</v>
      </c>
      <c r="AO44">
        <f>VLOOKUP($C44, CHL!$1:$1048576, 3, FALSE)</f>
        <v>6.2171932166666668</v>
      </c>
      <c r="AP44">
        <f>VLOOKUP($B44, Triplex!$1:$1048576, 5, FALSE)</f>
        <v>0.08</v>
      </c>
      <c r="AQ44">
        <f>VLOOKUP($B44, Triplex!$1:$1048576,6, FALSE)</f>
        <v>0.56999999999999995</v>
      </c>
      <c r="AR44">
        <f>VLOOKUP($B44, Triplex!$1:$1048576, 7, FALSE)</f>
        <v>7.93</v>
      </c>
      <c r="AS44">
        <f>VLOOKUP($B44, TP!$1:$1048576, 5, FALSE)</f>
        <v>0.68</v>
      </c>
      <c r="AT44">
        <f>VLOOKUP($B44, TN!$1:$1048576, 5, FALSE)</f>
        <v>2250</v>
      </c>
      <c r="AU44">
        <f t="shared" si="7"/>
        <v>3.9473684210526319</v>
      </c>
      <c r="AV44">
        <f>VLOOKUP($B44, TICTOC!$1:$1048576, 5, FALSE)</f>
        <v>71.998000000000005</v>
      </c>
      <c r="AW44">
        <f t="shared" si="8"/>
        <v>5994.8376353039139</v>
      </c>
      <c r="AX44">
        <f>VLOOKUP($B44, TICTOC!$1:$1048576, 6, FALSE)</f>
        <v>35.054000000000002</v>
      </c>
      <c r="AY44">
        <f t="shared" si="9"/>
        <v>2918.734388009992</v>
      </c>
      <c r="AZ44">
        <f>VLOOKUP($C44, GHG!$1:$1048576, 2, FALSE)</f>
        <v>457.55481800000001</v>
      </c>
      <c r="BA44">
        <f>VLOOKUP($C44, GHG!$1:$1048576, 4, FALSE)</f>
        <v>15.89212996</v>
      </c>
      <c r="BB44">
        <f>VLOOKUP($C44, GHG!$1:$1048576, 5, FALSE)</f>
        <v>0.19275653300000001</v>
      </c>
      <c r="BC44">
        <f>VLOOKUP($C44, GHG!$1:$1048576, 6, FALSE)</f>
        <v>940.82557859999997</v>
      </c>
      <c r="BD44">
        <f>VLOOKUP($C44, GHG!$1:$1048576, 8, FALSE)</f>
        <v>1.3081116150000001</v>
      </c>
      <c r="BE44">
        <f>VLOOKUP($C44, GHG!$1:$1048576, 9, FALSE)</f>
        <v>0.30258669700000002</v>
      </c>
      <c r="BF44">
        <f>VLOOKUP($C44, GHG!$1:$1048576, 10, FALSE)</f>
        <v>0.163922021</v>
      </c>
      <c r="BG44">
        <f>VLOOKUP($C44, GHG!$1:$1048576, 12, FALSE)</f>
        <v>4.1818196140000001</v>
      </c>
      <c r="BH44">
        <f>VLOOKUP($C44, GHG!$1:$1048576, 13, FALSE)</f>
        <v>0.24598293700000001</v>
      </c>
      <c r="CH44">
        <f>VLOOKUP($A44, BF!$1:$1048576, 2, FALSE)</f>
        <v>4.8904764717170998E-3</v>
      </c>
      <c r="CI44">
        <f>VLOOKUP($A44, BF!$1:$1048576, 3, FALSE)</f>
        <v>2.9892565143145198E-3</v>
      </c>
      <c r="CJ44" s="20">
        <f>VLOOKUP($C44, RADON!$1:$1048576, 3, FALSE)</f>
        <v>2.1167310596149926</v>
      </c>
    </row>
    <row r="45" spans="1:88" x14ac:dyDescent="0.2">
      <c r="A45" s="7" t="s">
        <v>112</v>
      </c>
      <c r="B45" t="str">
        <f t="shared" si="5"/>
        <v>D61C43676</v>
      </c>
      <c r="C45" s="7" t="s">
        <v>421</v>
      </c>
      <c r="D45" t="s">
        <v>88</v>
      </c>
      <c r="E45" s="18">
        <v>43676</v>
      </c>
      <c r="F45" s="10">
        <v>0.12083333333333333</v>
      </c>
      <c r="G45">
        <v>50.253360000000001</v>
      </c>
      <c r="H45">
        <v>-106.07265</v>
      </c>
      <c r="I45">
        <v>27.7</v>
      </c>
      <c r="J45">
        <v>30</v>
      </c>
      <c r="K45">
        <v>8.5</v>
      </c>
      <c r="L45" t="s">
        <v>110</v>
      </c>
      <c r="M45">
        <v>0.61</v>
      </c>
      <c r="N45">
        <v>1.5</v>
      </c>
      <c r="O45">
        <v>1.5</v>
      </c>
      <c r="P45">
        <v>91.9</v>
      </c>
      <c r="Q45">
        <v>0</v>
      </c>
      <c r="R45">
        <v>0</v>
      </c>
      <c r="S45" s="11">
        <v>21.1</v>
      </c>
      <c r="T45">
        <v>166.8</v>
      </c>
      <c r="U45">
        <v>15.08</v>
      </c>
      <c r="V45">
        <v>409</v>
      </c>
      <c r="W45">
        <v>0.21</v>
      </c>
      <c r="X45">
        <v>9.91</v>
      </c>
      <c r="Y45">
        <v>17.899999999999999</v>
      </c>
      <c r="Z45">
        <v>649.20000000000005</v>
      </c>
      <c r="AA45">
        <v>4.66</v>
      </c>
      <c r="AB45">
        <v>379.1</v>
      </c>
      <c r="AC45">
        <v>0.21</v>
      </c>
      <c r="AD45">
        <v>9.27</v>
      </c>
      <c r="AE45" s="15">
        <f t="shared" si="6"/>
        <v>210.9407970612483</v>
      </c>
      <c r="AF45" s="15">
        <v>695.6</v>
      </c>
      <c r="AL45" t="s">
        <v>113</v>
      </c>
      <c r="AM45" t="s">
        <v>91</v>
      </c>
      <c r="AN45">
        <f>VLOOKUP($C45, CHL!$1:$1048576, 6, FALSE)</f>
        <v>175.28705696666668</v>
      </c>
      <c r="AO45">
        <f>VLOOKUP($C45, CHL!$1:$1048576, 3, FALSE)</f>
        <v>181.05155278333336</v>
      </c>
      <c r="AP45">
        <f>VLOOKUP($B45, Triplex!$1:$1048576, 5, FALSE)</f>
        <v>0.13</v>
      </c>
      <c r="AQ45">
        <f>VLOOKUP($B45, Triplex!$1:$1048576,6, FALSE)</f>
        <v>0.01</v>
      </c>
      <c r="AR45">
        <f>VLOOKUP($B45, Triplex!$1:$1048576, 7, FALSE)</f>
        <v>3.93</v>
      </c>
      <c r="AS45">
        <f>VLOOKUP($B45, TP!$1:$1048576, 5, FALSE)</f>
        <v>0.05</v>
      </c>
      <c r="AT45">
        <f>VLOOKUP($B45, TN!$1:$1048576, 5, FALSE)</f>
        <v>1950</v>
      </c>
      <c r="AU45">
        <f t="shared" si="7"/>
        <v>195</v>
      </c>
      <c r="AV45">
        <f>VLOOKUP($B45, TICTOC!$1:$1048576, 5, FALSE)</f>
        <v>31.791</v>
      </c>
      <c r="AW45">
        <f t="shared" si="8"/>
        <v>2647.0441298917572</v>
      </c>
      <c r="AX45">
        <f>VLOOKUP($B45, TICTOC!$1:$1048576, 6, FALSE)</f>
        <v>28.353999999999999</v>
      </c>
      <c r="AY45">
        <f t="shared" si="9"/>
        <v>2360.8659450457949</v>
      </c>
      <c r="AZ45">
        <f>VLOOKUP($C45, GHG!$1:$1048576, 2, FALSE)</f>
        <v>58.474803280000003</v>
      </c>
      <c r="BA45">
        <f>VLOOKUP($C45, GHG!$1:$1048576, 4, FALSE)</f>
        <v>2.0248587360000001</v>
      </c>
      <c r="BB45">
        <f>VLOOKUP($C45, GHG!$1:$1048576, 5, FALSE)</f>
        <v>0.28179422900000001</v>
      </c>
      <c r="BC45">
        <f>VLOOKUP($C45, GHG!$1:$1048576, 6, FALSE)</f>
        <v>819.10905290000005</v>
      </c>
      <c r="BD45">
        <f>VLOOKUP($C45, GHG!$1:$1048576, 8, FALSE)</f>
        <v>1.1331206380000001</v>
      </c>
      <c r="BE45">
        <f>VLOOKUP($C45, GHG!$1:$1048576, 9, FALSE)</f>
        <v>9.4589652999999996E-2</v>
      </c>
      <c r="BF45">
        <f>VLOOKUP($C45, GHG!$1:$1048576, 10, FALSE)</f>
        <v>0.27408605600000002</v>
      </c>
      <c r="BG45">
        <f>VLOOKUP($C45, GHG!$1:$1048576, 12, FALSE)</f>
        <v>6.9777873619999999</v>
      </c>
      <c r="BH45">
        <f>VLOOKUP($C45, GHG!$1:$1048576, 13, FALSE)</f>
        <v>0.147938028</v>
      </c>
      <c r="CH45">
        <f>VLOOKUP($A45, BF!$1:$1048576, 2, FALSE)</f>
        <v>8.4926049125325694E-3</v>
      </c>
      <c r="CI45">
        <f>VLOOKUP($A45, BF!$1:$1048576, 3, FALSE)</f>
        <v>4.2701691503467098E-4</v>
      </c>
      <c r="CJ45" s="20">
        <f>VLOOKUP($C45, RADON!$1:$1048576, 3, FALSE)</f>
        <v>3.170965970648667</v>
      </c>
    </row>
    <row r="46" spans="1:88" x14ac:dyDescent="0.2">
      <c r="A46" s="7" t="s">
        <v>159</v>
      </c>
      <c r="B46" t="str">
        <f t="shared" si="5"/>
        <v>D27B43684</v>
      </c>
      <c r="C46" s="7" t="s">
        <v>313</v>
      </c>
      <c r="D46" t="s">
        <v>128</v>
      </c>
      <c r="E46" s="18">
        <v>43684</v>
      </c>
      <c r="F46" s="10">
        <v>0.47916666666666669</v>
      </c>
      <c r="G46">
        <v>49.529559999999996</v>
      </c>
      <c r="H46">
        <v>-101.91077</v>
      </c>
      <c r="I46">
        <v>21</v>
      </c>
      <c r="J46">
        <v>0</v>
      </c>
      <c r="K46">
        <v>4.3</v>
      </c>
      <c r="L46" t="s">
        <v>157</v>
      </c>
      <c r="M46">
        <v>0.91</v>
      </c>
      <c r="N46">
        <v>3</v>
      </c>
      <c r="O46">
        <v>3</v>
      </c>
      <c r="P46">
        <v>92.7</v>
      </c>
      <c r="Q46">
        <v>0</v>
      </c>
      <c r="R46">
        <v>0</v>
      </c>
      <c r="S46">
        <v>22.7</v>
      </c>
      <c r="T46">
        <v>113.1</v>
      </c>
      <c r="U46">
        <v>9.76</v>
      </c>
      <c r="V46">
        <v>172.5</v>
      </c>
      <c r="W46">
        <v>0.08</v>
      </c>
      <c r="X46">
        <v>9.11</v>
      </c>
      <c r="Y46">
        <v>14.1</v>
      </c>
      <c r="Z46">
        <v>0.8</v>
      </c>
      <c r="AA46">
        <v>0.08</v>
      </c>
      <c r="AB46">
        <v>241.4</v>
      </c>
      <c r="AC46">
        <v>0.15</v>
      </c>
      <c r="AD46">
        <v>0.49</v>
      </c>
      <c r="AE46" s="15">
        <f t="shared" si="6"/>
        <v>87.718999522093384</v>
      </c>
      <c r="AF46">
        <v>710.2</v>
      </c>
      <c r="AK46">
        <v>3</v>
      </c>
      <c r="AL46" t="s">
        <v>160</v>
      </c>
      <c r="AM46" t="s">
        <v>91</v>
      </c>
      <c r="AN46">
        <f>VLOOKUP($C46, CHL!$1:$1048576, 6, FALSE)</f>
        <v>36.903965966666675</v>
      </c>
      <c r="AO46">
        <f>VLOOKUP($C46, CHL!$1:$1048576, 3, FALSE)</f>
        <v>31.414943991666668</v>
      </c>
      <c r="AP46">
        <f>VLOOKUP($B46, Triplex!$1:$1048576, 5, FALSE)</f>
        <v>0.02</v>
      </c>
      <c r="AQ46">
        <f>VLOOKUP($B46, Triplex!$1:$1048576,6, FALSE)</f>
        <v>0.19</v>
      </c>
      <c r="AR46">
        <f>VLOOKUP($B46, Triplex!$1:$1048576, 7, FALSE)</f>
        <v>204.04</v>
      </c>
      <c r="AS46">
        <f>VLOOKUP($B46, TP!$1:$1048576, 5, FALSE)</f>
        <v>0.23</v>
      </c>
      <c r="AT46">
        <f>VLOOKUP($B46, TN!$1:$1048576, 5, FALSE)</f>
        <v>965.63</v>
      </c>
      <c r="AU46">
        <f t="shared" si="7"/>
        <v>5.0822631578947366</v>
      </c>
      <c r="AV46">
        <f>VLOOKUP($B46, TICTOC!$1:$1048576, 5, FALSE)</f>
        <v>24.873999999999999</v>
      </c>
      <c r="AW46">
        <f t="shared" si="8"/>
        <v>2071.1074104912568</v>
      </c>
      <c r="AX46">
        <f>VLOOKUP($B46, TICTOC!$1:$1048576, 6, FALSE)</f>
        <v>13.433</v>
      </c>
      <c r="AY46">
        <f t="shared" si="9"/>
        <v>1118.4845961698584</v>
      </c>
      <c r="AZ46">
        <f>VLOOKUP($C46, GHG!$1:$1048576, 2, FALSE)</f>
        <v>74.061664730000004</v>
      </c>
      <c r="BA46">
        <f>VLOOKUP($C46, GHG!$1:$1048576, 4, FALSE)</f>
        <v>2.5035986280000002</v>
      </c>
      <c r="BB46">
        <f>VLOOKUP($C46, GHG!$1:$1048576, 5, FALSE)</f>
        <v>0.20111831099999999</v>
      </c>
      <c r="BC46">
        <f>VLOOKUP($C46, GHG!$1:$1048576, 6, FALSE)</f>
        <v>698.00189269999998</v>
      </c>
      <c r="BD46">
        <f>VLOOKUP($C46, GHG!$1:$1048576, 8, FALSE)</f>
        <v>0.95658553199999996</v>
      </c>
      <c r="BE46">
        <f>VLOOKUP($C46, GHG!$1:$1048576, 9, FALSE)</f>
        <v>1.9136422E-2</v>
      </c>
      <c r="BF46">
        <f>VLOOKUP($C46, GHG!$1:$1048576, 10, FALSE)</f>
        <v>0.26442381999999998</v>
      </c>
      <c r="BG46">
        <f>VLOOKUP($C46, GHG!$1:$1048576, 12, FALSE)</f>
        <v>6.5588364969999997</v>
      </c>
      <c r="BH46">
        <f>VLOOKUP($C46, GHG!$1:$1048576, 13, FALSE)</f>
        <v>0.16468269999999999</v>
      </c>
      <c r="CH46">
        <f>VLOOKUP($A46, BF!$1:$1048576, 2, FALSE)</f>
        <v>1.5871460801161301E-2</v>
      </c>
      <c r="CI46">
        <f>VLOOKUP($A46, BF!$1:$1048576, 3, FALSE)</f>
        <v>0</v>
      </c>
      <c r="CJ46" s="20">
        <f>VLOOKUP($C46, RADON!$1:$1048576, 3, FALSE)</f>
        <v>2.2267031428845869</v>
      </c>
    </row>
    <row r="47" spans="1:88" x14ac:dyDescent="0.2">
      <c r="A47" s="7" t="s">
        <v>258</v>
      </c>
      <c r="B47" t="str">
        <f t="shared" si="5"/>
        <v>D44A43699</v>
      </c>
      <c r="C47" s="7" t="s">
        <v>333</v>
      </c>
      <c r="D47" t="s">
        <v>189</v>
      </c>
      <c r="E47" s="18">
        <v>43699</v>
      </c>
      <c r="F47" s="10">
        <v>0.59652777777777777</v>
      </c>
      <c r="G47">
        <v>52.719200000000001</v>
      </c>
      <c r="H47">
        <v>-108.88517</v>
      </c>
      <c r="I47">
        <v>16.5</v>
      </c>
      <c r="J47">
        <v>100</v>
      </c>
      <c r="K47">
        <v>3.4</v>
      </c>
      <c r="L47" t="s">
        <v>199</v>
      </c>
      <c r="M47">
        <v>0.89</v>
      </c>
      <c r="N47">
        <v>4.2</v>
      </c>
      <c r="O47">
        <v>4.2</v>
      </c>
      <c r="P47">
        <v>79.5</v>
      </c>
      <c r="Q47">
        <v>0</v>
      </c>
      <c r="R47">
        <v>0</v>
      </c>
      <c r="S47">
        <v>17.899999999999999</v>
      </c>
      <c r="T47">
        <v>98</v>
      </c>
      <c r="U47">
        <v>9.25</v>
      </c>
      <c r="V47">
        <v>328</v>
      </c>
      <c r="W47">
        <v>0.18</v>
      </c>
      <c r="X47">
        <v>8.51</v>
      </c>
      <c r="Y47">
        <v>16.7</v>
      </c>
      <c r="Z47">
        <v>70.099999999999994</v>
      </c>
      <c r="AA47">
        <v>6.81</v>
      </c>
      <c r="AB47">
        <v>323.10000000000002</v>
      </c>
      <c r="AC47">
        <v>0.19</v>
      </c>
      <c r="AD47">
        <v>8.3800000000000008</v>
      </c>
      <c r="AE47" s="15">
        <f t="shared" si="6"/>
        <v>168.49275619069485</v>
      </c>
      <c r="AF47" s="15">
        <v>704.7</v>
      </c>
      <c r="AK47">
        <v>3</v>
      </c>
      <c r="AM47" t="s">
        <v>91</v>
      </c>
      <c r="AN47">
        <f>VLOOKUP($C47, CHL!$1:$1048576, 6, FALSE)</f>
        <v>15.453611375000001</v>
      </c>
      <c r="AO47">
        <f>VLOOKUP($C47, CHL!$1:$1048576, 3, FALSE)</f>
        <v>13.350932166666666</v>
      </c>
      <c r="AP47">
        <f>VLOOKUP($B47, Triplex!$1:$1048576, 5, FALSE)</f>
        <v>0.02</v>
      </c>
      <c r="AQ47">
        <f>VLOOKUP($B47, Triplex!$1:$1048576,6, FALSE)</f>
        <v>7.0200000000000002E-3</v>
      </c>
      <c r="AR47">
        <f>VLOOKUP($B47, Triplex!$1:$1048576, 7, FALSE)</f>
        <v>1.94</v>
      </c>
      <c r="AS47">
        <f>VLOOKUP($B47, TP!$1:$1048576, 5, FALSE)</f>
        <v>0.01</v>
      </c>
      <c r="AT47">
        <f>VLOOKUP($B47, TN!$1:$1048576, 5, FALSE)</f>
        <v>537.04999999999995</v>
      </c>
      <c r="AU47">
        <f t="shared" si="7"/>
        <v>76.50284900284899</v>
      </c>
      <c r="AV47">
        <f>VLOOKUP($B47, TICTOC!$1:$1048576, 5, FALSE)</f>
        <v>35.793999999999997</v>
      </c>
      <c r="AW47">
        <f t="shared" si="8"/>
        <v>2980.3497085761865</v>
      </c>
      <c r="AX47">
        <f>VLOOKUP($B47, TICTOC!$1:$1048576, 6, FALSE)</f>
        <v>10.526999999999999</v>
      </c>
      <c r="AY47">
        <f t="shared" si="9"/>
        <v>876.51956702747702</v>
      </c>
      <c r="AZ47">
        <f>VLOOKUP($C47, GHG!$1:$1048576, 2, FALSE)</f>
        <v>228.111976</v>
      </c>
      <c r="BA47">
        <f>VLOOKUP($C47, GHG!$1:$1048576, 4, FALSE)</f>
        <v>8.7956501760000005</v>
      </c>
      <c r="BB47">
        <f>VLOOKUP($C47, GHG!$1:$1048576, 5, FALSE)</f>
        <v>0.203121054</v>
      </c>
      <c r="BC47">
        <f>VLOOKUP($C47, GHG!$1:$1048576, 6, FALSE)</f>
        <v>606.24408679999999</v>
      </c>
      <c r="BD47">
        <f>VLOOKUP($C47, GHG!$1:$1048576, 8, FALSE)</f>
        <v>0.90722022599999996</v>
      </c>
      <c r="BE47">
        <f>VLOOKUP($C47, GHG!$1:$1048576, 9, FALSE)</f>
        <v>4.3289220000000003E-2</v>
      </c>
      <c r="BF47">
        <f>VLOOKUP($C47, GHG!$1:$1048576, 10, FALSE)</f>
        <v>0.27850362499999998</v>
      </c>
      <c r="BG47">
        <f>VLOOKUP($C47, GHG!$1:$1048576, 12, FALSE)</f>
        <v>7.9316564310000004</v>
      </c>
      <c r="BH47">
        <f>VLOOKUP($C47, GHG!$1:$1048576, 13, FALSE)</f>
        <v>0.105945753</v>
      </c>
      <c r="CH47">
        <f>VLOOKUP($A47, BF!$1:$1048576, 2, FALSE)</f>
        <v>1.78801583656225E-3</v>
      </c>
      <c r="CI47">
        <f>VLOOKUP($A47, BF!$1:$1048576, 3, FALSE)</f>
        <v>-3.6193552962026499E-4</v>
      </c>
      <c r="CJ47" s="20">
        <f>VLOOKUP($C47, RADON!$1:$1048576, 3, FALSE)</f>
        <v>2.866583502919418</v>
      </c>
    </row>
    <row r="48" spans="1:88" x14ac:dyDescent="0.2">
      <c r="A48" s="7" t="s">
        <v>226</v>
      </c>
      <c r="B48" t="str">
        <f t="shared" si="5"/>
        <v>D31A43696</v>
      </c>
      <c r="C48" s="7" t="s">
        <v>321</v>
      </c>
      <c r="D48" t="s">
        <v>128</v>
      </c>
      <c r="E48" s="18">
        <v>43696</v>
      </c>
      <c r="F48" s="10">
        <v>0.59166666666666667</v>
      </c>
      <c r="G48">
        <v>51.146180000000001</v>
      </c>
      <c r="H48">
        <v>-107.53635</v>
      </c>
      <c r="I48">
        <v>24.7</v>
      </c>
      <c r="J48">
        <v>0</v>
      </c>
      <c r="K48">
        <v>7.4</v>
      </c>
      <c r="L48" t="s">
        <v>110</v>
      </c>
      <c r="M48">
        <v>0.91</v>
      </c>
      <c r="N48">
        <v>2</v>
      </c>
      <c r="O48">
        <v>2</v>
      </c>
      <c r="P48">
        <v>95.9</v>
      </c>
      <c r="Q48">
        <v>0</v>
      </c>
      <c r="R48">
        <v>0</v>
      </c>
      <c r="S48">
        <v>19.2</v>
      </c>
      <c r="T48">
        <v>100.9</v>
      </c>
      <c r="U48">
        <v>9.11</v>
      </c>
      <c r="V48">
        <v>6370</v>
      </c>
      <c r="W48">
        <v>3.96</v>
      </c>
      <c r="X48">
        <v>8.66</v>
      </c>
      <c r="Y48">
        <v>15.7</v>
      </c>
      <c r="Z48">
        <v>31.1</v>
      </c>
      <c r="AA48">
        <v>3.08</v>
      </c>
      <c r="AB48">
        <v>5912</v>
      </c>
      <c r="AC48">
        <v>3.98</v>
      </c>
      <c r="AD48">
        <v>8.59</v>
      </c>
      <c r="AE48" s="15">
        <f t="shared" si="6"/>
        <v>3623.6018958385012</v>
      </c>
      <c r="AF48" s="15">
        <v>700.2</v>
      </c>
      <c r="AK48">
        <v>1</v>
      </c>
      <c r="AL48" t="s">
        <v>227</v>
      </c>
      <c r="AM48" t="s">
        <v>91</v>
      </c>
      <c r="AN48">
        <f>VLOOKUP($C48, CHL!$1:$1048576, 6, FALSE)</f>
        <v>9.9291769999999993</v>
      </c>
      <c r="AO48">
        <f>VLOOKUP($C48, CHL!$1:$1048576, 3, FALSE)</f>
        <v>7.9219188333333328</v>
      </c>
      <c r="AP48">
        <f>VLOOKUP($B48, Triplex!$1:$1048576, 5, FALSE)</f>
        <v>0.14000000000000001</v>
      </c>
      <c r="AQ48">
        <f>VLOOKUP($B48, Triplex!$1:$1048576,6, FALSE)</f>
        <v>0.56999999999999995</v>
      </c>
      <c r="AR48">
        <f>VLOOKUP($B48, Triplex!$1:$1048576, 7, FALSE)</f>
        <v>7.12</v>
      </c>
      <c r="AS48">
        <f>VLOOKUP($B48, TP!$1:$1048576, 5, FALSE)</f>
        <v>0.71</v>
      </c>
      <c r="AT48">
        <f>VLOOKUP($B48, TN!$1:$1048576, 5, FALSE)</f>
        <v>3880</v>
      </c>
      <c r="AU48">
        <f t="shared" si="7"/>
        <v>6.8070175438596499</v>
      </c>
      <c r="AV48">
        <f>VLOOKUP($B48, TICTOC!$1:$1048576, 5, FALSE)</f>
        <v>118.004</v>
      </c>
      <c r="AW48">
        <f t="shared" si="8"/>
        <v>9825.4787676935885</v>
      </c>
      <c r="AX48">
        <f>VLOOKUP($B48, TICTOC!$1:$1048576, 6, FALSE)</f>
        <v>60.232999999999997</v>
      </c>
      <c r="AY48">
        <f t="shared" si="9"/>
        <v>5015.2373022481261</v>
      </c>
      <c r="AZ48">
        <f>VLOOKUP($C48, GHG!$1:$1048576, 2, FALSE)</f>
        <v>827.50854449999997</v>
      </c>
      <c r="BA48">
        <f>VLOOKUP($C48, GHG!$1:$1048576, 4, FALSE)</f>
        <v>29.95795219</v>
      </c>
      <c r="BB48">
        <f>VLOOKUP($C48, GHG!$1:$1048576, 5, FALSE)</f>
        <v>0.25786874999999998</v>
      </c>
      <c r="BC48">
        <f>VLOOKUP($C48, GHG!$1:$1048576, 6, FALSE)</f>
        <v>627.1452352</v>
      </c>
      <c r="BD48">
        <f>VLOOKUP($C48, GHG!$1:$1048576, 8, FALSE)</f>
        <v>0.88620743599999996</v>
      </c>
      <c r="BE48">
        <f>VLOOKUP($C48, GHG!$1:$1048576, 9, FALSE)</f>
        <v>3.4744935999999997E-2</v>
      </c>
      <c r="BF48">
        <f>VLOOKUP($C48, GHG!$1:$1048576, 10, FALSE)</f>
        <v>0.25507958800000002</v>
      </c>
      <c r="BG48">
        <f>VLOOKUP($C48, GHG!$1:$1048576, 12, FALSE)</f>
        <v>6.7743304010000003</v>
      </c>
      <c r="BH48">
        <f>VLOOKUP($C48, GHG!$1:$1048576, 13, FALSE)</f>
        <v>1.8605205999999999E-2</v>
      </c>
      <c r="CH48">
        <f>VLOOKUP($A48, BF!$1:$1048576, 2, FALSE)</f>
        <v>5.5638050070908902E-3</v>
      </c>
      <c r="CI48">
        <f>VLOOKUP($A48, BF!$1:$1048576, 3, FALSE)</f>
        <v>9.4596049075010996E-4</v>
      </c>
      <c r="CJ48" s="20" t="e">
        <f>VLOOKUP($C48, RADON!$1:$1048576, 3, FALSE)</f>
        <v>#N/A</v>
      </c>
    </row>
    <row r="49" spans="1:88" x14ac:dyDescent="0.2">
      <c r="A49" s="7" t="s">
        <v>221</v>
      </c>
      <c r="B49" t="str">
        <f t="shared" si="5"/>
        <v>D7B43697</v>
      </c>
      <c r="C49" s="7" t="s">
        <v>477</v>
      </c>
      <c r="D49" t="s">
        <v>128</v>
      </c>
      <c r="E49" s="18">
        <v>43697</v>
      </c>
      <c r="F49" s="10">
        <v>0.3576388888888889</v>
      </c>
      <c r="G49">
        <v>51.425980000000003</v>
      </c>
      <c r="H49">
        <v>-107.00045</v>
      </c>
      <c r="I49">
        <v>17.3</v>
      </c>
      <c r="J49">
        <v>0</v>
      </c>
      <c r="K49">
        <v>0</v>
      </c>
      <c r="L49" t="s">
        <v>110</v>
      </c>
      <c r="M49">
        <v>1.1499999999999999</v>
      </c>
      <c r="N49">
        <v>2.2000000000000002</v>
      </c>
      <c r="O49">
        <v>2.2000000000000002</v>
      </c>
      <c r="P49">
        <v>98.3</v>
      </c>
      <c r="Q49">
        <v>0</v>
      </c>
      <c r="R49">
        <v>0</v>
      </c>
      <c r="S49">
        <v>15.7</v>
      </c>
      <c r="T49">
        <v>90.3</v>
      </c>
      <c r="U49">
        <v>8.9700000000000006</v>
      </c>
      <c r="V49">
        <v>307.89999999999998</v>
      </c>
      <c r="W49">
        <v>0.18</v>
      </c>
      <c r="X49">
        <v>9.65</v>
      </c>
      <c r="Y49">
        <v>15.4</v>
      </c>
      <c r="Z49">
        <v>54.8</v>
      </c>
      <c r="AA49">
        <v>5.55</v>
      </c>
      <c r="AB49">
        <v>306.60000000000002</v>
      </c>
      <c r="AC49">
        <v>0.18</v>
      </c>
      <c r="AD49">
        <v>9.41</v>
      </c>
      <c r="AE49" s="15">
        <f t="shared" si="6"/>
        <v>157.9896965047011</v>
      </c>
      <c r="AF49" s="15">
        <v>720</v>
      </c>
      <c r="AK49">
        <v>3</v>
      </c>
      <c r="AL49" t="s">
        <v>222</v>
      </c>
      <c r="AM49" t="s">
        <v>91</v>
      </c>
      <c r="AN49">
        <f>VLOOKUP($C49, CHL!$1:$1048576, 6, FALSE)</f>
        <v>21.813527860000001</v>
      </c>
      <c r="AO49">
        <f>VLOOKUP($C49, CHL!$1:$1048576, 3, FALSE)</f>
        <v>15.809921039999999</v>
      </c>
      <c r="AP49">
        <f>VLOOKUP($B49, Triplex!$1:$1048576, 5, FALSE)</f>
        <v>0.06</v>
      </c>
      <c r="AQ49">
        <f>VLOOKUP($B49, Triplex!$1:$1048576,6, FALSE)</f>
        <v>0.04</v>
      </c>
      <c r="AR49">
        <f>VLOOKUP($B49, Triplex!$1:$1048576, 7, FALSE)</f>
        <v>31.17</v>
      </c>
      <c r="AS49">
        <f>VLOOKUP($B49, TP!$1:$1048576, 5, FALSE)</f>
        <v>0.04</v>
      </c>
      <c r="AT49">
        <f>VLOOKUP($B49, TN!$1:$1048576, 5, FALSE)</f>
        <v>637.57000000000005</v>
      </c>
      <c r="AU49">
        <f t="shared" si="7"/>
        <v>15.939250000000001</v>
      </c>
      <c r="AV49">
        <f>VLOOKUP($B49, TICTOC!$1:$1048576, 5, FALSE)</f>
        <v>22.145</v>
      </c>
      <c r="AW49">
        <f t="shared" si="8"/>
        <v>1843.8800999167361</v>
      </c>
      <c r="AX49">
        <f>VLOOKUP($B49, TICTOC!$1:$1048576, 6, FALSE)</f>
        <v>10.558</v>
      </c>
      <c r="AY49">
        <f t="shared" si="9"/>
        <v>879.10074937552042</v>
      </c>
      <c r="AZ49">
        <f>VLOOKUP($C49, GHG!$1:$1048576, 2, FALSE)</f>
        <v>42.107692479999997</v>
      </c>
      <c r="BA49">
        <f>VLOOKUP($C49, GHG!$1:$1048576, 4, FALSE)</f>
        <v>1.7750076560000001</v>
      </c>
      <c r="BB49">
        <f>VLOOKUP($C49, GHG!$1:$1048576, 5, FALSE)</f>
        <v>0.72672048600000005</v>
      </c>
      <c r="BC49">
        <f>VLOOKUP($C49, GHG!$1:$1048576, 6, FALSE)</f>
        <v>543.39132199999995</v>
      </c>
      <c r="BD49">
        <f>VLOOKUP($C49, GHG!$1:$1048576, 8, FALSE)</f>
        <v>0.87147397100000001</v>
      </c>
      <c r="BE49">
        <f>VLOOKUP($C49, GHG!$1:$1048576, 9, FALSE)</f>
        <v>3.4799470000000002E-3</v>
      </c>
      <c r="BF49">
        <f>VLOOKUP($C49, GHG!$1:$1048576, 10, FALSE)</f>
        <v>0.25115508199999997</v>
      </c>
      <c r="BG49">
        <f>VLOOKUP($C49, GHG!$1:$1048576, 12, FALSE)</f>
        <v>7.8465146880000001</v>
      </c>
      <c r="BH49">
        <f>VLOOKUP($C49, GHG!$1:$1048576, 13, FALSE)</f>
        <v>3.4122570999999997E-2</v>
      </c>
      <c r="CH49">
        <f>VLOOKUP($A49, BF!$1:$1048576, 2, FALSE)</f>
        <v>3.1075955658419499E-4</v>
      </c>
      <c r="CI49">
        <f>VLOOKUP($A49, BF!$1:$1048576, 3, FALSE)</f>
        <v>0</v>
      </c>
      <c r="CJ49" s="20">
        <f>VLOOKUP($C49, RADON!$1:$1048576, 3, FALSE)</f>
        <v>3.2012381555222449</v>
      </c>
    </row>
    <row r="50" spans="1:88" x14ac:dyDescent="0.2">
      <c r="A50" s="7">
        <v>36</v>
      </c>
      <c r="B50" t="str">
        <f t="shared" si="5"/>
        <v>D3643689</v>
      </c>
      <c r="C50" s="7" t="s">
        <v>329</v>
      </c>
      <c r="D50" t="s">
        <v>128</v>
      </c>
      <c r="E50" s="18">
        <v>43689</v>
      </c>
      <c r="F50" s="10">
        <v>0.67152777777777783</v>
      </c>
      <c r="G50">
        <v>52.520200000000003</v>
      </c>
      <c r="H50">
        <v>-105.21881</v>
      </c>
      <c r="I50">
        <v>22.2</v>
      </c>
      <c r="J50">
        <v>99</v>
      </c>
      <c r="K50">
        <v>0</v>
      </c>
      <c r="L50" t="s">
        <v>89</v>
      </c>
      <c r="M50">
        <v>1.0900000000000001</v>
      </c>
      <c r="N50">
        <v>1.1000000000000001</v>
      </c>
      <c r="O50">
        <v>1.1000000000000001</v>
      </c>
      <c r="P50">
        <v>102.8</v>
      </c>
      <c r="Q50">
        <v>0</v>
      </c>
      <c r="R50">
        <v>0</v>
      </c>
      <c r="S50">
        <v>19.2</v>
      </c>
      <c r="T50">
        <v>131.19999999999999</v>
      </c>
      <c r="U50">
        <v>12.18</v>
      </c>
      <c r="V50">
        <v>1360</v>
      </c>
      <c r="W50">
        <v>0.78</v>
      </c>
      <c r="X50">
        <v>9.0399999999999991</v>
      </c>
      <c r="Y50">
        <v>17.2</v>
      </c>
      <c r="Z50">
        <v>10.7</v>
      </c>
      <c r="AA50">
        <v>1.02</v>
      </c>
      <c r="AB50">
        <v>1324</v>
      </c>
      <c r="AC50">
        <v>0.79</v>
      </c>
      <c r="AD50">
        <v>8.51</v>
      </c>
      <c r="AE50" s="15">
        <f t="shared" si="6"/>
        <v>738.0134119865985</v>
      </c>
      <c r="AF50" s="15">
        <v>715.3</v>
      </c>
      <c r="AK50">
        <v>2</v>
      </c>
      <c r="AL50" t="s">
        <v>185</v>
      </c>
      <c r="AM50" t="s">
        <v>91</v>
      </c>
      <c r="AN50" t="e">
        <f>VLOOKUP($C50, CHL!$1:$1048576, 6, FALSE)</f>
        <v>#N/A</v>
      </c>
      <c r="AO50" t="e">
        <f>VLOOKUP($C50, CHL!$1:$1048576, 3, FALSE)</f>
        <v>#N/A</v>
      </c>
      <c r="AP50">
        <f>VLOOKUP($B50, Triplex!$1:$1048576, 5, FALSE)</f>
        <v>0.09</v>
      </c>
      <c r="AQ50">
        <f>VLOOKUP($B50, Triplex!$1:$1048576,6, FALSE)</f>
        <v>0.17</v>
      </c>
      <c r="AR50">
        <f>VLOOKUP($B50, Triplex!$1:$1048576, 7, FALSE)</f>
        <v>12.53</v>
      </c>
      <c r="AS50">
        <f>VLOOKUP($B50, TP!$1:$1048576, 5, FALSE)</f>
        <v>0.18</v>
      </c>
      <c r="AT50">
        <f>VLOOKUP($B50, TN!$1:$1048576, 5, FALSE)</f>
        <v>2090</v>
      </c>
      <c r="AU50">
        <f t="shared" si="7"/>
        <v>12.294117647058822</v>
      </c>
      <c r="AV50">
        <f>VLOOKUP($B50, TICTOC!$1:$1048576, 5, FALSE)</f>
        <v>52.781999999999996</v>
      </c>
      <c r="AW50">
        <f t="shared" si="8"/>
        <v>4394.837635303913</v>
      </c>
      <c r="AX50">
        <f>VLOOKUP($B50, TICTOC!$1:$1048576, 6, FALSE)</f>
        <v>37.796999999999997</v>
      </c>
      <c r="AY50">
        <f t="shared" si="9"/>
        <v>3147.1273938384679</v>
      </c>
      <c r="AZ50">
        <f>VLOOKUP($C50, GHG!$1:$1048576, 2, FALSE)</f>
        <v>227.19154789999999</v>
      </c>
      <c r="BA50">
        <f>VLOOKUP($C50, GHG!$1:$1048576, 4, FALSE)</f>
        <v>8.5285286340000006</v>
      </c>
      <c r="BB50">
        <f>VLOOKUP($C50, GHG!$1:$1048576, 5, FALSE)</f>
        <v>0.18100923399999999</v>
      </c>
      <c r="BC50">
        <f>VLOOKUP($C50, GHG!$1:$1048576, 6, FALSE)</f>
        <v>521.12561989999995</v>
      </c>
      <c r="BD50">
        <f>VLOOKUP($C50, GHG!$1:$1048576, 8, FALSE)</f>
        <v>0.76747290599999995</v>
      </c>
      <c r="BE50">
        <f>VLOOKUP($C50, GHG!$1:$1048576, 9, FALSE)</f>
        <v>5.3475224000000002E-2</v>
      </c>
      <c r="BF50">
        <f>VLOOKUP($C50, GHG!$1:$1048576, 10, FALSE)</f>
        <v>0.20653898900000001</v>
      </c>
      <c r="BG50">
        <f>VLOOKUP($C50, GHG!$1:$1048576, 12, FALSE)</f>
        <v>5.711192703</v>
      </c>
      <c r="BH50">
        <f>VLOOKUP($C50, GHG!$1:$1048576, 13, FALSE)</f>
        <v>7.5813613000000002E-2</v>
      </c>
      <c r="CH50">
        <f>VLOOKUP($A50, BF!$1:$1048576, 2, FALSE)</f>
        <v>3.7809173817956901E-3</v>
      </c>
      <c r="CI50">
        <f>VLOOKUP($A50, BF!$1:$1048576, 3, FALSE)</f>
        <v>3.5651452304399202E-3</v>
      </c>
      <c r="CJ50" s="20" t="e">
        <f>VLOOKUP($C50, RADON!$1:$1048576, 3, FALSE)</f>
        <v>#DIV/0!</v>
      </c>
    </row>
    <row r="51" spans="1:88" x14ac:dyDescent="0.2">
      <c r="A51" s="7">
        <v>52</v>
      </c>
      <c r="B51" t="str">
        <f t="shared" si="5"/>
        <v>D5243669</v>
      </c>
      <c r="C51" s="7" t="s">
        <v>367</v>
      </c>
      <c r="D51" t="s">
        <v>88</v>
      </c>
      <c r="E51" s="18">
        <v>43669</v>
      </c>
      <c r="F51" s="10">
        <v>0.42708333333333331</v>
      </c>
      <c r="G51">
        <v>49.858249999999998</v>
      </c>
      <c r="H51">
        <v>-101.71196999999999</v>
      </c>
      <c r="I51">
        <v>24.3</v>
      </c>
      <c r="J51">
        <v>90</v>
      </c>
      <c r="K51">
        <v>0</v>
      </c>
      <c r="L51" t="s">
        <v>99</v>
      </c>
      <c r="M51">
        <v>0.62</v>
      </c>
      <c r="N51">
        <v>1.2</v>
      </c>
      <c r="O51">
        <v>1.2</v>
      </c>
      <c r="P51">
        <v>102</v>
      </c>
      <c r="Q51">
        <v>0</v>
      </c>
      <c r="R51">
        <v>0</v>
      </c>
      <c r="S51">
        <v>21.2</v>
      </c>
      <c r="T51">
        <v>86.9</v>
      </c>
      <c r="U51">
        <v>7.69</v>
      </c>
      <c r="V51">
        <v>869</v>
      </c>
      <c r="W51">
        <v>0.46</v>
      </c>
      <c r="X51">
        <v>9.23</v>
      </c>
      <c r="Y51">
        <v>19.3</v>
      </c>
      <c r="Z51">
        <v>25.3</v>
      </c>
      <c r="AA51">
        <v>2.35</v>
      </c>
      <c r="AB51">
        <v>843</v>
      </c>
      <c r="AC51">
        <v>0.46</v>
      </c>
      <c r="AD51">
        <v>9.11</v>
      </c>
      <c r="AE51" s="15">
        <f t="shared" si="6"/>
        <v>459.32837892010474</v>
      </c>
      <c r="AF51" s="15">
        <v>715.5</v>
      </c>
      <c r="AM51" t="s">
        <v>91</v>
      </c>
      <c r="AN51">
        <f>VLOOKUP($C51, CHL!$1:$1048576, 6, FALSE)</f>
        <v>52.707887333333332</v>
      </c>
      <c r="AO51">
        <f>VLOOKUP($C51, CHL!$1:$1048576, 3, FALSE)</f>
        <v>46.189681000000007</v>
      </c>
      <c r="AP51">
        <f>VLOOKUP($B51, Triplex!$1:$1048576, 5, FALSE)</f>
        <v>0.03</v>
      </c>
      <c r="AQ51">
        <f>VLOOKUP($B51, Triplex!$1:$1048576,6, FALSE)</f>
        <v>0.33</v>
      </c>
      <c r="AR51">
        <f>VLOOKUP($B51, Triplex!$1:$1048576, 7, FALSE)</f>
        <v>4.17</v>
      </c>
      <c r="AS51">
        <f>VLOOKUP($B51, TP!$1:$1048576, 5, FALSE)</f>
        <v>0.36</v>
      </c>
      <c r="AT51">
        <f>VLOOKUP($B51, TN!$1:$1048576, 5, FALSE)</f>
        <v>1500</v>
      </c>
      <c r="AU51">
        <f t="shared" si="7"/>
        <v>4.545454545454545</v>
      </c>
      <c r="AV51">
        <f>VLOOKUP($B51, TICTOC!$1:$1048576, 5, FALSE)</f>
        <v>65.353999999999999</v>
      </c>
      <c r="AW51">
        <f t="shared" si="8"/>
        <v>5441.6319733555365</v>
      </c>
      <c r="AX51">
        <f>VLOOKUP($B51, TICTOC!$1:$1048576, 6, FALSE)</f>
        <v>27.463000000000001</v>
      </c>
      <c r="AY51">
        <f t="shared" si="9"/>
        <v>2286.6777685262282</v>
      </c>
      <c r="AZ51">
        <f>VLOOKUP($C51, GHG!$1:$1048576, 2, FALSE)</f>
        <v>174.9325341</v>
      </c>
      <c r="BA51">
        <f>VLOOKUP($C51, GHG!$1:$1048576, 4, FALSE)</f>
        <v>6.2057993539999998</v>
      </c>
      <c r="BB51">
        <f>VLOOKUP($C51, GHG!$1:$1048576, 5, FALSE)</f>
        <v>0.33564849499999999</v>
      </c>
      <c r="BC51">
        <f>VLOOKUP($C51, GHG!$1:$1048576, 6, FALSE)</f>
        <v>540.46280479999996</v>
      </c>
      <c r="BD51">
        <f>VLOOKUP($C51, GHG!$1:$1048576, 8, FALSE)</f>
        <v>0.76633916700000004</v>
      </c>
      <c r="BE51">
        <f>VLOOKUP($C51, GHG!$1:$1048576, 9, FALSE)</f>
        <v>2.1317814000000001E-2</v>
      </c>
      <c r="BF51">
        <f>VLOOKUP($C51, GHG!$1:$1048576, 10, FALSE)</f>
        <v>0.20804198400000001</v>
      </c>
      <c r="BG51">
        <f>VLOOKUP($C51, GHG!$1:$1048576, 12, FALSE)</f>
        <v>5.4235265119999996</v>
      </c>
      <c r="BH51">
        <f>VLOOKUP($C51, GHG!$1:$1048576, 13, FALSE)</f>
        <v>7.3476037999999994E-2</v>
      </c>
      <c r="CH51">
        <f>VLOOKUP($A51, BF!$1:$1048576, 2, FALSE)</f>
        <v>5.4187306898305096E-3</v>
      </c>
      <c r="CI51">
        <f>VLOOKUP($A51, BF!$1:$1048576, 3, FALSE)</f>
        <v>2.38269931760938E-3</v>
      </c>
      <c r="CJ51" s="20">
        <f>VLOOKUP($C51, RADON!$1:$1048576, 3, FALSE)</f>
        <v>14.079035251076244</v>
      </c>
    </row>
    <row r="52" spans="1:88" x14ac:dyDescent="0.2">
      <c r="A52" s="7" t="s">
        <v>231</v>
      </c>
      <c r="B52" t="str">
        <f t="shared" si="5"/>
        <v>D60B43697</v>
      </c>
      <c r="C52" s="7" t="s">
        <v>412</v>
      </c>
      <c r="D52" t="s">
        <v>128</v>
      </c>
      <c r="E52" s="18">
        <v>43697</v>
      </c>
      <c r="F52" s="10">
        <v>0.4055555555555555</v>
      </c>
      <c r="G52">
        <v>51.676169999999999</v>
      </c>
      <c r="H52">
        <v>-107.29414</v>
      </c>
      <c r="I52">
        <v>16.5</v>
      </c>
      <c r="J52">
        <v>0</v>
      </c>
      <c r="K52">
        <v>3</v>
      </c>
      <c r="L52" t="s">
        <v>230</v>
      </c>
      <c r="M52">
        <v>1</v>
      </c>
      <c r="N52">
        <v>1.6</v>
      </c>
      <c r="O52">
        <v>1.6</v>
      </c>
      <c r="P52">
        <v>85.1</v>
      </c>
      <c r="Q52">
        <v>0</v>
      </c>
      <c r="R52">
        <v>0</v>
      </c>
      <c r="S52">
        <v>15.7</v>
      </c>
      <c r="T52">
        <v>69.3</v>
      </c>
      <c r="U52">
        <v>6.9</v>
      </c>
      <c r="V52">
        <v>203.7</v>
      </c>
      <c r="W52">
        <v>0.12</v>
      </c>
      <c r="X52">
        <v>9.7200000000000006</v>
      </c>
      <c r="Y52">
        <v>15.2</v>
      </c>
      <c r="Z52">
        <v>68.7</v>
      </c>
      <c r="AA52">
        <v>688</v>
      </c>
      <c r="AB52">
        <v>201.5</v>
      </c>
      <c r="AC52">
        <v>0.12</v>
      </c>
      <c r="AD52">
        <v>9.7799999999999994</v>
      </c>
      <c r="AE52" s="15">
        <f t="shared" si="6"/>
        <v>103.82350793696457</v>
      </c>
      <c r="AF52" s="15">
        <v>720.2</v>
      </c>
      <c r="AK52">
        <v>1</v>
      </c>
      <c r="AL52" t="s">
        <v>232</v>
      </c>
      <c r="AM52" t="s">
        <v>91</v>
      </c>
      <c r="AN52">
        <f>VLOOKUP($C52, CHL!$1:$1048576, 6, FALSE)</f>
        <v>10.286524950000002</v>
      </c>
      <c r="AO52">
        <f>VLOOKUP($C52, CHL!$1:$1048576, 3, FALSE)</f>
        <v>7.5765844666666666</v>
      </c>
      <c r="AP52">
        <f>VLOOKUP($B52, Triplex!$1:$1048576, 5, FALSE)</f>
        <v>0.1</v>
      </c>
      <c r="AQ52">
        <f>VLOOKUP($B52, Triplex!$1:$1048576,6, FALSE)</f>
        <v>0.13</v>
      </c>
      <c r="AR52">
        <f>VLOOKUP($B52, Triplex!$1:$1048576, 7, FALSE)</f>
        <v>41.93</v>
      </c>
      <c r="AS52">
        <f>VLOOKUP($B52, TP!$1:$1048576, 5, FALSE)</f>
        <v>0.16</v>
      </c>
      <c r="AT52">
        <f>VLOOKUP($B52, TN!$1:$1048576, 5, FALSE)</f>
        <v>1750</v>
      </c>
      <c r="AU52">
        <f t="shared" si="7"/>
        <v>13.461538461538462</v>
      </c>
      <c r="AV52">
        <f>VLOOKUP($B52, TICTOC!$1:$1048576, 5, FALSE)</f>
        <v>22.608000000000001</v>
      </c>
      <c r="AW52">
        <f t="shared" si="8"/>
        <v>1882.4313072439634</v>
      </c>
      <c r="AX52">
        <f>VLOOKUP($B52, TICTOC!$1:$1048576, 6, FALSE)</f>
        <v>22.625</v>
      </c>
      <c r="AY52">
        <f t="shared" si="9"/>
        <v>1883.8467943380517</v>
      </c>
      <c r="AZ52">
        <f>VLOOKUP($C52, GHG!$1:$1048576, 2, FALSE)</f>
        <v>44.737413349999997</v>
      </c>
      <c r="BA52">
        <f>VLOOKUP($C52, GHG!$1:$1048576, 4, FALSE)</f>
        <v>1.8869294830000001</v>
      </c>
      <c r="BB52">
        <f>VLOOKUP($C52, GHG!$1:$1048576, 5, FALSE)</f>
        <v>0.147049491</v>
      </c>
      <c r="BC52">
        <f>VLOOKUP($C52, GHG!$1:$1048576, 6, FALSE)</f>
        <v>468.9384111</v>
      </c>
      <c r="BD52">
        <f>VLOOKUP($C52, GHG!$1:$1048576, 8, FALSE)</f>
        <v>0.75256813199999995</v>
      </c>
      <c r="BE52">
        <f>VLOOKUP($C52, GHG!$1:$1048576, 9, FALSE)</f>
        <v>3.6159245E-2</v>
      </c>
      <c r="BF52">
        <f>VLOOKUP($C52, GHG!$1:$1048576, 10, FALSE)</f>
        <v>0.223247576</v>
      </c>
      <c r="BG52">
        <f>VLOOKUP($C52, GHG!$1:$1048576, 12, FALSE)</f>
        <v>6.9791322239999998</v>
      </c>
      <c r="BH52">
        <f>VLOOKUP($C52, GHG!$1:$1048576, 13, FALSE)</f>
        <v>4.1902683000000003E-2</v>
      </c>
      <c r="CH52">
        <f>VLOOKUP($A52, BF!$1:$1048576, 2, FALSE)</f>
        <v>9.1166045378190095E-4</v>
      </c>
      <c r="CI52">
        <f>VLOOKUP($A52, BF!$1:$1048576, 3, FALSE)</f>
        <v>6.1923743715606495E-4</v>
      </c>
      <c r="CJ52" s="20">
        <f>VLOOKUP($C52, RADON!$1:$1048576, 3, FALSE)</f>
        <v>6.5361432132751665</v>
      </c>
    </row>
    <row r="53" spans="1:88" x14ac:dyDescent="0.2">
      <c r="A53" s="7" t="s">
        <v>193</v>
      </c>
      <c r="B53" t="str">
        <f t="shared" si="5"/>
        <v>D8F43689</v>
      </c>
      <c r="C53" s="7" t="s">
        <v>485</v>
      </c>
      <c r="D53" t="s">
        <v>128</v>
      </c>
      <c r="E53" s="18">
        <v>43689</v>
      </c>
      <c r="F53" s="10">
        <v>0.59444444444444444</v>
      </c>
      <c r="G53">
        <v>52.615519999999997</v>
      </c>
      <c r="H53">
        <v>-104.81328999999999</v>
      </c>
      <c r="I53">
        <v>21.5</v>
      </c>
      <c r="J53">
        <v>90</v>
      </c>
      <c r="K53">
        <v>2.9</v>
      </c>
      <c r="L53" t="s">
        <v>192</v>
      </c>
      <c r="M53">
        <v>4.4999999999999998E-2</v>
      </c>
      <c r="N53">
        <v>0.5</v>
      </c>
      <c r="O53">
        <v>0.5</v>
      </c>
      <c r="P53">
        <v>91.8</v>
      </c>
      <c r="Q53">
        <v>0</v>
      </c>
      <c r="R53">
        <v>0</v>
      </c>
      <c r="S53">
        <v>19.399999999999999</v>
      </c>
      <c r="T53">
        <v>133.9</v>
      </c>
      <c r="U53">
        <v>13.67</v>
      </c>
      <c r="V53">
        <v>904</v>
      </c>
      <c r="W53">
        <v>0.4</v>
      </c>
      <c r="X53">
        <v>8.3699999999999992</v>
      </c>
      <c r="Y53">
        <v>15.6</v>
      </c>
      <c r="Z53">
        <v>33.700000000000003</v>
      </c>
      <c r="AA53">
        <v>3.4</v>
      </c>
      <c r="AB53">
        <v>852</v>
      </c>
      <c r="AC53">
        <v>0.52</v>
      </c>
      <c r="AD53">
        <v>8.0500000000000007</v>
      </c>
      <c r="AE53" s="15">
        <f t="shared" si="6"/>
        <v>479.16908694575176</v>
      </c>
      <c r="AF53" s="15">
        <v>715.2</v>
      </c>
      <c r="AL53" t="s">
        <v>194</v>
      </c>
      <c r="AM53" t="s">
        <v>91</v>
      </c>
      <c r="AN53">
        <f>VLOOKUP($C53, CHL!$1:$1048576, 6, FALSE)</f>
        <v>64.5131595</v>
      </c>
      <c r="AO53">
        <f>VLOOKUP($C53, CHL!$1:$1048576, 3, FALSE)</f>
        <v>49.723544250000003</v>
      </c>
      <c r="AP53">
        <f>VLOOKUP($B53, Triplex!$1:$1048576, 5, FALSE)</f>
        <v>9.44</v>
      </c>
      <c r="AQ53">
        <f>VLOOKUP($B53, Triplex!$1:$1048576,6, FALSE)</f>
        <v>0.42</v>
      </c>
      <c r="AR53">
        <f>VLOOKUP($B53, Triplex!$1:$1048576, 7, FALSE)</f>
        <v>10200</v>
      </c>
      <c r="AS53">
        <f>VLOOKUP($B53, TP!$1:$1048576, 5, FALSE)</f>
        <v>1.1100000000000001</v>
      </c>
      <c r="AT53">
        <f>VLOOKUP($B53, TN!$1:$1048576, 5, FALSE)</f>
        <v>25700</v>
      </c>
      <c r="AU53">
        <f t="shared" si="7"/>
        <v>61.19047619047619</v>
      </c>
      <c r="AV53">
        <f>VLOOKUP($B53, TICTOC!$1:$1048576, 5, FALSE)</f>
        <v>129.40299999999999</v>
      </c>
      <c r="AW53">
        <f t="shared" si="8"/>
        <v>10774.604496253121</v>
      </c>
      <c r="AX53">
        <f>VLOOKUP($B53, TICTOC!$1:$1048576, 6, FALSE)</f>
        <v>67.013000000000005</v>
      </c>
      <c r="AY53">
        <f t="shared" si="9"/>
        <v>5579.7668609492102</v>
      </c>
      <c r="AZ53">
        <f>VLOOKUP($C53, GHG!$1:$1048576, 2, FALSE)</f>
        <v>3267.0183609999999</v>
      </c>
      <c r="BA53">
        <f>VLOOKUP($C53, GHG!$1:$1048576, 4, FALSE)</f>
        <v>122.1174544</v>
      </c>
      <c r="BB53">
        <f>VLOOKUP($C53, GHG!$1:$1048576, 5, FALSE)</f>
        <v>3.6551816929999998</v>
      </c>
      <c r="BC53">
        <f>VLOOKUP($C53, GHG!$1:$1048576, 6, FALSE)</f>
        <v>503.82558549999999</v>
      </c>
      <c r="BD53">
        <f>VLOOKUP($C53, GHG!$1:$1048576, 8, FALSE)</f>
        <v>0.74062058099999994</v>
      </c>
      <c r="BE53">
        <f>VLOOKUP($C53, GHG!$1:$1048576, 9, FALSE)</f>
        <v>0.12586835499999999</v>
      </c>
      <c r="BF53">
        <f>VLOOKUP($C53, GHG!$1:$1048576, 10, FALSE)</f>
        <v>0.153047198</v>
      </c>
      <c r="BG53">
        <f>VLOOKUP($C53, GHG!$1:$1048576, 12, FALSE)</f>
        <v>4.214860775</v>
      </c>
      <c r="BH53">
        <f>VLOOKUP($C53, GHG!$1:$1048576, 13, FALSE)</f>
        <v>8.5018214999999994E-2</v>
      </c>
      <c r="CH53">
        <f>VLOOKUP($A53, BF!$1:$1048576, 2, FALSE)</f>
        <v>2.6748972262741099E-2</v>
      </c>
      <c r="CI53">
        <f>VLOOKUP($A53, BF!$1:$1048576, 3, FALSE)</f>
        <v>2.6748972262741099E-2</v>
      </c>
      <c r="CJ53" s="20" t="e">
        <f>VLOOKUP($C53, RADON!$1:$1048576, 3, FALSE)</f>
        <v>#N/A</v>
      </c>
    </row>
    <row r="54" spans="1:88" x14ac:dyDescent="0.2">
      <c r="A54" s="7" t="s">
        <v>140</v>
      </c>
      <c r="B54" t="str">
        <f t="shared" si="5"/>
        <v>D62B43678</v>
      </c>
      <c r="C54" s="7" t="s">
        <v>423</v>
      </c>
      <c r="D54" t="s">
        <v>128</v>
      </c>
      <c r="E54" s="18">
        <v>43678</v>
      </c>
      <c r="F54" s="10">
        <v>0.4465277777777778</v>
      </c>
      <c r="G54">
        <v>49.858240000000002</v>
      </c>
      <c r="H54">
        <v>-101.71196999999999</v>
      </c>
      <c r="I54">
        <v>29.5</v>
      </c>
      <c r="J54">
        <v>30</v>
      </c>
      <c r="K54">
        <v>4.0999999999999996</v>
      </c>
      <c r="L54" t="s">
        <v>137</v>
      </c>
      <c r="M54">
        <v>0.74</v>
      </c>
      <c r="N54">
        <v>0.9</v>
      </c>
      <c r="O54">
        <v>0.9</v>
      </c>
      <c r="P54">
        <v>89.1</v>
      </c>
      <c r="Q54">
        <v>0</v>
      </c>
      <c r="R54">
        <v>0</v>
      </c>
      <c r="S54">
        <v>21.6</v>
      </c>
      <c r="T54">
        <v>79.599999999999994</v>
      </c>
      <c r="U54">
        <v>7.01</v>
      </c>
      <c r="V54">
        <v>1206</v>
      </c>
      <c r="W54">
        <v>0.65</v>
      </c>
      <c r="X54">
        <v>9.5299999999999994</v>
      </c>
      <c r="Y54">
        <v>20.8</v>
      </c>
      <c r="Z54">
        <v>81</v>
      </c>
      <c r="AA54">
        <v>7.25</v>
      </c>
      <c r="AB54">
        <v>1185</v>
      </c>
      <c r="AC54">
        <v>0.65</v>
      </c>
      <c r="AD54">
        <v>9.52</v>
      </c>
      <c r="AE54" s="15">
        <f t="shared" si="6"/>
        <v>650.52444283499756</v>
      </c>
      <c r="AF54">
        <v>701.3</v>
      </c>
      <c r="AK54">
        <v>3</v>
      </c>
      <c r="AL54" t="s">
        <v>141</v>
      </c>
      <c r="AM54" t="s">
        <v>91</v>
      </c>
      <c r="AN54">
        <f>VLOOKUP($C54, CHL!$1:$1048576, 6, FALSE)</f>
        <v>3.3312856083333333</v>
      </c>
      <c r="AO54">
        <f>VLOOKUP($C54, CHL!$1:$1048576, 3, FALSE)</f>
        <v>2.0512802250000002</v>
      </c>
      <c r="AP54">
        <f>VLOOKUP($B54, Triplex!$1:$1048576, 5, FALSE)</f>
        <v>0.08</v>
      </c>
      <c r="AQ54">
        <f>VLOOKUP($B54, Triplex!$1:$1048576,6, FALSE)</f>
        <v>6.6699999999999997E-3</v>
      </c>
      <c r="AR54">
        <f>VLOOKUP($B54, Triplex!$1:$1048576, 7, FALSE)</f>
        <v>6.12</v>
      </c>
      <c r="AS54">
        <f>VLOOKUP($B54, TP!$1:$1048576, 5, FALSE)</f>
        <v>7.0000000000000007E-2</v>
      </c>
      <c r="AT54">
        <f>VLOOKUP($B54, TN!$1:$1048576, 5, FALSE)</f>
        <v>2470</v>
      </c>
      <c r="AU54">
        <f t="shared" si="7"/>
        <v>370.31484257871068</v>
      </c>
      <c r="AV54">
        <f>VLOOKUP($B54, TICTOC!$1:$1048576, 5, FALSE)</f>
        <v>80.656999999999996</v>
      </c>
      <c r="AW54">
        <f t="shared" si="8"/>
        <v>6715.8201498751041</v>
      </c>
      <c r="AX54">
        <f>VLOOKUP($B54, TICTOC!$1:$1048576, 6, FALSE)</f>
        <v>38.073</v>
      </c>
      <c r="AY54">
        <f t="shared" si="9"/>
        <v>3170.1082431307245</v>
      </c>
      <c r="AZ54">
        <f>VLOOKUP($C54, GHG!$1:$1048576, 2, FALSE)</f>
        <v>141.56564270000001</v>
      </c>
      <c r="BA54">
        <f>VLOOKUP($C54, GHG!$1:$1048576, 4, FALSE)</f>
        <v>4.8621601090000004</v>
      </c>
      <c r="BB54">
        <f>VLOOKUP($C54, GHG!$1:$1048576, 5, FALSE)</f>
        <v>0.42147430400000002</v>
      </c>
      <c r="BC54">
        <f>VLOOKUP($C54, GHG!$1:$1048576, 6, FALSE)</f>
        <v>490.39736879999998</v>
      </c>
      <c r="BD54">
        <f>VLOOKUP($C54, GHG!$1:$1048576, 8, FALSE)</f>
        <v>0.67544378000000005</v>
      </c>
      <c r="BE54">
        <f>VLOOKUP($C54, GHG!$1:$1048576, 9, FALSE)</f>
        <v>0.16681995499999999</v>
      </c>
      <c r="BF54">
        <f>VLOOKUP($C54, GHG!$1:$1048576, 10, FALSE)</f>
        <v>0.26630704599999999</v>
      </c>
      <c r="BG54">
        <f>VLOOKUP($C54, GHG!$1:$1048576, 12, FALSE)</f>
        <v>6.7160568600000001</v>
      </c>
      <c r="BH54">
        <f>VLOOKUP($C54, GHG!$1:$1048576, 13, FALSE)</f>
        <v>0.11622814300000001</v>
      </c>
      <c r="CH54">
        <f>VLOOKUP($A54, BF!$1:$1048576, 2, FALSE)</f>
        <v>3.4080905737322101E-3</v>
      </c>
      <c r="CI54">
        <f>VLOOKUP($A54, BF!$1:$1048576, 3, FALSE)</f>
        <v>1.7364752923958199E-3</v>
      </c>
      <c r="CJ54" s="20">
        <f>VLOOKUP($C54, RADON!$1:$1048576, 3, FALSE)</f>
        <v>2.3082362728011523</v>
      </c>
    </row>
    <row r="55" spans="1:88" x14ac:dyDescent="0.2">
      <c r="A55" s="7" t="s">
        <v>253</v>
      </c>
      <c r="B55" t="str">
        <f t="shared" si="5"/>
        <v>D59A43700</v>
      </c>
      <c r="C55" s="7" t="s">
        <v>404</v>
      </c>
      <c r="D55" t="s">
        <v>128</v>
      </c>
      <c r="E55" s="18">
        <v>43700</v>
      </c>
      <c r="F55" s="10">
        <v>0.45555555555555555</v>
      </c>
      <c r="G55">
        <v>52.61403</v>
      </c>
      <c r="H55">
        <v>-107.40232</v>
      </c>
      <c r="I55">
        <v>18.7</v>
      </c>
      <c r="J55">
        <v>0</v>
      </c>
      <c r="K55">
        <v>9.9</v>
      </c>
      <c r="L55" t="s">
        <v>199</v>
      </c>
      <c r="M55">
        <v>0.39</v>
      </c>
      <c r="N55">
        <v>2</v>
      </c>
      <c r="O55">
        <v>2</v>
      </c>
      <c r="P55">
        <v>104.4</v>
      </c>
      <c r="Q55">
        <v>0</v>
      </c>
      <c r="R55">
        <v>0</v>
      </c>
      <c r="S55">
        <v>16.100000000000001</v>
      </c>
      <c r="T55">
        <v>86.9</v>
      </c>
      <c r="U55">
        <v>8.56</v>
      </c>
      <c r="V55">
        <v>170.6</v>
      </c>
      <c r="W55">
        <v>0.1</v>
      </c>
      <c r="X55">
        <v>9.5399999999999991</v>
      </c>
      <c r="Y55">
        <v>13.4</v>
      </c>
      <c r="Z55">
        <v>0.8</v>
      </c>
      <c r="AA55">
        <v>0.08</v>
      </c>
      <c r="AB55">
        <v>190</v>
      </c>
      <c r="AC55">
        <v>0.12</v>
      </c>
      <c r="AD55">
        <v>7.29</v>
      </c>
      <c r="AE55" s="15">
        <f t="shared" si="6"/>
        <v>86.740265106776519</v>
      </c>
      <c r="AF55" s="15">
        <v>712.9</v>
      </c>
      <c r="AK55">
        <v>1</v>
      </c>
      <c r="AL55" t="s">
        <v>254</v>
      </c>
      <c r="AM55" t="s">
        <v>91</v>
      </c>
      <c r="AN55">
        <f>VLOOKUP($C55, CHL!$1:$1048576, 6, FALSE)</f>
        <v>178.60761175000002</v>
      </c>
      <c r="AO55">
        <f>VLOOKUP($C55, CHL!$1:$1048576, 3, FALSE)</f>
        <v>165.97606825</v>
      </c>
      <c r="AP55">
        <f>VLOOKUP($B55, Triplex!$1:$1048576, 5, FALSE)</f>
        <v>0.26</v>
      </c>
      <c r="AQ55">
        <f>VLOOKUP($B55, Triplex!$1:$1048576,6, FALSE)</f>
        <v>0.02</v>
      </c>
      <c r="AR55">
        <f>VLOOKUP($B55, Triplex!$1:$1048576, 7, FALSE)</f>
        <v>129.1</v>
      </c>
      <c r="AS55">
        <f>VLOOKUP($B55, TP!$1:$1048576, 5, FALSE)</f>
        <v>0.06</v>
      </c>
      <c r="AT55">
        <f>VLOOKUP($B55, TN!$1:$1048576, 5, FALSE)</f>
        <v>1910</v>
      </c>
      <c r="AU55">
        <f t="shared" si="7"/>
        <v>95.5</v>
      </c>
      <c r="AV55">
        <f>VLOOKUP($B55, TICTOC!$1:$1048576, 5, FALSE)</f>
        <v>25.943999999999999</v>
      </c>
      <c r="AW55">
        <f t="shared" si="8"/>
        <v>2160.1998334721065</v>
      </c>
      <c r="AX55">
        <f>VLOOKUP($B55, TICTOC!$1:$1048576, 6, FALSE)</f>
        <v>21.506</v>
      </c>
      <c r="AY55">
        <f t="shared" si="9"/>
        <v>1790.6744379683596</v>
      </c>
      <c r="AZ55">
        <f>VLOOKUP($C55, GHG!$1:$1048576, 2, FALSE)</f>
        <v>65.760600519999997</v>
      </c>
      <c r="BA55">
        <f>VLOOKUP($C55, GHG!$1:$1048576, 4, FALSE)</f>
        <v>2.711744403</v>
      </c>
      <c r="BB55">
        <f>VLOOKUP($C55, GHG!$1:$1048576, 5, FALSE)</f>
        <v>0.57954741499999995</v>
      </c>
      <c r="BC55">
        <f>VLOOKUP($C55, GHG!$1:$1048576, 6, FALSE)</f>
        <v>424.2807737</v>
      </c>
      <c r="BD55">
        <f>VLOOKUP($C55, GHG!$1:$1048576, 8, FALSE)</f>
        <v>0.66813809899999999</v>
      </c>
      <c r="BE55">
        <f>VLOOKUP($C55, GHG!$1:$1048576, 9, FALSE)</f>
        <v>4.6436159999999997E-2</v>
      </c>
      <c r="BF55">
        <f>VLOOKUP($C55, GHG!$1:$1048576, 10, FALSE)</f>
        <v>0.284424383</v>
      </c>
      <c r="BG55">
        <f>VLOOKUP($C55, GHG!$1:$1048576, 12, FALSE)</f>
        <v>8.6878887640000002</v>
      </c>
      <c r="BH55">
        <f>VLOOKUP($C55, GHG!$1:$1048576, 13, FALSE)</f>
        <v>7.1279024999999996E-2</v>
      </c>
      <c r="CH55">
        <f>VLOOKUP($A55, BF!$1:$1048576, 2, FALSE)</f>
        <v>3.0866426066209602E-3</v>
      </c>
      <c r="CI55">
        <f>VLOOKUP($A55, BF!$1:$1048576, 3, FALSE)</f>
        <v>6.3744597593894602E-4</v>
      </c>
      <c r="CJ55" s="20" t="e">
        <f>VLOOKUP($C55, RADON!$1:$1048576, 3, FALSE)</f>
        <v>#N/A</v>
      </c>
    </row>
    <row r="56" spans="1:88" x14ac:dyDescent="0.2">
      <c r="A56" s="7" t="s">
        <v>206</v>
      </c>
      <c r="B56" t="str">
        <f t="shared" si="5"/>
        <v>D26B43692</v>
      </c>
      <c r="C56" s="7" t="s">
        <v>307</v>
      </c>
      <c r="D56" t="s">
        <v>128</v>
      </c>
      <c r="E56" s="18">
        <v>43692</v>
      </c>
      <c r="F56" s="10">
        <v>0.55486111111111114</v>
      </c>
      <c r="G56">
        <v>49.260950000000001</v>
      </c>
      <c r="H56">
        <v>-108.40903</v>
      </c>
      <c r="I56">
        <v>19.2</v>
      </c>
      <c r="J56">
        <v>10</v>
      </c>
      <c r="K56">
        <v>11</v>
      </c>
      <c r="L56" t="s">
        <v>199</v>
      </c>
      <c r="M56">
        <v>0.4</v>
      </c>
      <c r="N56">
        <v>2.8</v>
      </c>
      <c r="O56">
        <v>2.8</v>
      </c>
      <c r="P56">
        <v>106.9</v>
      </c>
      <c r="Q56">
        <v>0</v>
      </c>
      <c r="R56">
        <v>0</v>
      </c>
      <c r="S56">
        <v>20</v>
      </c>
      <c r="T56">
        <v>122.6</v>
      </c>
      <c r="U56">
        <v>11.14</v>
      </c>
      <c r="V56">
        <v>333</v>
      </c>
      <c r="W56">
        <v>0.18</v>
      </c>
      <c r="X56">
        <v>9.24</v>
      </c>
      <c r="Y56">
        <v>15.2</v>
      </c>
      <c r="Z56">
        <v>0.6</v>
      </c>
      <c r="AA56">
        <v>0.06</v>
      </c>
      <c r="AB56">
        <v>420.6</v>
      </c>
      <c r="AC56">
        <v>0.25</v>
      </c>
      <c r="AD56">
        <v>6.62</v>
      </c>
      <c r="AE56" s="15">
        <f t="shared" si="6"/>
        <v>171.10765118658077</v>
      </c>
      <c r="AF56" s="15">
        <v>678.6</v>
      </c>
      <c r="AK56">
        <v>2</v>
      </c>
      <c r="AL56" t="s">
        <v>207</v>
      </c>
      <c r="AM56" t="s">
        <v>91</v>
      </c>
      <c r="AN56">
        <f>VLOOKUP($C56, CHL!$1:$1048576, 6, FALSE)</f>
        <v>156.17364733333335</v>
      </c>
      <c r="AO56">
        <f>VLOOKUP($C56, CHL!$1:$1048576, 3, FALSE)</f>
        <v>139.72927766666669</v>
      </c>
      <c r="AP56">
        <f>VLOOKUP($B56, Triplex!$1:$1048576, 5, FALSE)</f>
        <v>0.11</v>
      </c>
      <c r="AQ56">
        <f>VLOOKUP($B56, Triplex!$1:$1048576,6, FALSE)</f>
        <v>0.38</v>
      </c>
      <c r="AR56">
        <f>VLOOKUP($B56, Triplex!$1:$1048576, 7, FALSE)</f>
        <v>115.47</v>
      </c>
      <c r="AS56">
        <f>VLOOKUP($B56, TP!$1:$1048576, 5, FALSE)</f>
        <v>0.49</v>
      </c>
      <c r="AT56">
        <f>VLOOKUP($B56, TN!$1:$1048576, 5, FALSE)</f>
        <v>2490</v>
      </c>
      <c r="AU56">
        <f t="shared" si="7"/>
        <v>6.552631578947369</v>
      </c>
      <c r="AV56">
        <f>VLOOKUP($B56, TICTOC!$1:$1048576, 5, FALSE)</f>
        <v>45.887999999999998</v>
      </c>
      <c r="AW56">
        <f t="shared" si="8"/>
        <v>3820.8159866777683</v>
      </c>
      <c r="AX56">
        <f>VLOOKUP($B56, TICTOC!$1:$1048576, 6, FALSE)</f>
        <v>32.319000000000003</v>
      </c>
      <c r="AY56">
        <f t="shared" si="9"/>
        <v>2691.007493755204</v>
      </c>
      <c r="AZ56">
        <f>VLOOKUP($C56, GHG!$1:$1048576, 2, FALSE)</f>
        <v>202.10976529999999</v>
      </c>
      <c r="BA56">
        <f>VLOOKUP($C56, GHG!$1:$1048576, 4, FALSE)</f>
        <v>7.0499552010000004</v>
      </c>
      <c r="BB56">
        <f>VLOOKUP($C56, GHG!$1:$1048576, 5, FALSE)</f>
        <v>2.4678023420000001</v>
      </c>
      <c r="BC56">
        <f>VLOOKUP($C56, GHG!$1:$1048576, 6, FALSE)</f>
        <v>481.00700189999998</v>
      </c>
      <c r="BD56">
        <f>VLOOKUP($C56, GHG!$1:$1048576, 8, FALSE)</f>
        <v>0.66367042600000004</v>
      </c>
      <c r="BE56">
        <f>VLOOKUP($C56, GHG!$1:$1048576, 9, FALSE)</f>
        <v>0.22428140999999999</v>
      </c>
      <c r="BF56">
        <f>VLOOKUP($C56, GHG!$1:$1048576, 10, FALSE)</f>
        <v>0.284879561</v>
      </c>
      <c r="BG56">
        <f>VLOOKUP($C56, GHG!$1:$1048576, 12, FALSE)</f>
        <v>7.3172013949999997</v>
      </c>
      <c r="BH56">
        <f>VLOOKUP($C56, GHG!$1:$1048576, 13, FALSE)</f>
        <v>0.131695549</v>
      </c>
      <c r="CH56">
        <f>VLOOKUP($A56, BF!$1:$1048576, 2, FALSE)</f>
        <v>7.8270022848421304E-3</v>
      </c>
      <c r="CI56">
        <f>VLOOKUP($A56, BF!$1:$1048576, 3, FALSE)</f>
        <v>1.03994173281786E-3</v>
      </c>
      <c r="CJ56" s="20" t="e">
        <f>VLOOKUP($C56, RADON!$1:$1048576, 3, FALSE)</f>
        <v>#N/A</v>
      </c>
    </row>
    <row r="57" spans="1:88" x14ac:dyDescent="0.2">
      <c r="A57" s="7" t="s">
        <v>263</v>
      </c>
      <c r="B57" t="str">
        <f t="shared" si="5"/>
        <v>D74B43703</v>
      </c>
      <c r="C57" s="7" t="s">
        <v>466</v>
      </c>
      <c r="D57" t="s">
        <v>128</v>
      </c>
      <c r="E57" s="18">
        <v>43703</v>
      </c>
      <c r="F57" s="10">
        <v>0.5708333333333333</v>
      </c>
      <c r="G57">
        <v>51.553600000000003</v>
      </c>
      <c r="H57">
        <v>102.76508</v>
      </c>
      <c r="I57">
        <v>17.100000000000001</v>
      </c>
      <c r="J57">
        <v>90</v>
      </c>
      <c r="K57">
        <v>10.1</v>
      </c>
      <c r="L57" t="s">
        <v>220</v>
      </c>
      <c r="M57">
        <v>1.04</v>
      </c>
      <c r="N57">
        <v>2.2000000000000002</v>
      </c>
      <c r="O57">
        <v>2.2000000000000002</v>
      </c>
      <c r="P57">
        <v>94.3</v>
      </c>
      <c r="Q57">
        <v>0</v>
      </c>
      <c r="R57">
        <v>0</v>
      </c>
      <c r="S57">
        <v>20.100000000000001</v>
      </c>
      <c r="T57">
        <v>123.5</v>
      </c>
      <c r="U57">
        <v>11.21</v>
      </c>
      <c r="V57">
        <v>328.7</v>
      </c>
      <c r="W57">
        <v>0.17</v>
      </c>
      <c r="X57">
        <v>9.07</v>
      </c>
      <c r="Y57">
        <v>15.4</v>
      </c>
      <c r="Z57">
        <v>1.8</v>
      </c>
      <c r="AA57">
        <v>0.18</v>
      </c>
      <c r="AB57">
        <v>333</v>
      </c>
      <c r="AC57">
        <v>0.2</v>
      </c>
      <c r="AD57">
        <v>7.5</v>
      </c>
      <c r="AE57" s="15">
        <f t="shared" si="6"/>
        <v>168.85879097726567</v>
      </c>
      <c r="AF57" s="15">
        <v>711.6</v>
      </c>
      <c r="AK57">
        <v>3</v>
      </c>
      <c r="AM57" t="s">
        <v>91</v>
      </c>
      <c r="AN57">
        <f>VLOOKUP($C57, CHL!$1:$1048576, 6, FALSE)</f>
        <v>82.011971766666676</v>
      </c>
      <c r="AO57">
        <f>VLOOKUP($C57, CHL!$1:$1048576, 3, FALSE)</f>
        <v>69.366463983333333</v>
      </c>
      <c r="AP57">
        <f>VLOOKUP($B57, Triplex!$1:$1048576, 5, FALSE)</f>
        <v>0.08</v>
      </c>
      <c r="AQ57">
        <f>VLOOKUP($B57, Triplex!$1:$1048576,6, FALSE)</f>
        <v>8.4399999999999996E-3</v>
      </c>
      <c r="AR57">
        <f>VLOOKUP($B57, Triplex!$1:$1048576, 7, FALSE)</f>
        <v>5.88</v>
      </c>
      <c r="AS57">
        <f>VLOOKUP($B57, TP!$1:$1048576, 5, FALSE)</f>
        <v>0.05</v>
      </c>
      <c r="AT57">
        <f>VLOOKUP($B57, TN!$1:$1048576, 5, FALSE)</f>
        <v>1500</v>
      </c>
      <c r="AU57">
        <f t="shared" si="7"/>
        <v>177.72511848341233</v>
      </c>
      <c r="AV57">
        <f>VLOOKUP($B57, TICTOC!$1:$1048576, 5, FALSE)</f>
        <v>43.374000000000002</v>
      </c>
      <c r="AW57">
        <f t="shared" si="8"/>
        <v>3611.4904246461283</v>
      </c>
      <c r="AX57">
        <f>VLOOKUP($B57, TICTOC!$1:$1048576, 6, FALSE)</f>
        <v>25.713000000000001</v>
      </c>
      <c r="AY57">
        <f t="shared" si="9"/>
        <v>2140.9658617818486</v>
      </c>
      <c r="AZ57">
        <f>VLOOKUP($C57, GHG!$1:$1048576, 2, FALSE)</f>
        <v>107.2542756</v>
      </c>
      <c r="BA57">
        <f>VLOOKUP($C57, GHG!$1:$1048576, 4, FALSE)</f>
        <v>3.9118858560000001</v>
      </c>
      <c r="BB57">
        <f>VLOOKUP($C57, GHG!$1:$1048576, 5, FALSE)</f>
        <v>0.59717538000000003</v>
      </c>
      <c r="BC57">
        <f>VLOOKUP($C57, GHG!$1:$1048576, 6, FALSE)</f>
        <v>453.37667090000002</v>
      </c>
      <c r="BD57">
        <f>VLOOKUP($C57, GHG!$1:$1048576, 8, FALSE)</f>
        <v>0.65468594000000002</v>
      </c>
      <c r="BE57">
        <f>VLOOKUP($C57, GHG!$1:$1048576, 9, FALSE)</f>
        <v>0.13228430499999999</v>
      </c>
      <c r="BF57">
        <f>VLOOKUP($C57, GHG!$1:$1048576, 10, FALSE)</f>
        <v>0.24678761699999999</v>
      </c>
      <c r="BG57">
        <f>VLOOKUP($C57, GHG!$1:$1048576, 12, FALSE)</f>
        <v>6.6271079930000001</v>
      </c>
      <c r="BH57">
        <f>VLOOKUP($C57, GHG!$1:$1048576, 13, FALSE)</f>
        <v>0.25355070600000001</v>
      </c>
      <c r="CH57">
        <f>VLOOKUP($A57, BF!$1:$1048576, 2, FALSE)</f>
        <v>9.1755450996106203E-3</v>
      </c>
      <c r="CI57">
        <f>VLOOKUP($A57, BF!$1:$1048576, 3, FALSE)</f>
        <v>0</v>
      </c>
      <c r="CJ57" s="20">
        <f>VLOOKUP($C57, RADON!$1:$1048576, 3, FALSE)</f>
        <v>3.3973690668241403</v>
      </c>
    </row>
    <row r="58" spans="1:88" x14ac:dyDescent="0.2">
      <c r="A58" s="7" t="s">
        <v>118</v>
      </c>
      <c r="B58" t="str">
        <f t="shared" si="5"/>
        <v>D14B43675</v>
      </c>
      <c r="C58" s="7" t="s">
        <v>294</v>
      </c>
      <c r="D58" t="s">
        <v>88</v>
      </c>
      <c r="E58" s="18">
        <v>43675</v>
      </c>
      <c r="F58" s="10">
        <v>0.50138888888888888</v>
      </c>
      <c r="G58">
        <v>50.995049999999999</v>
      </c>
      <c r="H58">
        <v>-104.68559</v>
      </c>
      <c r="I58">
        <v>21.5</v>
      </c>
      <c r="J58">
        <v>0</v>
      </c>
      <c r="K58">
        <v>4.7</v>
      </c>
      <c r="L58" t="s">
        <v>110</v>
      </c>
      <c r="M58">
        <v>0.51</v>
      </c>
      <c r="N58">
        <v>1.2</v>
      </c>
      <c r="O58">
        <v>1.2</v>
      </c>
      <c r="P58">
        <v>85</v>
      </c>
      <c r="Q58">
        <v>0</v>
      </c>
      <c r="R58">
        <v>0</v>
      </c>
      <c r="S58">
        <v>21.2</v>
      </c>
      <c r="T58">
        <v>95.9</v>
      </c>
      <c r="U58">
        <v>8.4499999999999993</v>
      </c>
      <c r="V58">
        <v>1062</v>
      </c>
      <c r="W58">
        <v>0.56999999999999995</v>
      </c>
      <c r="X58">
        <v>9.36</v>
      </c>
      <c r="Y58">
        <v>17.600000000000001</v>
      </c>
      <c r="Z58">
        <v>69.3</v>
      </c>
      <c r="AA58">
        <v>6.66</v>
      </c>
      <c r="AB58">
        <v>989</v>
      </c>
      <c r="AC58">
        <v>0.56999999999999995</v>
      </c>
      <c r="AD58">
        <v>9.34</v>
      </c>
      <c r="AE58" s="15">
        <f t="shared" si="6"/>
        <v>568.78319499548581</v>
      </c>
      <c r="AF58" s="15">
        <v>715.5</v>
      </c>
      <c r="AL58" t="s">
        <v>119</v>
      </c>
      <c r="AM58" t="s">
        <v>102</v>
      </c>
      <c r="AN58">
        <f>VLOOKUP($C58, CHL!$1:$1048576, 6, FALSE)</f>
        <v>66.300545499999998</v>
      </c>
      <c r="AO58">
        <f>VLOOKUP($C58, CHL!$1:$1048576, 3, FALSE)</f>
        <v>55.487695333333335</v>
      </c>
      <c r="AP58">
        <f>VLOOKUP($B58, Triplex!$1:$1048576, 5, FALSE)</f>
        <v>0.1</v>
      </c>
      <c r="AQ58">
        <f>VLOOKUP($B58, Triplex!$1:$1048576,6, FALSE)</f>
        <v>0.25</v>
      </c>
      <c r="AR58">
        <f>VLOOKUP($B58, Triplex!$1:$1048576, 7, FALSE)</f>
        <v>1.99</v>
      </c>
      <c r="AS58">
        <f>VLOOKUP($B58, TP!$1:$1048576, 5, FALSE)</f>
        <v>0.31</v>
      </c>
      <c r="AT58">
        <f>VLOOKUP($B58, TN!$1:$1048576, 5, FALSE)</f>
        <v>1990</v>
      </c>
      <c r="AU58">
        <f t="shared" si="7"/>
        <v>7.96</v>
      </c>
      <c r="AV58">
        <f>VLOOKUP($B58, TICTOC!$1:$1048576, 5, FALSE)</f>
        <v>49.341999999999999</v>
      </c>
      <c r="AW58">
        <f t="shared" si="8"/>
        <v>4108.4096586178184</v>
      </c>
      <c r="AX58">
        <f>VLOOKUP($B58, TICTOC!$1:$1048576, 6, FALSE)</f>
        <v>33.387</v>
      </c>
      <c r="AY58">
        <f t="shared" si="9"/>
        <v>2779.9333888426313</v>
      </c>
      <c r="AZ58">
        <f>VLOOKUP($C58, GHG!$1:$1048576, 2, FALSE)</f>
        <v>91.039484880000003</v>
      </c>
      <c r="BA58">
        <f>VLOOKUP($C58, GHG!$1:$1048576, 4, FALSE)</f>
        <v>3.228022347</v>
      </c>
      <c r="BB58">
        <f>VLOOKUP($C58, GHG!$1:$1048576, 5, FALSE)</f>
        <v>0.50858462000000004</v>
      </c>
      <c r="BC58">
        <f>VLOOKUP($C58, GHG!$1:$1048576, 6, FALSE)</f>
        <v>456.54939150000001</v>
      </c>
      <c r="BD58">
        <f>VLOOKUP($C58, GHG!$1:$1048576, 8, FALSE)</f>
        <v>0.64691330199999997</v>
      </c>
      <c r="BE58">
        <f>VLOOKUP($C58, GHG!$1:$1048576, 9, FALSE)</f>
        <v>7.1382329999999994E-2</v>
      </c>
      <c r="BF58">
        <f>VLOOKUP($C58, GHG!$1:$1048576, 10, FALSE)</f>
        <v>0.23152135200000001</v>
      </c>
      <c r="BG58">
        <f>VLOOKUP($C58, GHG!$1:$1048576, 12, FALSE)</f>
        <v>6.0316888970000004</v>
      </c>
      <c r="BH58">
        <f>VLOOKUP($C58, GHG!$1:$1048576, 13, FALSE)</f>
        <v>5.1867743000000001E-2</v>
      </c>
      <c r="CH58">
        <f>VLOOKUP($A58, BF!$1:$1048576, 2, FALSE)</f>
        <v>1.16058404194305E-2</v>
      </c>
      <c r="CI58">
        <f>VLOOKUP($A58, BF!$1:$1048576, 3, FALSE)</f>
        <v>2.5336695087245999E-3</v>
      </c>
      <c r="CJ58" s="20">
        <f>VLOOKUP($C58, RADON!$1:$1048576, 3, FALSE)</f>
        <v>4.8663896849918471</v>
      </c>
    </row>
    <row r="59" spans="1:88" x14ac:dyDescent="0.2">
      <c r="A59" s="7" t="s">
        <v>197</v>
      </c>
      <c r="B59" t="str">
        <f t="shared" si="5"/>
        <v>D69C43693</v>
      </c>
      <c r="C59" s="7" t="s">
        <v>456</v>
      </c>
      <c r="D59" t="s">
        <v>128</v>
      </c>
      <c r="E59" s="18">
        <v>43693</v>
      </c>
      <c r="F59" s="10">
        <v>0.38194444444444442</v>
      </c>
      <c r="G59">
        <v>49.297629999999998</v>
      </c>
      <c r="H59">
        <v>-109.10854</v>
      </c>
      <c r="I59">
        <v>14</v>
      </c>
      <c r="J59">
        <v>1</v>
      </c>
      <c r="K59">
        <v>9.4</v>
      </c>
      <c r="L59" t="s">
        <v>199</v>
      </c>
      <c r="M59">
        <v>0.56999999999999995</v>
      </c>
      <c r="N59">
        <v>2.4</v>
      </c>
      <c r="O59">
        <v>2.4</v>
      </c>
      <c r="P59">
        <v>85.2</v>
      </c>
      <c r="Q59">
        <v>0</v>
      </c>
      <c r="R59">
        <v>0</v>
      </c>
      <c r="S59">
        <v>17.3</v>
      </c>
      <c r="T59">
        <v>83.7</v>
      </c>
      <c r="U59">
        <v>8.0299999999999994</v>
      </c>
      <c r="V59">
        <v>203.2</v>
      </c>
      <c r="W59">
        <v>0.11</v>
      </c>
      <c r="X59">
        <v>9.3000000000000007</v>
      </c>
      <c r="Y59">
        <v>16.600000000000001</v>
      </c>
      <c r="Z59">
        <v>3.1</v>
      </c>
      <c r="AA59">
        <v>0.31</v>
      </c>
      <c r="AB59">
        <v>211.7</v>
      </c>
      <c r="AC59">
        <v>0.12</v>
      </c>
      <c r="AD59">
        <v>8.8699999999999992</v>
      </c>
      <c r="AE59" s="15">
        <f t="shared" si="6"/>
        <v>103.56495420282873</v>
      </c>
      <c r="AF59" s="15">
        <v>674.9</v>
      </c>
      <c r="AK59">
        <v>2</v>
      </c>
      <c r="AL59" t="s">
        <v>210</v>
      </c>
      <c r="AM59" t="s">
        <v>91</v>
      </c>
      <c r="AN59">
        <f>VLOOKUP($C59, CHL!$1:$1048576, 6, FALSE)</f>
        <v>23.212716333333333</v>
      </c>
      <c r="AO59">
        <f>VLOOKUP($C59, CHL!$1:$1048576, 3, FALSE)</f>
        <v>17.768886166666668</v>
      </c>
      <c r="AP59">
        <f>VLOOKUP($B59, Triplex!$1:$1048576, 5, FALSE)</f>
        <v>0.08</v>
      </c>
      <c r="AQ59">
        <f>VLOOKUP($B59, Triplex!$1:$1048576,6, FALSE)</f>
        <v>0.2</v>
      </c>
      <c r="AR59">
        <f>VLOOKUP($B59, Triplex!$1:$1048576, 7, FALSE)</f>
        <v>4.0999999999999996</v>
      </c>
      <c r="AS59">
        <f>VLOOKUP($B59, TP!$1:$1048576, 5, FALSE)</f>
        <v>0.26</v>
      </c>
      <c r="AT59">
        <f>VLOOKUP($B59, TN!$1:$1048576, 5, FALSE)</f>
        <v>1290</v>
      </c>
      <c r="AU59">
        <f t="shared" si="7"/>
        <v>6.45</v>
      </c>
      <c r="AV59">
        <f>VLOOKUP($B59, TICTOC!$1:$1048576, 5, FALSE)</f>
        <v>29.373999999999999</v>
      </c>
      <c r="AW59">
        <f t="shared" si="8"/>
        <v>2445.7951706910903</v>
      </c>
      <c r="AX59">
        <f>VLOOKUP($B59, TICTOC!$1:$1048576, 6, FALSE)</f>
        <v>22.143000000000001</v>
      </c>
      <c r="AY59">
        <f t="shared" si="9"/>
        <v>1843.7135720233139</v>
      </c>
      <c r="AZ59">
        <f>VLOOKUP($C59, GHG!$1:$1048576, 2, FALSE)</f>
        <v>42.956741809999997</v>
      </c>
      <c r="BA59">
        <f>VLOOKUP($C59, GHG!$1:$1048576, 4, FALSE)</f>
        <v>1.616022013</v>
      </c>
      <c r="BB59">
        <f>VLOOKUP($C59, GHG!$1:$1048576, 5, FALSE)</f>
        <v>0.158635691</v>
      </c>
      <c r="BC59">
        <f>VLOOKUP($C59, GHG!$1:$1048576, 6, FALSE)</f>
        <v>443.75758450000001</v>
      </c>
      <c r="BD59">
        <f>VLOOKUP($C59, GHG!$1:$1048576, 8, FALSE)</f>
        <v>0.644463271</v>
      </c>
      <c r="BE59">
        <f>VLOOKUP($C59, GHG!$1:$1048576, 9, FALSE)</f>
        <v>1.3372873E-2</v>
      </c>
      <c r="BF59">
        <f>VLOOKUP($C59, GHG!$1:$1048576, 10, FALSE)</f>
        <v>0.25179934199999998</v>
      </c>
      <c r="BG59">
        <f>VLOOKUP($C59, GHG!$1:$1048576, 12, FALSE)</f>
        <v>7.0035484979999998</v>
      </c>
      <c r="BH59">
        <f>VLOOKUP($C59, GHG!$1:$1048576, 13, FALSE)</f>
        <v>4.4963305000000002E-2</v>
      </c>
      <c r="CH59">
        <f>VLOOKUP($A59, BF!$1:$1048576, 2, FALSE)</f>
        <v>1.3467477943809301E-3</v>
      </c>
      <c r="CI59">
        <f>VLOOKUP($A59, BF!$1:$1048576, 3, FALSE)</f>
        <v>0</v>
      </c>
      <c r="CJ59" s="20">
        <f>VLOOKUP($C59, RADON!$1:$1048576, 3, FALSE)</f>
        <v>5.6658182149572376</v>
      </c>
    </row>
    <row r="60" spans="1:88" x14ac:dyDescent="0.2">
      <c r="A60" s="7" t="s">
        <v>235</v>
      </c>
      <c r="B60" t="str">
        <f t="shared" si="5"/>
        <v>D64C43696</v>
      </c>
      <c r="C60" s="7" t="s">
        <v>437</v>
      </c>
      <c r="D60" t="s">
        <v>128</v>
      </c>
      <c r="E60" s="18">
        <v>43696</v>
      </c>
      <c r="F60" s="10">
        <v>0.57847222222222217</v>
      </c>
      <c r="G60">
        <v>50.794240000000002</v>
      </c>
      <c r="H60">
        <v>-107.93133</v>
      </c>
      <c r="I60">
        <v>22.3</v>
      </c>
      <c r="J60">
        <v>0</v>
      </c>
      <c r="K60">
        <v>3.8</v>
      </c>
      <c r="L60" t="s">
        <v>230</v>
      </c>
      <c r="M60">
        <v>0.87</v>
      </c>
      <c r="N60">
        <v>2</v>
      </c>
      <c r="O60">
        <v>2</v>
      </c>
      <c r="P60">
        <v>98.4</v>
      </c>
      <c r="Q60">
        <v>0</v>
      </c>
      <c r="R60">
        <v>0</v>
      </c>
      <c r="S60">
        <v>19.7</v>
      </c>
      <c r="T60">
        <v>87.7</v>
      </c>
      <c r="U60">
        <v>8.0299999999999994</v>
      </c>
      <c r="V60">
        <v>456.7</v>
      </c>
      <c r="W60">
        <v>0.25</v>
      </c>
      <c r="X60">
        <v>9.15</v>
      </c>
      <c r="Y60">
        <v>15.4</v>
      </c>
      <c r="Z60">
        <v>70.400000000000006</v>
      </c>
      <c r="AA60">
        <v>7.04</v>
      </c>
      <c r="AB60">
        <v>415</v>
      </c>
      <c r="AC60">
        <v>0.25</v>
      </c>
      <c r="AD60">
        <v>9.1300000000000008</v>
      </c>
      <c r="AE60" s="15">
        <f t="shared" si="6"/>
        <v>235.99902985634594</v>
      </c>
      <c r="AF60" s="15">
        <v>699.3</v>
      </c>
      <c r="AK60">
        <v>1</v>
      </c>
      <c r="AM60" t="s">
        <v>91</v>
      </c>
      <c r="AN60">
        <f>VLOOKUP($C60, CHL!$1:$1048576, 6, FALSE)</f>
        <v>4.7382196722222218</v>
      </c>
      <c r="AO60">
        <f>VLOOKUP($C60, CHL!$1:$1048576, 3, FALSE)</f>
        <v>2.4578667444444444</v>
      </c>
      <c r="AP60">
        <f>VLOOKUP($B60, Triplex!$1:$1048576, 5, FALSE)</f>
        <v>0.17</v>
      </c>
      <c r="AQ60">
        <f>VLOOKUP($B60, Triplex!$1:$1048576,6, FALSE)</f>
        <v>0.03</v>
      </c>
      <c r="AR60">
        <f>VLOOKUP($B60, Triplex!$1:$1048576, 7, FALSE)</f>
        <v>149.57</v>
      </c>
      <c r="AS60">
        <f>VLOOKUP($B60, TP!$1:$1048576, 5, FALSE)</f>
        <v>7.0000000000000007E-2</v>
      </c>
      <c r="AT60">
        <f>VLOOKUP($B60, TN!$1:$1048576, 5, FALSE)</f>
        <v>2730</v>
      </c>
      <c r="AU60">
        <f t="shared" si="7"/>
        <v>91</v>
      </c>
      <c r="AV60">
        <f>VLOOKUP($B60, TICTOC!$1:$1048576, 5, FALSE)</f>
        <v>43.476999999999997</v>
      </c>
      <c r="AW60">
        <f t="shared" si="8"/>
        <v>3620.0666111573687</v>
      </c>
      <c r="AX60">
        <f>VLOOKUP($B60, TICTOC!$1:$1048576, 6, FALSE)</f>
        <v>40.607999999999997</v>
      </c>
      <c r="AY60">
        <f t="shared" si="9"/>
        <v>3381.1823480432972</v>
      </c>
      <c r="AZ60">
        <f>VLOOKUP($C60, GHG!$1:$1048576, 2, FALSE)</f>
        <v>162.88528109999999</v>
      </c>
      <c r="BA60">
        <f>VLOOKUP($C60, GHG!$1:$1048576, 4, FALSE)</f>
        <v>5.9048649109999998</v>
      </c>
      <c r="BB60">
        <f>VLOOKUP($C60, GHG!$1:$1048576, 5, FALSE)</f>
        <v>0.37506249200000003</v>
      </c>
      <c r="BC60">
        <f>VLOOKUP($C60, GHG!$1:$1048576, 6, FALSE)</f>
        <v>445.7499426</v>
      </c>
      <c r="BD60">
        <f>VLOOKUP($C60, GHG!$1:$1048576, 8, FALSE)</f>
        <v>0.63737184700000005</v>
      </c>
      <c r="BE60">
        <f>VLOOKUP($C60, GHG!$1:$1048576, 9, FALSE)</f>
        <v>8.7257389999999997E-3</v>
      </c>
      <c r="BF60">
        <f>VLOOKUP($C60, GHG!$1:$1048576, 10, FALSE)</f>
        <v>0.29181125099999999</v>
      </c>
      <c r="BG60">
        <f>VLOOKUP($C60, GHG!$1:$1048576, 12, FALSE)</f>
        <v>7.7921982779999999</v>
      </c>
      <c r="BH60">
        <f>VLOOKUP($C60, GHG!$1:$1048576, 13, FALSE)</f>
        <v>5.3147600000000003E-2</v>
      </c>
      <c r="CH60">
        <f>VLOOKUP($A60, BF!$1:$1048576, 2, FALSE)</f>
        <v>1.1018235523242E-2</v>
      </c>
      <c r="CI60">
        <f>VLOOKUP($A60, BF!$1:$1048576, 3, FALSE)</f>
        <v>-3.0846814484182701E-4</v>
      </c>
      <c r="CJ60" s="20" t="e">
        <f>VLOOKUP($C60, RADON!$1:$1048576, 3, FALSE)</f>
        <v>#N/A</v>
      </c>
    </row>
    <row r="61" spans="1:88" x14ac:dyDescent="0.2">
      <c r="A61" s="7" t="s">
        <v>150</v>
      </c>
      <c r="B61" t="str">
        <f t="shared" si="5"/>
        <v>D15B43683</v>
      </c>
      <c r="C61" s="7" t="s">
        <v>289</v>
      </c>
      <c r="D61" t="s">
        <v>128</v>
      </c>
      <c r="E61" s="18">
        <v>43683</v>
      </c>
      <c r="F61" s="10">
        <v>0.63402777777777775</v>
      </c>
      <c r="G61">
        <v>49.529580000000003</v>
      </c>
      <c r="H61">
        <v>-101.91078</v>
      </c>
      <c r="I61">
        <v>25.2</v>
      </c>
      <c r="J61">
        <v>40</v>
      </c>
      <c r="K61">
        <v>13</v>
      </c>
      <c r="L61" t="s">
        <v>110</v>
      </c>
      <c r="M61">
        <v>1.3</v>
      </c>
      <c r="N61">
        <v>3.4</v>
      </c>
      <c r="O61">
        <v>3.4</v>
      </c>
      <c r="P61">
        <v>108.6</v>
      </c>
      <c r="Q61">
        <v>0</v>
      </c>
      <c r="R61">
        <v>0</v>
      </c>
      <c r="S61">
        <v>24.3</v>
      </c>
      <c r="T61">
        <v>59.8</v>
      </c>
      <c r="U61">
        <v>4.99</v>
      </c>
      <c r="V61">
        <v>891</v>
      </c>
      <c r="W61">
        <v>0.44</v>
      </c>
      <c r="X61">
        <v>7.83</v>
      </c>
      <c r="Y61">
        <v>12.4</v>
      </c>
      <c r="Z61">
        <v>0.8</v>
      </c>
      <c r="AA61">
        <v>0.09</v>
      </c>
      <c r="AB61">
        <v>674</v>
      </c>
      <c r="AC61">
        <v>0.44</v>
      </c>
      <c r="AD61">
        <v>7.07</v>
      </c>
      <c r="AE61" s="15">
        <f t="shared" si="6"/>
        <v>471.79923547939603</v>
      </c>
      <c r="AF61">
        <v>705</v>
      </c>
      <c r="AK61">
        <v>2</v>
      </c>
      <c r="AL61" t="s">
        <v>151</v>
      </c>
      <c r="AM61" t="s">
        <v>102</v>
      </c>
      <c r="AN61">
        <f>VLOOKUP($C61, CHL!$1:$1048576, 6, FALSE)</f>
        <v>7.2666532666666681</v>
      </c>
      <c r="AO61">
        <f>VLOOKUP($C61, CHL!$1:$1048576, 3, FALSE)</f>
        <v>5.5112915666666673</v>
      </c>
      <c r="AP61">
        <f>VLOOKUP($B61, Triplex!$1:$1048576, 5, FALSE)</f>
        <v>0.02</v>
      </c>
      <c r="AQ61">
        <f>VLOOKUP($B61, Triplex!$1:$1048576,6, FALSE)</f>
        <v>1.03</v>
      </c>
      <c r="AR61">
        <f>VLOOKUP($B61, Triplex!$1:$1048576, 7, FALSE)</f>
        <v>816.25</v>
      </c>
      <c r="AS61">
        <f>VLOOKUP($B61, TP!$1:$1048576, 5, FALSE)</f>
        <v>1.02</v>
      </c>
      <c r="AT61">
        <f>VLOOKUP($B61, TN!$1:$1048576, 5, FALSE)</f>
        <v>3110</v>
      </c>
      <c r="AU61">
        <f t="shared" si="7"/>
        <v>3.0194174757281553</v>
      </c>
      <c r="AV61">
        <f>VLOOKUP($B61, TICTOC!$1:$1048576, 5, FALSE)</f>
        <v>60.555999999999997</v>
      </c>
      <c r="AW61">
        <f t="shared" si="8"/>
        <v>5042.1315570358038</v>
      </c>
      <c r="AX61">
        <f>VLOOKUP($B61, TICTOC!$1:$1048576, 6, FALSE)</f>
        <v>32.633000000000003</v>
      </c>
      <c r="AY61">
        <f t="shared" si="9"/>
        <v>2717.1523730224812</v>
      </c>
      <c r="AZ61">
        <f>VLOOKUP($C61, GHG!$1:$1048576, 2, FALSE)</f>
        <v>2366.9195850000001</v>
      </c>
      <c r="BA61">
        <f>VLOOKUP($C61, GHG!$1:$1048576, 4, FALSE)</f>
        <v>75.861087339999997</v>
      </c>
      <c r="BB61">
        <f>VLOOKUP($C61, GHG!$1:$1048576, 5, FALSE)</f>
        <v>1.3700626460000001</v>
      </c>
      <c r="BC61">
        <f>VLOOKUP($C61, GHG!$1:$1048576, 6, FALSE)</f>
        <v>476.50979180000002</v>
      </c>
      <c r="BD61">
        <f>VLOOKUP($C61, GHG!$1:$1048576, 8, FALSE)</f>
        <v>0.62784161599999999</v>
      </c>
      <c r="BE61">
        <f>VLOOKUP($C61, GHG!$1:$1048576, 9, FALSE)</f>
        <v>1.2752048E-2</v>
      </c>
      <c r="BF61">
        <f>VLOOKUP($C61, GHG!$1:$1048576, 10, FALSE)</f>
        <v>1.1191421479999999</v>
      </c>
      <c r="BG61">
        <f>VLOOKUP($C61, GHG!$1:$1048576, 12, FALSE)</f>
        <v>26.253603009999999</v>
      </c>
      <c r="BH61">
        <f>VLOOKUP($C61, GHG!$1:$1048576, 13, FALSE)</f>
        <v>0.46229858699999998</v>
      </c>
      <c r="CH61">
        <f>VLOOKUP($A61, BF!$1:$1048576, 2, FALSE)</f>
        <v>1.37120212373299E-2</v>
      </c>
      <c r="CI61">
        <f>VLOOKUP($A61, BF!$1:$1048576, 3, FALSE)</f>
        <v>-4.8815469553041199E-4</v>
      </c>
      <c r="CJ61" s="20">
        <f>VLOOKUP($C61, RADON!$1:$1048576, 3, FALSE)</f>
        <v>1.9458162684850593</v>
      </c>
    </row>
    <row r="62" spans="1:88" x14ac:dyDescent="0.2">
      <c r="A62" s="7" t="s">
        <v>214</v>
      </c>
      <c r="B62" t="str">
        <f t="shared" si="5"/>
        <v>D70B43693</v>
      </c>
      <c r="C62" s="7" t="s">
        <v>460</v>
      </c>
      <c r="D62" t="s">
        <v>189</v>
      </c>
      <c r="E62" s="18">
        <v>43693</v>
      </c>
      <c r="F62" s="10">
        <v>0.42777777777777781</v>
      </c>
      <c r="G62">
        <v>50.398589999999999</v>
      </c>
      <c r="H62">
        <v>-109.08987</v>
      </c>
      <c r="I62">
        <v>19.600000000000001</v>
      </c>
      <c r="J62">
        <v>100</v>
      </c>
      <c r="K62">
        <v>3.4</v>
      </c>
      <c r="L62" t="s">
        <v>212</v>
      </c>
      <c r="M62">
        <v>2.2999999999999998</v>
      </c>
      <c r="N62">
        <v>2.2999999999999998</v>
      </c>
      <c r="O62">
        <v>2.2999999999999998</v>
      </c>
      <c r="P62">
        <v>86</v>
      </c>
      <c r="Q62">
        <v>0</v>
      </c>
      <c r="R62">
        <v>0</v>
      </c>
      <c r="S62">
        <v>18.899999999999999</v>
      </c>
      <c r="T62">
        <v>74.5</v>
      </c>
      <c r="U62">
        <v>6.89</v>
      </c>
      <c r="V62">
        <v>1547</v>
      </c>
      <c r="W62">
        <v>0.89</v>
      </c>
      <c r="X62">
        <v>9.06</v>
      </c>
      <c r="Y62">
        <v>18.399999999999999</v>
      </c>
      <c r="Z62">
        <v>7.7</v>
      </c>
      <c r="AA62">
        <v>0.72</v>
      </c>
      <c r="AB62">
        <v>1550</v>
      </c>
      <c r="AC62">
        <v>0.9</v>
      </c>
      <c r="AD62">
        <v>9</v>
      </c>
      <c r="AE62" s="15">
        <f t="shared" si="6"/>
        <v>844.34883142278477</v>
      </c>
      <c r="AF62" s="15">
        <v>695.3</v>
      </c>
      <c r="AK62">
        <v>2</v>
      </c>
      <c r="AL62" t="s">
        <v>215</v>
      </c>
      <c r="AM62" t="s">
        <v>102</v>
      </c>
      <c r="AN62">
        <f>VLOOKUP($C62, CHL!$1:$1048576, 6, FALSE)</f>
        <v>2.4588418125000002</v>
      </c>
      <c r="AO62">
        <f>VLOOKUP($C62, CHL!$1:$1048576, 3, FALSE)</f>
        <v>1.3524928958333335</v>
      </c>
      <c r="AP62">
        <f>VLOOKUP($B62, Triplex!$1:$1048576, 5, FALSE)</f>
        <v>0.13</v>
      </c>
      <c r="AQ62">
        <f>VLOOKUP($B62, Triplex!$1:$1048576,6, FALSE)</f>
        <v>3.3399999999999999E-4</v>
      </c>
      <c r="AR62">
        <f>VLOOKUP($B62, Triplex!$1:$1048576, 7, FALSE)</f>
        <v>8.89</v>
      </c>
      <c r="AS62">
        <f>VLOOKUP($B62, TP!$1:$1048576, 5, FALSE)</f>
        <v>0.02</v>
      </c>
      <c r="AT62">
        <f>VLOOKUP($B62, TN!$1:$1048576, 5, FALSE)</f>
        <v>2020</v>
      </c>
      <c r="AU62">
        <f t="shared" si="7"/>
        <v>6047.9041916167671</v>
      </c>
      <c r="AV62">
        <f>VLOOKUP($B62, TICTOC!$1:$1048576, 5, FALSE)</f>
        <v>125.446</v>
      </c>
      <c r="AW62">
        <f t="shared" si="8"/>
        <v>10445.129059117402</v>
      </c>
      <c r="AX62">
        <f>VLOOKUP($B62, TICTOC!$1:$1048576, 6, FALSE)</f>
        <v>33.843000000000004</v>
      </c>
      <c r="AY62">
        <f t="shared" si="9"/>
        <v>2817.9017485428813</v>
      </c>
      <c r="AZ62">
        <f>VLOOKUP($C62, GHG!$1:$1048576, 2, FALSE)</f>
        <v>404.38887770000002</v>
      </c>
      <c r="BA62">
        <f>VLOOKUP($C62, GHG!$1:$1048576, 4, FALSE)</f>
        <v>14.88015015</v>
      </c>
      <c r="BB62">
        <f>VLOOKUP($C62, GHG!$1:$1048576, 5, FALSE)</f>
        <v>0.31584783700000002</v>
      </c>
      <c r="BC62">
        <f>VLOOKUP($C62, GHG!$1:$1048576, 6, FALSE)</f>
        <v>434.12619160000003</v>
      </c>
      <c r="BD62">
        <f>VLOOKUP($C62, GHG!$1:$1048576, 8, FALSE)</f>
        <v>0.62489420799999995</v>
      </c>
      <c r="BE62">
        <f>VLOOKUP($C62, GHG!$1:$1048576, 9, FALSE)</f>
        <v>0.20703187300000001</v>
      </c>
      <c r="BF62">
        <f>VLOOKUP($C62, GHG!$1:$1048576, 10, FALSE)</f>
        <v>0.248635304</v>
      </c>
      <c r="BG62">
        <f>VLOOKUP($C62, GHG!$1:$1048576, 12, FALSE)</f>
        <v>6.7412624509999999</v>
      </c>
      <c r="BH62">
        <f>VLOOKUP($C62, GHG!$1:$1048576, 13, FALSE)</f>
        <v>0.50291810699999995</v>
      </c>
      <c r="CH62">
        <f>VLOOKUP($A62, BF!$1:$1048576, 2, FALSE)</f>
        <v>1.1246312424627301E-3</v>
      </c>
      <c r="CI62">
        <f>VLOOKUP($A62, BF!$1:$1048576, 3, FALSE)</f>
        <v>-3.8339135468497699E-4</v>
      </c>
      <c r="CJ62" s="20" t="e">
        <f>VLOOKUP($C62, RADON!$1:$1048576, 3, FALSE)</f>
        <v>#N/A</v>
      </c>
    </row>
    <row r="63" spans="1:88" x14ac:dyDescent="0.2">
      <c r="A63" s="7" t="s">
        <v>211</v>
      </c>
      <c r="B63" t="str">
        <f t="shared" si="5"/>
        <v>D70A43693</v>
      </c>
      <c r="C63" s="7" t="s">
        <v>458</v>
      </c>
      <c r="D63" t="s">
        <v>128</v>
      </c>
      <c r="E63" s="18">
        <v>43693</v>
      </c>
      <c r="F63" s="10">
        <v>0.50972222222222219</v>
      </c>
      <c r="G63">
        <v>50.354550000000003</v>
      </c>
      <c r="H63">
        <v>-108.87635</v>
      </c>
      <c r="I63">
        <v>17.600000000000001</v>
      </c>
      <c r="J63">
        <v>100</v>
      </c>
      <c r="K63">
        <v>18.2</v>
      </c>
      <c r="L63" t="s">
        <v>212</v>
      </c>
      <c r="M63">
        <v>1.42</v>
      </c>
      <c r="N63">
        <v>2.4</v>
      </c>
      <c r="O63">
        <v>2.5</v>
      </c>
      <c r="P63">
        <v>84.2</v>
      </c>
      <c r="Q63">
        <v>0</v>
      </c>
      <c r="R63">
        <v>0</v>
      </c>
      <c r="S63">
        <v>18.8</v>
      </c>
      <c r="T63">
        <v>57.8</v>
      </c>
      <c r="U63">
        <v>5.33</v>
      </c>
      <c r="V63">
        <v>16.45</v>
      </c>
      <c r="W63">
        <v>0.95</v>
      </c>
      <c r="X63">
        <v>8.02</v>
      </c>
      <c r="Y63">
        <v>16.600000000000001</v>
      </c>
      <c r="Z63">
        <v>0.9</v>
      </c>
      <c r="AA63">
        <v>0.08</v>
      </c>
      <c r="AB63">
        <v>1850</v>
      </c>
      <c r="AC63">
        <v>1.1499999999999999</v>
      </c>
      <c r="AD63">
        <v>7.64</v>
      </c>
      <c r="AE63" s="15">
        <f t="shared" si="6"/>
        <v>8.2456735960822627</v>
      </c>
      <c r="AF63" s="15">
        <v>693.6</v>
      </c>
      <c r="AK63">
        <v>2</v>
      </c>
      <c r="AL63" t="s">
        <v>213</v>
      </c>
      <c r="AM63" t="s">
        <v>91</v>
      </c>
      <c r="AN63">
        <f>VLOOKUP($C63, CHL!$1:$1048576, 6, FALSE)</f>
        <v>5.3808143500000005</v>
      </c>
      <c r="AO63">
        <f>VLOOKUP($C63, CHL!$1:$1048576, 3, FALSE)</f>
        <v>3.0125379277777777</v>
      </c>
      <c r="AP63">
        <f>VLOOKUP($B63, Triplex!$1:$1048576, 5, FALSE)</f>
        <v>0.04</v>
      </c>
      <c r="AQ63">
        <f>VLOOKUP($B63, Triplex!$1:$1048576,6, FALSE)</f>
        <v>7.0000000000000007E-2</v>
      </c>
      <c r="AR63">
        <f>VLOOKUP($B63, Triplex!$1:$1048576, 7, FALSE)</f>
        <v>754.51</v>
      </c>
      <c r="AS63">
        <f>VLOOKUP($B63, TP!$1:$1048576, 5, FALSE)</f>
        <v>0.12</v>
      </c>
      <c r="AT63">
        <f>VLOOKUP($B63, TN!$1:$1048576, 5, FALSE)</f>
        <v>2140</v>
      </c>
      <c r="AU63">
        <f t="shared" si="7"/>
        <v>30.571428571428569</v>
      </c>
      <c r="AV63">
        <f>VLOOKUP($B63, TICTOC!$1:$1048576, 5, FALSE)</f>
        <v>49.225999999999999</v>
      </c>
      <c r="AW63">
        <f t="shared" si="8"/>
        <v>4098.7510407993341</v>
      </c>
      <c r="AX63">
        <f>VLOOKUP($B63, TICTOC!$1:$1048576, 6, FALSE)</f>
        <v>25.954999999999998</v>
      </c>
      <c r="AY63">
        <f t="shared" si="9"/>
        <v>2161.1157368859285</v>
      </c>
      <c r="AZ63">
        <f>VLOOKUP($C63, GHG!$1:$1048576, 2, FALSE)</f>
        <v>2599.8950970000001</v>
      </c>
      <c r="BA63">
        <f>VLOOKUP($C63, GHG!$1:$1048576, 4, FALSE)</f>
        <v>95.690977570000001</v>
      </c>
      <c r="BB63">
        <f>VLOOKUP($C63, GHG!$1:$1048576, 5, FALSE)</f>
        <v>1.36646281</v>
      </c>
      <c r="BC63">
        <f>VLOOKUP($C63, GHG!$1:$1048576, 6, FALSE)</f>
        <v>433.29078820000001</v>
      </c>
      <c r="BD63">
        <f>VLOOKUP($C63, GHG!$1:$1048576, 8, FALSE)</f>
        <v>0.62322091999999996</v>
      </c>
      <c r="BE63">
        <f>VLOOKUP($C63, GHG!$1:$1048576, 9, FALSE)</f>
        <v>1.0878063E-2</v>
      </c>
      <c r="BF63">
        <f>VLOOKUP($C63, GHG!$1:$1048576, 10, FALSE)</f>
        <v>0.24035996400000001</v>
      </c>
      <c r="BG63">
        <f>VLOOKUP($C63, GHG!$1:$1048576, 12, FALSE)</f>
        <v>6.5189458719999998</v>
      </c>
      <c r="BH63">
        <f>VLOOKUP($C63, GHG!$1:$1048576, 13, FALSE)</f>
        <v>4.2592431E-2</v>
      </c>
      <c r="CH63">
        <f>VLOOKUP($A63, BF!$1:$1048576, 2, FALSE)</f>
        <v>6.4952965573486397E-3</v>
      </c>
      <c r="CI63">
        <f>VLOOKUP($A63, BF!$1:$1048576, 3, FALSE)</f>
        <v>-3.8126639587714102E-4</v>
      </c>
      <c r="CJ63" s="20" t="e">
        <f>VLOOKUP($C63, RADON!$1:$1048576, 3, FALSE)</f>
        <v>#N/A</v>
      </c>
    </row>
    <row r="64" spans="1:88" x14ac:dyDescent="0.2">
      <c r="A64" s="7" t="s">
        <v>259</v>
      </c>
      <c r="B64" t="str">
        <f t="shared" si="5"/>
        <v>D44B43699</v>
      </c>
      <c r="C64" s="7" t="s">
        <v>335</v>
      </c>
      <c r="D64" t="s">
        <v>128</v>
      </c>
      <c r="E64" s="18">
        <v>43699</v>
      </c>
      <c r="F64" s="10">
        <v>0.56319444444444444</v>
      </c>
      <c r="G64">
        <v>52.678939999999997</v>
      </c>
      <c r="H64">
        <v>-108.90730000000001</v>
      </c>
      <c r="I64">
        <v>18.7</v>
      </c>
      <c r="J64">
        <v>100</v>
      </c>
      <c r="K64">
        <v>10.4</v>
      </c>
      <c r="L64" t="s">
        <v>199</v>
      </c>
      <c r="M64">
        <v>0.64</v>
      </c>
      <c r="N64">
        <v>1.9</v>
      </c>
      <c r="O64">
        <v>1.9</v>
      </c>
      <c r="P64">
        <v>91.9</v>
      </c>
      <c r="Q64">
        <v>0</v>
      </c>
      <c r="R64">
        <v>0</v>
      </c>
      <c r="S64">
        <v>18.8</v>
      </c>
      <c r="T64">
        <v>95.1</v>
      </c>
      <c r="U64">
        <v>9.0399999999999991</v>
      </c>
      <c r="V64">
        <v>526</v>
      </c>
      <c r="W64">
        <v>0.28999999999999998</v>
      </c>
      <c r="X64">
        <v>8.44</v>
      </c>
      <c r="Y64">
        <v>14.8</v>
      </c>
      <c r="Z64">
        <v>13.7</v>
      </c>
      <c r="AA64">
        <v>1.39</v>
      </c>
      <c r="AB64">
        <v>489.4</v>
      </c>
      <c r="AC64">
        <v>0.3</v>
      </c>
      <c r="AD64">
        <v>7.6</v>
      </c>
      <c r="AE64" s="15">
        <f t="shared" si="6"/>
        <v>272.43122226546922</v>
      </c>
      <c r="AF64" s="15">
        <v>703.1</v>
      </c>
      <c r="AK64">
        <v>1</v>
      </c>
      <c r="AM64" t="s">
        <v>91</v>
      </c>
      <c r="AN64">
        <f>VLOOKUP($C64, CHL!$1:$1048576, 6, FALSE)</f>
        <v>59.633826600000006</v>
      </c>
      <c r="AO64">
        <f>VLOOKUP($C64, CHL!$1:$1048576, 3, FALSE)</f>
        <v>48.154364150000006</v>
      </c>
      <c r="AP64">
        <f>VLOOKUP($B64, Triplex!$1:$1048576, 5, FALSE)</f>
        <v>0.08</v>
      </c>
      <c r="AQ64">
        <f>VLOOKUP($B64, Triplex!$1:$1048576,6, FALSE)</f>
        <v>0.09</v>
      </c>
      <c r="AR64">
        <f>VLOOKUP($B64, Triplex!$1:$1048576, 7, FALSE)</f>
        <v>7.52</v>
      </c>
      <c r="AS64">
        <f>VLOOKUP($B64, TP!$1:$1048576, 5, FALSE)</f>
        <v>0.12</v>
      </c>
      <c r="AT64">
        <f>VLOOKUP($B64, TN!$1:$1048576, 5, FALSE)</f>
        <v>1690</v>
      </c>
      <c r="AU64">
        <f t="shared" si="7"/>
        <v>18.777777777777779</v>
      </c>
      <c r="AV64">
        <f>VLOOKUP($B64, TICTOC!$1:$1048576, 5, FALSE)</f>
        <v>43.091999999999999</v>
      </c>
      <c r="AW64">
        <f t="shared" si="8"/>
        <v>3588.0099916736053</v>
      </c>
      <c r="AX64">
        <f>VLOOKUP($B64, TICTOC!$1:$1048576, 6, FALSE)</f>
        <v>28.271000000000001</v>
      </c>
      <c r="AY64">
        <f t="shared" si="9"/>
        <v>2353.955037468776</v>
      </c>
      <c r="AZ64">
        <f>VLOOKUP($C64, GHG!$1:$1048576, 2, FALSE)</f>
        <v>266.19176110000001</v>
      </c>
      <c r="BA64">
        <f>VLOOKUP($C64, GHG!$1:$1048576, 4, FALSE)</f>
        <v>9.9624488600000003</v>
      </c>
      <c r="BB64">
        <f>VLOOKUP($C64, GHG!$1:$1048576, 5, FALSE)</f>
        <v>0.32294044399999999</v>
      </c>
      <c r="BC64">
        <f>VLOOKUP($C64, GHG!$1:$1048576, 6, FALSE)</f>
        <v>392.34520350000003</v>
      </c>
      <c r="BD64">
        <f>VLOOKUP($C64, GHG!$1:$1048576, 8, FALSE)</f>
        <v>0.57444234100000002</v>
      </c>
      <c r="BE64">
        <f>VLOOKUP($C64, GHG!$1:$1048576, 9, FALSE)</f>
        <v>3.6167375000000002E-2</v>
      </c>
      <c r="BF64">
        <f>VLOOKUP($C64, GHG!$1:$1048576, 10, FALSE)</f>
        <v>0.24198367400000001</v>
      </c>
      <c r="BG64">
        <f>VLOOKUP($C64, GHG!$1:$1048576, 12, FALSE)</f>
        <v>6.6792729709999996</v>
      </c>
      <c r="BH64">
        <f>VLOOKUP($C64, GHG!$1:$1048576, 13, FALSE)</f>
        <v>0.103840829</v>
      </c>
      <c r="CH64">
        <f>VLOOKUP($A64, BF!$1:$1048576, 2, FALSE)</f>
        <v>8.8294875636336402E-3</v>
      </c>
      <c r="CI64">
        <f>VLOOKUP($A64, BF!$1:$1048576, 3, FALSE)</f>
        <v>2.0949333030448199E-3</v>
      </c>
      <c r="CJ64" s="20">
        <f>VLOOKUP($C64, RADON!$1:$1048576, 3, FALSE)</f>
        <v>4.7543873535572772</v>
      </c>
    </row>
    <row r="65" spans="1:88" x14ac:dyDescent="0.2">
      <c r="A65" s="7" t="s">
        <v>204</v>
      </c>
      <c r="B65" t="str">
        <f t="shared" si="5"/>
        <v>D69A43693</v>
      </c>
      <c r="C65" s="7" t="s">
        <v>452</v>
      </c>
      <c r="D65" t="s">
        <v>128</v>
      </c>
      <c r="E65" s="18">
        <v>43693</v>
      </c>
      <c r="F65" s="10">
        <v>0.45833333333333331</v>
      </c>
      <c r="G65">
        <v>49.329940000000001</v>
      </c>
      <c r="H65">
        <v>-109.04883</v>
      </c>
      <c r="I65">
        <v>16</v>
      </c>
      <c r="J65">
        <v>50</v>
      </c>
      <c r="K65">
        <v>9.4</v>
      </c>
      <c r="L65" t="s">
        <v>199</v>
      </c>
      <c r="M65">
        <v>0.12</v>
      </c>
      <c r="N65">
        <v>1.9</v>
      </c>
      <c r="O65">
        <v>1.9</v>
      </c>
      <c r="P65">
        <v>90.5</v>
      </c>
      <c r="Q65">
        <v>0</v>
      </c>
      <c r="R65">
        <v>0</v>
      </c>
      <c r="S65">
        <v>16.899999999999999</v>
      </c>
      <c r="T65">
        <v>62.2</v>
      </c>
      <c r="U65">
        <v>6.03</v>
      </c>
      <c r="V65">
        <v>286.39999999999998</v>
      </c>
      <c r="W65">
        <v>0.16</v>
      </c>
      <c r="X65">
        <v>9.16</v>
      </c>
      <c r="Y65">
        <v>15.6</v>
      </c>
      <c r="Z65">
        <v>1.4</v>
      </c>
      <c r="AA65">
        <v>0.14000000000000001</v>
      </c>
      <c r="AB65">
        <v>2845</v>
      </c>
      <c r="AC65">
        <v>0.17</v>
      </c>
      <c r="AD65">
        <v>8.5299999999999994</v>
      </c>
      <c r="AE65" s="15">
        <f t="shared" si="6"/>
        <v>146.77211016946598</v>
      </c>
      <c r="AF65" s="15">
        <v>672.6</v>
      </c>
      <c r="AK65">
        <v>3</v>
      </c>
      <c r="AM65" t="s">
        <v>91</v>
      </c>
      <c r="AN65">
        <f>VLOOKUP($C65, CHL!$1:$1048576, 6, FALSE)</f>
        <v>165.19084220000002</v>
      </c>
      <c r="AO65">
        <f>VLOOKUP($C65, CHL!$1:$1048576, 3, FALSE)</f>
        <v>147.88375330000002</v>
      </c>
      <c r="AP65">
        <f>VLOOKUP($B65, Triplex!$1:$1048576, 5, FALSE)</f>
        <v>0.1</v>
      </c>
      <c r="AQ65">
        <f>VLOOKUP($B65, Triplex!$1:$1048576,6, FALSE)</f>
        <v>0.03</v>
      </c>
      <c r="AR65">
        <f>VLOOKUP($B65, Triplex!$1:$1048576, 7, FALSE)</f>
        <v>17.05</v>
      </c>
      <c r="AS65">
        <f>VLOOKUP($B65, TP!$1:$1048576, 5, FALSE)</f>
        <v>0.09</v>
      </c>
      <c r="AT65">
        <f>VLOOKUP($B65, TN!$1:$1048576, 5, FALSE)</f>
        <v>2060</v>
      </c>
      <c r="AU65">
        <f t="shared" si="7"/>
        <v>68.666666666666671</v>
      </c>
      <c r="AV65">
        <f>VLOOKUP($B65, TICTOC!$1:$1048576, 5, FALSE)</f>
        <v>38.055999999999997</v>
      </c>
      <c r="AW65">
        <f t="shared" si="8"/>
        <v>3168.6927560366362</v>
      </c>
      <c r="AX65">
        <f>VLOOKUP($B65, TICTOC!$1:$1048576, 6, FALSE)</f>
        <v>34.566000000000003</v>
      </c>
      <c r="AY65">
        <f t="shared" si="9"/>
        <v>2878.1015820149878</v>
      </c>
      <c r="AZ65">
        <f>VLOOKUP($C65, GHG!$1:$1048576, 2, FALSE)</f>
        <v>92.512549050000004</v>
      </c>
      <c r="BA65">
        <f>VLOOKUP($C65, GHG!$1:$1048576, 4, FALSE)</f>
        <v>3.5103430179999999</v>
      </c>
      <c r="BB65">
        <f>VLOOKUP($C65, GHG!$1:$1048576, 5, FALSE)</f>
        <v>8.7314251999999995E-2</v>
      </c>
      <c r="BC65">
        <f>VLOOKUP($C65, GHG!$1:$1048576, 6, FALSE)</f>
        <v>377.35441459999998</v>
      </c>
      <c r="BD65">
        <f>VLOOKUP($C65, GHG!$1:$1048576, 8, FALSE)</f>
        <v>0.55071677900000005</v>
      </c>
      <c r="BE65">
        <f>VLOOKUP($C65, GHG!$1:$1048576, 9, FALSE)</f>
        <v>3.9175545999999999E-2</v>
      </c>
      <c r="BF65">
        <f>VLOOKUP($C65, GHG!$1:$1048576, 10, FALSE)</f>
        <v>0.17769058200000001</v>
      </c>
      <c r="BG65">
        <f>VLOOKUP($C65, GHG!$1:$1048576, 12, FALSE)</f>
        <v>4.9876970280000004</v>
      </c>
      <c r="BH65">
        <f>VLOOKUP($C65, GHG!$1:$1048576, 13, FALSE)</f>
        <v>7.7416281000000003E-2</v>
      </c>
      <c r="CH65">
        <f>VLOOKUP($A65, BF!$1:$1048576, 2, FALSE)</f>
        <v>2.9396122947940701E-3</v>
      </c>
      <c r="CI65">
        <f>VLOOKUP($A65, BF!$1:$1048576, 3, FALSE)</f>
        <v>3.3779317794577099E-4</v>
      </c>
      <c r="CJ65" s="20" t="e">
        <f>VLOOKUP($C65, RADON!$1:$1048576, 3, FALSE)</f>
        <v>#N/A</v>
      </c>
    </row>
    <row r="66" spans="1:88" x14ac:dyDescent="0.2">
      <c r="A66" s="7" t="s">
        <v>94</v>
      </c>
      <c r="B66" t="str">
        <f t="shared" ref="B66:B94" si="10">C66&amp;E66</f>
        <v>D48B43668</v>
      </c>
      <c r="C66" s="7" t="s">
        <v>346</v>
      </c>
      <c r="D66" t="s">
        <v>88</v>
      </c>
      <c r="E66" s="18">
        <v>43668</v>
      </c>
      <c r="F66" s="10">
        <v>0.59236111111111112</v>
      </c>
      <c r="G66">
        <v>49.991970000000002</v>
      </c>
      <c r="H66">
        <v>-101.92989</v>
      </c>
      <c r="I66">
        <v>22.6</v>
      </c>
      <c r="J66">
        <v>0</v>
      </c>
      <c r="K66">
        <v>2.2999999999999998</v>
      </c>
      <c r="L66" t="s">
        <v>89</v>
      </c>
      <c r="M66">
        <v>0.62</v>
      </c>
      <c r="N66">
        <v>1.8</v>
      </c>
      <c r="O66">
        <v>1.8</v>
      </c>
      <c r="P66">
        <v>100.5</v>
      </c>
      <c r="Q66">
        <v>0</v>
      </c>
      <c r="R66">
        <v>0</v>
      </c>
      <c r="S66">
        <v>24.5</v>
      </c>
      <c r="T66">
        <v>150.1</v>
      </c>
      <c r="U66">
        <v>12.11</v>
      </c>
      <c r="V66">
        <v>749</v>
      </c>
      <c r="W66">
        <v>0.35</v>
      </c>
      <c r="X66">
        <v>9.16</v>
      </c>
      <c r="Y66">
        <v>16.399999999999999</v>
      </c>
      <c r="Z66">
        <v>1.4</v>
      </c>
      <c r="AA66">
        <v>0.14000000000000001</v>
      </c>
      <c r="AB66">
        <v>743</v>
      </c>
      <c r="AC66">
        <v>0.44</v>
      </c>
      <c r="AD66">
        <v>7.53</v>
      </c>
      <c r="AE66" s="15">
        <f t="shared" ref="AE66:AE94" si="11">IF(V66&gt;717.5,(-0.000000000005886729*V66^3)+(0.000001573823009374*V66^2)+( 0.564100864596031*V66)-32.0598990943585, (- 0.00000003351240016*V66^3)+(0.000049948901244919*V66^2)+( 0.500944688449521*V66)-0.00823364899058809)</f>
        <v>391.33209122696962</v>
      </c>
      <c r="AF66" s="15">
        <v>714.5</v>
      </c>
      <c r="AI66" s="15"/>
      <c r="AJ66" s="15"/>
      <c r="AK66" s="15"/>
      <c r="AL66" s="15" t="s">
        <v>95</v>
      </c>
      <c r="AM66" t="s">
        <v>91</v>
      </c>
      <c r="AN66">
        <f>VLOOKUP($C66, CHL!$1:$1048576, 6, FALSE)</f>
        <v>44.034023400000009</v>
      </c>
      <c r="AO66">
        <f>VLOOKUP($C66, CHL!$1:$1048576, 3, FALSE)</f>
        <v>37.425080933333341</v>
      </c>
      <c r="AP66">
        <f>VLOOKUP($B66, Triplex!$1:$1048576, 5, FALSE)</f>
        <v>0.11</v>
      </c>
      <c r="AQ66">
        <f>VLOOKUP($B66, Triplex!$1:$1048576,6, FALSE)</f>
        <v>0.02</v>
      </c>
      <c r="AR66">
        <f>VLOOKUP($B66, Triplex!$1:$1048576, 7, FALSE)</f>
        <v>4.5199999999999996</v>
      </c>
      <c r="AS66">
        <f>VLOOKUP($B66, TP!$1:$1048576, 5, FALSE)</f>
        <v>0.05</v>
      </c>
      <c r="AT66">
        <f>VLOOKUP($B66, TN!$1:$1048576, 5, FALSE)</f>
        <v>1470</v>
      </c>
      <c r="AU66">
        <f t="shared" ref="AU66:AU94" si="12">(AT66/1000)/AQ66</f>
        <v>73.5</v>
      </c>
      <c r="AV66">
        <f>VLOOKUP($B66, TICTOC!$1:$1048576, 5, FALSE)</f>
        <v>44.725999999999999</v>
      </c>
      <c r="AW66">
        <f t="shared" ref="AW66:AW94" si="13">(AV66/12.01)*1000</f>
        <v>3724.0632805995001</v>
      </c>
      <c r="AX66">
        <f>VLOOKUP($B66, TICTOC!$1:$1048576, 6, FALSE)</f>
        <v>27.056000000000001</v>
      </c>
      <c r="AY66">
        <f t="shared" ref="AY66:AY94" si="14">(AX66/12.01)*1000</f>
        <v>2252.7893422148213</v>
      </c>
      <c r="AZ66">
        <f>VLOOKUP($C66, GHG!$1:$1048576, 2, FALSE)</f>
        <v>126.37069150000001</v>
      </c>
      <c r="BA66">
        <f>VLOOKUP($C66, GHG!$1:$1048576, 4, FALSE)</f>
        <v>4.0841381309999996</v>
      </c>
      <c r="BB66">
        <f>VLOOKUP($C66, GHG!$1:$1048576, 5, FALSE)</f>
        <v>0.49849186200000001</v>
      </c>
      <c r="BC66">
        <f>VLOOKUP($C66, GHG!$1:$1048576, 6, FALSE)</f>
        <v>407.35625770000001</v>
      </c>
      <c r="BD66">
        <f>VLOOKUP($C66, GHG!$1:$1048576, 8, FALSE)</f>
        <v>0.54227793400000002</v>
      </c>
      <c r="BE66">
        <f>VLOOKUP($C66, GHG!$1:$1048576, 9, FALSE)</f>
        <v>9.9327960000000007E-3</v>
      </c>
      <c r="BF66">
        <f>VLOOKUP($C66, GHG!$1:$1048576, 10, FALSE)</f>
        <v>0.220987829</v>
      </c>
      <c r="BG66">
        <f>VLOOKUP($C66, GHG!$1:$1048576, 12, FALSE)</f>
        <v>5.2268038900000002</v>
      </c>
      <c r="BH66">
        <f>VLOOKUP($C66, GHG!$1:$1048576, 13, FALSE)</f>
        <v>6.5671713000000007E-2</v>
      </c>
      <c r="CH66">
        <f>VLOOKUP($A66, BF!$1:$1048576, 2, FALSE)</f>
        <v>1.7768332368301401E-2</v>
      </c>
      <c r="CI66">
        <f>VLOOKUP($A66, BF!$1:$1048576, 3, FALSE)</f>
        <v>4.19900326099316E-3</v>
      </c>
      <c r="CJ66" s="20" t="e">
        <f>VLOOKUP($C66, RADON!$1:$1048576, 3, FALSE)</f>
        <v>#N/A</v>
      </c>
    </row>
    <row r="67" spans="1:88" x14ac:dyDescent="0.2">
      <c r="A67" s="7">
        <v>20</v>
      </c>
      <c r="B67" t="str">
        <f t="shared" si="10"/>
        <v>D2043668</v>
      </c>
      <c r="C67" s="7" t="s">
        <v>298</v>
      </c>
      <c r="D67" t="s">
        <v>88</v>
      </c>
      <c r="E67" s="18">
        <v>43668</v>
      </c>
      <c r="F67" s="10">
        <v>0.48749999999999999</v>
      </c>
      <c r="G67">
        <v>50.108364399999999</v>
      </c>
      <c r="H67">
        <v>-102.0415319</v>
      </c>
      <c r="I67">
        <v>20.3</v>
      </c>
      <c r="J67">
        <v>50</v>
      </c>
      <c r="K67">
        <v>2.4</v>
      </c>
      <c r="L67" t="s">
        <v>89</v>
      </c>
      <c r="M67">
        <v>2.14</v>
      </c>
      <c r="N67">
        <v>3.4</v>
      </c>
      <c r="O67">
        <v>3.4</v>
      </c>
      <c r="P67">
        <v>95.9</v>
      </c>
      <c r="Q67">
        <v>0</v>
      </c>
      <c r="R67">
        <v>0</v>
      </c>
      <c r="S67">
        <v>24.4</v>
      </c>
      <c r="T67">
        <v>96.3</v>
      </c>
      <c r="U67">
        <v>7.95</v>
      </c>
      <c r="V67">
        <v>1175</v>
      </c>
      <c r="W67">
        <v>0.59</v>
      </c>
      <c r="X67">
        <v>8.59</v>
      </c>
      <c r="Y67">
        <v>14.8</v>
      </c>
      <c r="Z67">
        <v>1.4</v>
      </c>
      <c r="AA67">
        <v>0.14000000000000001</v>
      </c>
      <c r="AB67">
        <v>1125</v>
      </c>
      <c r="AC67">
        <v>0.7</v>
      </c>
      <c r="AD67">
        <v>7.54</v>
      </c>
      <c r="AE67" s="15">
        <f t="shared" si="11"/>
        <v>632.92192654415487</v>
      </c>
      <c r="AF67" s="15">
        <v>715.1</v>
      </c>
      <c r="AI67" s="15"/>
      <c r="AJ67" s="15"/>
      <c r="AK67" s="15"/>
      <c r="AL67" s="15" t="s">
        <v>96</v>
      </c>
      <c r="AM67" t="s">
        <v>91</v>
      </c>
      <c r="AN67">
        <f>VLOOKUP($C67, CHL!$1:$1048576, 6, FALSE)</f>
        <v>3.559183916666667</v>
      </c>
      <c r="AO67">
        <f>VLOOKUP($C67, CHL!$1:$1048576, 3, FALSE)</f>
        <v>2.7646930277777777</v>
      </c>
      <c r="AP67">
        <f>VLOOKUP($B67, Triplex!$1:$1048576, 5, FALSE)</f>
        <v>0.03</v>
      </c>
      <c r="AQ67">
        <f>VLOOKUP($B67, Triplex!$1:$1048576,6, FALSE)</f>
        <v>7.3600000000000002E-3</v>
      </c>
      <c r="AR67">
        <f>VLOOKUP($B67, Triplex!$1:$1048576, 7, FALSE)</f>
        <v>2.31</v>
      </c>
      <c r="AS67">
        <f>VLOOKUP($B67, TP!$1:$1048576, 5, FALSE)</f>
        <v>0.02</v>
      </c>
      <c r="AT67">
        <f>VLOOKUP($B67, TN!$1:$1048576, 5, FALSE)</f>
        <v>1360</v>
      </c>
      <c r="AU67">
        <f t="shared" si="12"/>
        <v>184.78260869565219</v>
      </c>
      <c r="AV67">
        <f>VLOOKUP($B67, TICTOC!$1:$1048576, 5, FALSE)</f>
        <v>53.665999999999997</v>
      </c>
      <c r="AW67">
        <f t="shared" si="13"/>
        <v>4468.4429641965025</v>
      </c>
      <c r="AX67">
        <f>VLOOKUP($B67, TICTOC!$1:$1048576, 6, FALSE)</f>
        <v>24.335999999999999</v>
      </c>
      <c r="AY67">
        <f t="shared" si="14"/>
        <v>2026.3114071606992</v>
      </c>
      <c r="AZ67">
        <f>VLOOKUP($C67, GHG!$1:$1048576, 2, FALSE)</f>
        <v>503.29742929999998</v>
      </c>
      <c r="BA67">
        <f>VLOOKUP($C67, GHG!$1:$1048576, 4, FALSE)</f>
        <v>16.306472509999999</v>
      </c>
      <c r="BB67">
        <f>VLOOKUP($C67, GHG!$1:$1048576, 5, FALSE)</f>
        <v>0.45211823600000001</v>
      </c>
      <c r="BC67">
        <f>VLOOKUP($C67, GHG!$1:$1048576, 6, FALSE)</f>
        <v>395.17674649999998</v>
      </c>
      <c r="BD67">
        <f>VLOOKUP($C67, GHG!$1:$1048576, 8, FALSE)</f>
        <v>0.52669293500000003</v>
      </c>
      <c r="BE67">
        <f>VLOOKUP($C67, GHG!$1:$1048576, 9, FALSE)</f>
        <v>9.9409990000000007E-3</v>
      </c>
      <c r="BF67">
        <f>VLOOKUP($C67, GHG!$1:$1048576, 10, FALSE)</f>
        <v>0.27814551700000001</v>
      </c>
      <c r="BG67">
        <f>VLOOKUP($C67, GHG!$1:$1048576, 12, FALSE)</f>
        <v>6.5937801949999999</v>
      </c>
      <c r="BH67">
        <f>VLOOKUP($C67, GHG!$1:$1048576, 13, FALSE)</f>
        <v>2.6704984000000001E-2</v>
      </c>
      <c r="CH67">
        <f>VLOOKUP($A67, BF!$1:$1048576, 2, FALSE)</f>
        <v>1.8096158416576399E-2</v>
      </c>
      <c r="CI67">
        <f>VLOOKUP($A67, BF!$1:$1048576, 3, FALSE)</f>
        <v>4.22943120310626E-4</v>
      </c>
      <c r="CJ67" s="20" t="e">
        <f>VLOOKUP($C67, RADON!$1:$1048576, 3, FALSE)</f>
        <v>#N/A</v>
      </c>
    </row>
    <row r="68" spans="1:88" x14ac:dyDescent="0.2">
      <c r="A68" s="7" t="s">
        <v>134</v>
      </c>
      <c r="B68" t="str">
        <f t="shared" si="10"/>
        <v>D66B43679</v>
      </c>
      <c r="C68" s="7" t="s">
        <v>444</v>
      </c>
      <c r="D68" t="s">
        <v>128</v>
      </c>
      <c r="E68" s="18">
        <v>43679</v>
      </c>
      <c r="F68" s="10">
        <v>0.39444444444444443</v>
      </c>
      <c r="G68">
        <v>50.131970000000003</v>
      </c>
      <c r="H68" s="12">
        <v>-104.83163</v>
      </c>
      <c r="I68">
        <v>24</v>
      </c>
      <c r="J68">
        <v>0</v>
      </c>
      <c r="K68">
        <v>10.199999999999999</v>
      </c>
      <c r="L68" t="s">
        <v>132</v>
      </c>
      <c r="M68">
        <v>0.18</v>
      </c>
      <c r="N68">
        <v>2.4</v>
      </c>
      <c r="O68">
        <v>2.4</v>
      </c>
      <c r="P68">
        <v>81.599999999999994</v>
      </c>
      <c r="Q68">
        <v>0</v>
      </c>
      <c r="R68">
        <v>0</v>
      </c>
      <c r="S68">
        <v>20.7</v>
      </c>
      <c r="T68">
        <v>83.2</v>
      </c>
      <c r="U68">
        <v>7.41</v>
      </c>
      <c r="V68">
        <v>2175</v>
      </c>
      <c r="W68">
        <v>1.22</v>
      </c>
      <c r="X68">
        <v>9.16</v>
      </c>
      <c r="Y68">
        <v>18.5</v>
      </c>
      <c r="Z68">
        <v>66.2</v>
      </c>
      <c r="AA68">
        <v>6.17</v>
      </c>
      <c r="AB68">
        <v>2062</v>
      </c>
      <c r="AC68">
        <v>1.22</v>
      </c>
      <c r="AD68">
        <v>9.07</v>
      </c>
      <c r="AE68" s="15">
        <f t="shared" si="11"/>
        <v>1202.2440786771867</v>
      </c>
      <c r="AF68">
        <v>710.1</v>
      </c>
      <c r="AK68">
        <v>1</v>
      </c>
      <c r="AL68" t="s">
        <v>135</v>
      </c>
      <c r="AM68" t="s">
        <v>91</v>
      </c>
      <c r="AN68">
        <f>VLOOKUP($C68, CHL!$1:$1048576, 6, FALSE)</f>
        <v>7.1627530000000004</v>
      </c>
      <c r="AO68">
        <f>VLOOKUP($C68, CHL!$1:$1048576, 3, FALSE)</f>
        <v>3.6226231111111105</v>
      </c>
      <c r="AP68">
        <f>VLOOKUP($B68, Triplex!$1:$1048576, 5, FALSE)</f>
        <v>7.0000000000000007E-2</v>
      </c>
      <c r="AQ68">
        <f>VLOOKUP($B68, Triplex!$1:$1048576,6, FALSE)</f>
        <v>0.01</v>
      </c>
      <c r="AR68">
        <f>VLOOKUP($B68, Triplex!$1:$1048576, 7, FALSE)</f>
        <v>3.33</v>
      </c>
      <c r="AS68">
        <f>VLOOKUP($B68, TP!$1:$1048576, 5, FALSE)</f>
        <v>0.03</v>
      </c>
      <c r="AT68">
        <f>VLOOKUP($B68, TN!$1:$1048576, 5, FALSE)</f>
        <v>1820</v>
      </c>
      <c r="AU68">
        <f t="shared" si="12"/>
        <v>182</v>
      </c>
      <c r="AV68">
        <f>VLOOKUP($B68, TICTOC!$1:$1048576, 5, FALSE)</f>
        <v>67.057000000000002</v>
      </c>
      <c r="AW68">
        <f t="shared" si="13"/>
        <v>5583.4304746044972</v>
      </c>
      <c r="AX68">
        <f>VLOOKUP($B68, TICTOC!$1:$1048576, 6, FALSE)</f>
        <v>34.064999999999998</v>
      </c>
      <c r="AY68">
        <f t="shared" si="14"/>
        <v>2836.3863447127392</v>
      </c>
      <c r="AZ68">
        <f>VLOOKUP($C68, GHG!$1:$1048576, 2, FALSE)</f>
        <v>173.0621338</v>
      </c>
      <c r="BA68">
        <f>VLOOKUP($C68, GHG!$1:$1048576, 4, FALSE)</f>
        <v>6.1598109719999998</v>
      </c>
      <c r="BB68">
        <f>VLOOKUP($C68, GHG!$1:$1048576, 5, FALSE)</f>
        <v>0.33246183699999998</v>
      </c>
      <c r="BC68">
        <f>VLOOKUP($C68, GHG!$1:$1048576, 6, FALSE)</f>
        <v>345.30824519999999</v>
      </c>
      <c r="BD68">
        <f>VLOOKUP($C68, GHG!$1:$1048576, 8, FALSE)</f>
        <v>0.48843303900000001</v>
      </c>
      <c r="BE68">
        <f>VLOOKUP($C68, GHG!$1:$1048576, 9, FALSE)</f>
        <v>0.14373261300000001</v>
      </c>
      <c r="BF68">
        <f>VLOOKUP($C68, GHG!$1:$1048576, 10, FALSE)</f>
        <v>0.278944099</v>
      </c>
      <c r="BG68">
        <f>VLOOKUP($C68, GHG!$1:$1048576, 12, FALSE)</f>
        <v>7.2937938390000001</v>
      </c>
      <c r="BH68">
        <f>VLOOKUP($C68, GHG!$1:$1048576, 13, FALSE)</f>
        <v>1.8076769999999999E-2</v>
      </c>
      <c r="CH68">
        <f>VLOOKUP($A68, BF!$1:$1048576, 2, FALSE)</f>
        <v>4.0338475639718702E-3</v>
      </c>
      <c r="CI68">
        <f>VLOOKUP($A68, BF!$1:$1048576, 3, FALSE)</f>
        <v>4.18852869833132E-4</v>
      </c>
      <c r="CJ68" s="20">
        <f>VLOOKUP($C68, RADON!$1:$1048576, 3, FALSE)</f>
        <v>5.7736856685356353</v>
      </c>
    </row>
    <row r="69" spans="1:88" x14ac:dyDescent="0.2">
      <c r="A69" s="7" t="s">
        <v>265</v>
      </c>
      <c r="B69" t="str">
        <f t="shared" si="10"/>
        <v>D10A43703</v>
      </c>
      <c r="C69" s="7" t="s">
        <v>278</v>
      </c>
      <c r="D69" t="s">
        <v>128</v>
      </c>
      <c r="E69" s="18">
        <v>43703</v>
      </c>
      <c r="F69" s="10">
        <v>0.56458333333333333</v>
      </c>
      <c r="G69">
        <v>51.779760000000003</v>
      </c>
      <c r="H69">
        <v>-103.42545</v>
      </c>
      <c r="I69">
        <v>18.7</v>
      </c>
      <c r="J69">
        <v>10</v>
      </c>
      <c r="K69">
        <v>5.3</v>
      </c>
      <c r="L69" t="s">
        <v>89</v>
      </c>
      <c r="M69">
        <v>1.37</v>
      </c>
      <c r="N69">
        <v>0.9</v>
      </c>
      <c r="O69">
        <v>1.25</v>
      </c>
      <c r="P69">
        <v>89.7</v>
      </c>
      <c r="Q69">
        <v>0</v>
      </c>
      <c r="R69">
        <v>0</v>
      </c>
      <c r="S69">
        <v>19.5</v>
      </c>
      <c r="T69">
        <v>99.5</v>
      </c>
      <c r="U69">
        <v>9.1</v>
      </c>
      <c r="V69">
        <v>741</v>
      </c>
      <c r="W69">
        <v>0.41</v>
      </c>
      <c r="X69">
        <v>8.92</v>
      </c>
      <c r="Y69">
        <v>16.100000000000001</v>
      </c>
      <c r="Z69">
        <v>51</v>
      </c>
      <c r="AA69">
        <v>4.99</v>
      </c>
      <c r="AB69">
        <v>735</v>
      </c>
      <c r="AC69">
        <v>0.44</v>
      </c>
      <c r="AD69">
        <v>8.73</v>
      </c>
      <c r="AE69" s="15">
        <f t="shared" si="11"/>
        <v>386.80060275544542</v>
      </c>
      <c r="AF69" s="15">
        <v>709.1</v>
      </c>
      <c r="AK69">
        <v>2</v>
      </c>
      <c r="AL69" t="s">
        <v>266</v>
      </c>
      <c r="AM69" t="s">
        <v>91</v>
      </c>
      <c r="AN69">
        <f>VLOOKUP($C69, CHL!$1:$1048576, 6, FALSE)</f>
        <v>31.360397500000005</v>
      </c>
      <c r="AO69">
        <f>VLOOKUP($C69, CHL!$1:$1048576, 3, FALSE)</f>
        <v>28.18900166666667</v>
      </c>
      <c r="AP69">
        <f>VLOOKUP($B69, Triplex!$1:$1048576, 5, FALSE)</f>
        <v>0.14000000000000001</v>
      </c>
      <c r="AQ69">
        <f>VLOOKUP($B69, Triplex!$1:$1048576,6, FALSE)</f>
        <v>3.9100000000000003E-3</v>
      </c>
      <c r="AR69">
        <f>VLOOKUP($B69, Triplex!$1:$1048576, 7, FALSE)</f>
        <v>8.98</v>
      </c>
      <c r="AS69">
        <f>VLOOKUP($B69, TP!$1:$1048576, 5, FALSE)</f>
        <v>0.03</v>
      </c>
      <c r="AT69">
        <f>VLOOKUP($B69, TN!$1:$1048576, 5, FALSE)</f>
        <v>1330</v>
      </c>
      <c r="AU69">
        <f t="shared" si="12"/>
        <v>340.153452685422</v>
      </c>
      <c r="AV69">
        <f>VLOOKUP($B69, TICTOC!$1:$1048576, 5, FALSE)</f>
        <v>31.966999999999999</v>
      </c>
      <c r="AW69">
        <f t="shared" si="13"/>
        <v>2661.6985845129061</v>
      </c>
      <c r="AX69">
        <f>VLOOKUP($B69, TICTOC!$1:$1048576, 6, FALSE)</f>
        <v>17.529</v>
      </c>
      <c r="AY69">
        <f t="shared" si="14"/>
        <v>1459.533721898418</v>
      </c>
      <c r="AZ69">
        <f>VLOOKUP($C69, GHG!$1:$1048576, 2, FALSE)</f>
        <v>201.9025709</v>
      </c>
      <c r="BA69">
        <f>VLOOKUP($C69, GHG!$1:$1048576, 4, FALSE)</f>
        <v>7.4601270910000004</v>
      </c>
      <c r="BB69">
        <f>VLOOKUP($C69, GHG!$1:$1048576, 5, FALSE)</f>
        <v>0.56535345599999998</v>
      </c>
      <c r="BC69">
        <f>VLOOKUP($C69, GHG!$1:$1048576, 6, FALSE)</f>
        <v>334.03164950000001</v>
      </c>
      <c r="BD69">
        <f>VLOOKUP($C69, GHG!$1:$1048576, 8, FALSE)</f>
        <v>0.48581139499999998</v>
      </c>
      <c r="BE69">
        <f>VLOOKUP($C69, GHG!$1:$1048576, 9, FALSE)</f>
        <v>1.717136E-2</v>
      </c>
      <c r="BF69">
        <f>VLOOKUP($C69, GHG!$1:$1048576, 10, FALSE)</f>
        <v>0.26838755800000003</v>
      </c>
      <c r="BG69">
        <f>VLOOKUP($C69, GHG!$1:$1048576, 12, FALSE)</f>
        <v>7.3051720820000003</v>
      </c>
      <c r="BH69">
        <f>VLOOKUP($C69, GHG!$1:$1048576, 13, FALSE)</f>
        <v>7.9364221999999998E-2</v>
      </c>
      <c r="CH69">
        <f>VLOOKUP($A69, BF!$1:$1048576, 2, FALSE)</f>
        <v>4.3250185949851598</v>
      </c>
      <c r="CI69">
        <f>VLOOKUP($A69, BF!$1:$1048576, 3, FALSE)</f>
        <v>-3.8902740331910901</v>
      </c>
      <c r="CJ69" s="20" t="e">
        <f>VLOOKUP($C69, RADON!$1:$1048576, 3, FALSE)</f>
        <v>#N/A</v>
      </c>
    </row>
    <row r="70" spans="1:88" x14ac:dyDescent="0.2">
      <c r="A70" s="7" t="s">
        <v>218</v>
      </c>
      <c r="B70" t="str">
        <f t="shared" si="10"/>
        <v>D7I43697</v>
      </c>
      <c r="C70" s="7" t="s">
        <v>479</v>
      </c>
      <c r="D70" t="s">
        <v>189</v>
      </c>
      <c r="E70" s="18">
        <v>43697</v>
      </c>
      <c r="F70" s="10">
        <v>0.53333333333333333</v>
      </c>
      <c r="G70">
        <v>51.503019999999999</v>
      </c>
      <c r="H70">
        <v>-106.83578</v>
      </c>
      <c r="I70">
        <v>25.6</v>
      </c>
      <c r="J70">
        <v>1</v>
      </c>
      <c r="K70">
        <v>2.2999999999999998</v>
      </c>
      <c r="L70" t="s">
        <v>110</v>
      </c>
      <c r="M70">
        <v>0.25</v>
      </c>
      <c r="N70">
        <v>1.6</v>
      </c>
      <c r="O70">
        <v>1.6</v>
      </c>
      <c r="P70">
        <v>124.6</v>
      </c>
      <c r="Q70">
        <v>0</v>
      </c>
      <c r="R70">
        <v>0</v>
      </c>
      <c r="S70">
        <v>19.5</v>
      </c>
      <c r="T70">
        <v>158.4</v>
      </c>
      <c r="U70">
        <v>14.44</v>
      </c>
      <c r="V70">
        <v>1019</v>
      </c>
      <c r="W70">
        <v>0.56999999999999995</v>
      </c>
      <c r="X70">
        <v>9.64</v>
      </c>
      <c r="Y70">
        <v>16.2</v>
      </c>
      <c r="Z70">
        <v>54.4</v>
      </c>
      <c r="AA70">
        <v>5.36</v>
      </c>
      <c r="AB70">
        <v>932</v>
      </c>
      <c r="AC70">
        <v>0.56000000000000005</v>
      </c>
      <c r="AD70">
        <v>9.25</v>
      </c>
      <c r="AE70" s="15">
        <f t="shared" si="11"/>
        <v>544.38684967457618</v>
      </c>
      <c r="AF70" s="15">
        <v>719</v>
      </c>
      <c r="AM70" t="s">
        <v>91</v>
      </c>
      <c r="AN70">
        <f>VLOOKUP($C70, CHL!$1:$1048576, 6, FALSE)</f>
        <v>141.29311766666672</v>
      </c>
      <c r="AO70">
        <f>VLOOKUP($C70, CHL!$1:$1048576, 3, FALSE)</f>
        <v>137.15810233333337</v>
      </c>
      <c r="AP70">
        <f>VLOOKUP($B70, Triplex!$1:$1048576, 5, FALSE)</f>
        <v>0.34</v>
      </c>
      <c r="AQ70">
        <f>VLOOKUP($B70, Triplex!$1:$1048576,6, FALSE)</f>
        <v>0.16</v>
      </c>
      <c r="AR70">
        <f>VLOOKUP($B70, Triplex!$1:$1048576, 7, FALSE)</f>
        <v>79</v>
      </c>
      <c r="AS70">
        <f>VLOOKUP($B70, TP!$1:$1048576, 5, FALSE)</f>
        <v>0.3</v>
      </c>
      <c r="AT70">
        <f>VLOOKUP($B70, TN!$1:$1048576, 5, FALSE)</f>
        <v>4530</v>
      </c>
      <c r="AU70">
        <f t="shared" si="12"/>
        <v>28.3125</v>
      </c>
      <c r="AV70">
        <f>VLOOKUP($B70, TICTOC!$1:$1048576, 5, FALSE)</f>
        <v>73.653999999999996</v>
      </c>
      <c r="AW70">
        <f t="shared" si="13"/>
        <v>6132.7227310574517</v>
      </c>
      <c r="AX70">
        <f>VLOOKUP($B70, TICTOC!$1:$1048576, 6, FALSE)</f>
        <v>50.860999999999997</v>
      </c>
      <c r="AY70">
        <f t="shared" si="14"/>
        <v>4234.8875936719396</v>
      </c>
      <c r="AZ70">
        <f>VLOOKUP($C70, GHG!$1:$1048576, 2, FALSE)</f>
        <v>95.918473980000002</v>
      </c>
      <c r="BA70">
        <f>VLOOKUP($C70, GHG!$1:$1048576, 4, FALSE)</f>
        <v>3.5908971680000001</v>
      </c>
      <c r="BB70">
        <f>VLOOKUP($C70, GHG!$1:$1048576, 5, FALSE)</f>
        <v>0.42830163100000002</v>
      </c>
      <c r="BC70">
        <f>VLOOKUP($C70, GHG!$1:$1048576, 6, FALSE)</f>
        <v>327.44030359999999</v>
      </c>
      <c r="BD70">
        <f>VLOOKUP($C70, GHG!$1:$1048576, 8, FALSE)</f>
        <v>0.48238893100000002</v>
      </c>
      <c r="BE70">
        <f>VLOOKUP($C70, GHG!$1:$1048576, 9, FALSE)</f>
        <v>4.1141546000000001E-2</v>
      </c>
      <c r="BF70">
        <f>VLOOKUP($C70, GHG!$1:$1048576, 10, FALSE)</f>
        <v>0.32723370099999999</v>
      </c>
      <c r="BG70">
        <f>VLOOKUP($C70, GHG!$1:$1048576, 12, FALSE)</f>
        <v>9.0226102289999996</v>
      </c>
      <c r="BH70">
        <f>VLOOKUP($C70, GHG!$1:$1048576, 13, FALSE)</f>
        <v>3.0622615999999998E-2</v>
      </c>
      <c r="CH70">
        <f>VLOOKUP($A70, BF!$1:$1048576, 2, FALSE)</f>
        <v>7.4758304185070399E-3</v>
      </c>
      <c r="CI70">
        <f>VLOOKUP($A70, BF!$1:$1048576, 3, FALSE)</f>
        <v>3.2436878299278401E-4</v>
      </c>
      <c r="CJ70" s="20" t="e">
        <f>VLOOKUP($C70, RADON!$1:$1048576, 3, FALSE)</f>
        <v>#N/A</v>
      </c>
    </row>
    <row r="71" spans="1:88" x14ac:dyDescent="0.2">
      <c r="A71" s="7" t="s">
        <v>205</v>
      </c>
      <c r="B71" t="str">
        <f t="shared" si="10"/>
        <v>D26C43692</v>
      </c>
      <c r="C71" s="7" t="s">
        <v>309</v>
      </c>
      <c r="D71" t="s">
        <v>128</v>
      </c>
      <c r="E71" s="18">
        <v>43692</v>
      </c>
      <c r="F71" s="10">
        <v>0.51874999999999993</v>
      </c>
      <c r="G71">
        <v>49.25732</v>
      </c>
      <c r="H71">
        <v>-108.40900999999999</v>
      </c>
      <c r="I71">
        <v>19.100000000000001</v>
      </c>
      <c r="J71">
        <v>25</v>
      </c>
      <c r="K71">
        <v>6.4</v>
      </c>
      <c r="L71" t="s">
        <v>199</v>
      </c>
      <c r="M71">
        <v>0.49</v>
      </c>
      <c r="N71">
        <v>1.5</v>
      </c>
      <c r="O71">
        <v>1.5</v>
      </c>
      <c r="P71">
        <v>95</v>
      </c>
      <c r="Q71">
        <v>0</v>
      </c>
      <c r="R71">
        <v>0</v>
      </c>
      <c r="S71">
        <v>19.3</v>
      </c>
      <c r="T71">
        <v>106.6</v>
      </c>
      <c r="U71">
        <v>9.5500000000000007</v>
      </c>
      <c r="V71">
        <v>232.4</v>
      </c>
      <c r="W71">
        <v>0.12</v>
      </c>
      <c r="X71">
        <v>9.0500000000000007</v>
      </c>
      <c r="Y71">
        <v>16</v>
      </c>
      <c r="Z71">
        <v>12</v>
      </c>
      <c r="AA71">
        <v>11.9</v>
      </c>
      <c r="AB71">
        <v>242.8</v>
      </c>
      <c r="AC71">
        <v>0.14000000000000001</v>
      </c>
      <c r="AD71">
        <v>7.4</v>
      </c>
      <c r="AE71" s="15">
        <f t="shared" si="11"/>
        <v>118.6883968845016</v>
      </c>
      <c r="AF71" s="15">
        <v>679</v>
      </c>
      <c r="AK71">
        <v>1</v>
      </c>
      <c r="AM71" t="s">
        <v>91</v>
      </c>
      <c r="AN71">
        <f>VLOOKUP($C71, CHL!$1:$1048576, 6, FALSE)</f>
        <v>124.10555233333335</v>
      </c>
      <c r="AO71">
        <f>VLOOKUP($C71, CHL!$1:$1048576, 3, FALSE)</f>
        <v>93.690979333333345</v>
      </c>
      <c r="AP71">
        <f>VLOOKUP($B71, Triplex!$1:$1048576, 5, FALSE)</f>
        <v>0.02</v>
      </c>
      <c r="AQ71">
        <f>VLOOKUP($B71, Triplex!$1:$1048576,6, FALSE)</f>
        <v>1.25</v>
      </c>
      <c r="AR71">
        <f>VLOOKUP($B71, Triplex!$1:$1048576, 7, FALSE)</f>
        <v>203.7</v>
      </c>
      <c r="AS71">
        <f>VLOOKUP($B71, TP!$1:$1048576, 5, FALSE)</f>
        <v>1.17</v>
      </c>
      <c r="AT71">
        <f>VLOOKUP($B71, TN!$1:$1048576, 5, FALSE)</f>
        <v>1960</v>
      </c>
      <c r="AU71">
        <f t="shared" si="12"/>
        <v>1.5680000000000001</v>
      </c>
      <c r="AV71">
        <f>VLOOKUP($B71, TICTOC!$1:$1048576, 5, FALSE)</f>
        <v>28.965</v>
      </c>
      <c r="AW71">
        <f t="shared" si="13"/>
        <v>2411.7402164862615</v>
      </c>
      <c r="AX71">
        <f>VLOOKUP($B71, TICTOC!$1:$1048576, 6, FALSE)</f>
        <v>27.033999999999999</v>
      </c>
      <c r="AY71">
        <f t="shared" si="14"/>
        <v>2250.9575353871774</v>
      </c>
      <c r="AZ71">
        <f>VLOOKUP($C71, GHG!$1:$1048576, 2, FALSE)</f>
        <v>103.74738499999999</v>
      </c>
      <c r="BA71">
        <f>VLOOKUP($C71, GHG!$1:$1048576, 4, FALSE)</f>
        <v>3.697420454</v>
      </c>
      <c r="BB71">
        <f>VLOOKUP($C71, GHG!$1:$1048576, 5, FALSE)</f>
        <v>0.226427659</v>
      </c>
      <c r="BC71">
        <f>VLOOKUP($C71, GHG!$1:$1048576, 6, FALSE)</f>
        <v>333.10011040000001</v>
      </c>
      <c r="BD71">
        <f>VLOOKUP($C71, GHG!$1:$1048576, 8, FALSE)</f>
        <v>0.46664568699999998</v>
      </c>
      <c r="BE71">
        <f>VLOOKUP($C71, GHG!$1:$1048576, 9, FALSE)</f>
        <v>5.6038356999999997E-2</v>
      </c>
      <c r="BF71">
        <f>VLOOKUP($C71, GHG!$1:$1048576, 10, FALSE)</f>
        <v>0.25469507499999999</v>
      </c>
      <c r="BG71">
        <f>VLOOKUP($C71, GHG!$1:$1048576, 12, FALSE)</f>
        <v>6.6910496950000002</v>
      </c>
      <c r="BH71">
        <f>VLOOKUP($C71, GHG!$1:$1048576, 13, FALSE)</f>
        <v>9.4031668999999998E-2</v>
      </c>
      <c r="CH71">
        <f>VLOOKUP($A71, BF!$1:$1048576, 2, FALSE)</f>
        <v>9.1016880185879803E-3</v>
      </c>
      <c r="CI71">
        <f>VLOOKUP($A71, BF!$1:$1048576, 3, FALSE)</f>
        <v>1.6555493034717699E-3</v>
      </c>
      <c r="CJ71" s="20">
        <f>VLOOKUP($C71, RADON!$1:$1048576, 3, FALSE)</f>
        <v>26.60324624797812</v>
      </c>
    </row>
    <row r="72" spans="1:88" x14ac:dyDescent="0.2">
      <c r="A72" s="7" t="s">
        <v>229</v>
      </c>
      <c r="B72" t="str">
        <f t="shared" si="10"/>
        <v>D60C43697</v>
      </c>
      <c r="C72" s="7" t="s">
        <v>414</v>
      </c>
      <c r="D72" t="s">
        <v>128</v>
      </c>
      <c r="E72" s="18">
        <v>43697</v>
      </c>
      <c r="F72" s="10">
        <v>0.45624999999999999</v>
      </c>
      <c r="G72">
        <v>51.684530000000002</v>
      </c>
      <c r="H72">
        <v>-107.21783000000001</v>
      </c>
      <c r="I72">
        <v>17</v>
      </c>
      <c r="J72">
        <v>0</v>
      </c>
      <c r="K72">
        <v>8.1999999999999993</v>
      </c>
      <c r="L72" t="s">
        <v>230</v>
      </c>
      <c r="M72">
        <v>0.2</v>
      </c>
      <c r="N72">
        <v>2</v>
      </c>
      <c r="O72">
        <v>2</v>
      </c>
      <c r="P72">
        <v>91.1</v>
      </c>
      <c r="Q72">
        <v>0</v>
      </c>
      <c r="R72">
        <v>0</v>
      </c>
      <c r="S72">
        <v>18.600000000000001</v>
      </c>
      <c r="T72">
        <v>75.5</v>
      </c>
      <c r="U72">
        <v>7.07</v>
      </c>
      <c r="V72">
        <v>1518</v>
      </c>
      <c r="W72">
        <v>0.88</v>
      </c>
      <c r="X72">
        <v>8.33</v>
      </c>
      <c r="Y72">
        <v>14</v>
      </c>
      <c r="Z72">
        <v>0.7</v>
      </c>
      <c r="AA72">
        <v>7.0000000000000007E-2</v>
      </c>
      <c r="AB72">
        <v>1422</v>
      </c>
      <c r="AC72">
        <v>0.9</v>
      </c>
      <c r="AD72">
        <v>7.91</v>
      </c>
      <c r="AE72" s="15">
        <f t="shared" si="11"/>
        <v>827.85121992953862</v>
      </c>
      <c r="AF72" s="15">
        <v>719</v>
      </c>
      <c r="AK72">
        <v>1</v>
      </c>
      <c r="AM72" t="s">
        <v>91</v>
      </c>
      <c r="AN72">
        <f>VLOOKUP($C72, CHL!$1:$1048576, 6, FALSE)</f>
        <v>87.310572533333328</v>
      </c>
      <c r="AO72">
        <f>VLOOKUP($C72, CHL!$1:$1048576, 3, FALSE)</f>
        <v>70.360436133333337</v>
      </c>
      <c r="AP72">
        <f>VLOOKUP($B72, Triplex!$1:$1048576, 5, FALSE)</f>
        <v>4.4000000000000004</v>
      </c>
      <c r="AQ72">
        <f>VLOOKUP($B72, Triplex!$1:$1048576,6, FALSE)</f>
        <v>0.75</v>
      </c>
      <c r="AR72">
        <f>VLOOKUP($B72, Triplex!$1:$1048576, 7, FALSE)</f>
        <v>6788.1</v>
      </c>
      <c r="AS72">
        <f>VLOOKUP($B72, TP!$1:$1048576, 5, FALSE)</f>
        <v>1.29</v>
      </c>
      <c r="AT72">
        <f>VLOOKUP($B72, TN!$1:$1048576, 5, FALSE)</f>
        <v>16900</v>
      </c>
      <c r="AU72">
        <f t="shared" si="12"/>
        <v>22.533333333333331</v>
      </c>
      <c r="AV72">
        <f>VLOOKUP($B72, TICTOC!$1:$1048576, 5, FALSE)</f>
        <v>236.958</v>
      </c>
      <c r="AW72">
        <f t="shared" si="13"/>
        <v>19730.058284762697</v>
      </c>
      <c r="AX72">
        <f>VLOOKUP($B72, TICTOC!$1:$1048576, 6, FALSE)</f>
        <v>83.506</v>
      </c>
      <c r="AY72">
        <f t="shared" si="14"/>
        <v>6953.039134054954</v>
      </c>
      <c r="AZ72">
        <f>VLOOKUP($C72, GHG!$1:$1048576, 2, FALSE)</f>
        <v>6063.5747540000002</v>
      </c>
      <c r="BA72">
        <f>VLOOKUP($C72, GHG!$1:$1048576, 4, FALSE)</f>
        <v>232.80825479999999</v>
      </c>
      <c r="BB72">
        <f>VLOOKUP($C72, GHG!$1:$1048576, 5, FALSE)</f>
        <v>1.467838722</v>
      </c>
      <c r="BC72">
        <f>VLOOKUP($C72, GHG!$1:$1048576, 6, FALSE)</f>
        <v>285.16102169999999</v>
      </c>
      <c r="BD72">
        <f>VLOOKUP($C72, GHG!$1:$1048576, 8, FALSE)</f>
        <v>0.427139194</v>
      </c>
      <c r="BE72">
        <f>VLOOKUP($C72, GHG!$1:$1048576, 9, FALSE)</f>
        <v>5.6238140000000004E-3</v>
      </c>
      <c r="BF72">
        <f>VLOOKUP($C72, GHG!$1:$1048576, 10, FALSE)</f>
        <v>0.106920825</v>
      </c>
      <c r="BG72">
        <f>VLOOKUP($C72, GHG!$1:$1048576, 12, FALSE)</f>
        <v>3.0262097780000001</v>
      </c>
      <c r="BH72">
        <f>VLOOKUP($C72, GHG!$1:$1048576, 13, FALSE)</f>
        <v>9.6081020000000003E-2</v>
      </c>
      <c r="CH72">
        <f>VLOOKUP($A72, BF!$1:$1048576, 2, FALSE)</f>
        <v>9.0397637889372794E-3</v>
      </c>
      <c r="CI72">
        <f>VLOOKUP($A72, BF!$1:$1048576, 3, FALSE)</f>
        <v>8.6996811697802497E-4</v>
      </c>
      <c r="CJ72" s="20" t="e">
        <f>VLOOKUP($C72, RADON!$1:$1048576, 3, FALSE)</f>
        <v>#N/A</v>
      </c>
    </row>
    <row r="73" spans="1:88" x14ac:dyDescent="0.2">
      <c r="A73" s="7" t="s">
        <v>198</v>
      </c>
      <c r="B73" t="str">
        <f t="shared" si="10"/>
        <v>D69B43693</v>
      </c>
      <c r="C73" s="7" t="s">
        <v>454</v>
      </c>
      <c r="D73" t="s">
        <v>128</v>
      </c>
      <c r="E73" s="18">
        <v>43693</v>
      </c>
      <c r="F73" s="10">
        <v>0.42222222222222222</v>
      </c>
      <c r="G73">
        <v>49.331569999999999</v>
      </c>
      <c r="H73">
        <v>-109.10518999999999</v>
      </c>
      <c r="I73">
        <v>15.8</v>
      </c>
      <c r="J73">
        <v>33</v>
      </c>
      <c r="K73">
        <v>14.4</v>
      </c>
      <c r="L73" t="s">
        <v>199</v>
      </c>
      <c r="M73">
        <v>0.9</v>
      </c>
      <c r="N73">
        <v>2.6</v>
      </c>
      <c r="O73">
        <v>2.6</v>
      </c>
      <c r="P73">
        <v>88.1</v>
      </c>
      <c r="Q73">
        <v>0</v>
      </c>
      <c r="R73">
        <v>0</v>
      </c>
      <c r="S73">
        <v>17.899999999999999</v>
      </c>
      <c r="T73">
        <v>91.5</v>
      </c>
      <c r="U73">
        <v>8.66</v>
      </c>
      <c r="V73">
        <v>487</v>
      </c>
      <c r="W73">
        <v>0.27</v>
      </c>
      <c r="X73">
        <v>8.94</v>
      </c>
      <c r="Y73">
        <v>16.5</v>
      </c>
      <c r="Z73">
        <v>1.5</v>
      </c>
      <c r="AA73">
        <v>0.15</v>
      </c>
      <c r="AB73">
        <v>495.9</v>
      </c>
      <c r="AC73">
        <v>0.28999999999999998</v>
      </c>
      <c r="AD73">
        <v>8.08</v>
      </c>
      <c r="AE73" s="15">
        <f t="shared" si="11"/>
        <v>251.92743470014491</v>
      </c>
      <c r="AF73" s="15">
        <v>674.1</v>
      </c>
      <c r="AK73">
        <v>2</v>
      </c>
      <c r="AL73" t="s">
        <v>200</v>
      </c>
      <c r="AM73" t="s">
        <v>91</v>
      </c>
      <c r="AN73">
        <f>VLOOKUP($C73, CHL!$1:$1048576, 6, FALSE)</f>
        <v>8.0021421166666649</v>
      </c>
      <c r="AO73">
        <f>VLOOKUP($C73, CHL!$1:$1048576, 3, FALSE)</f>
        <v>6.2960216749999987</v>
      </c>
      <c r="AP73">
        <f>VLOOKUP($B73, Triplex!$1:$1048576, 5, FALSE)</f>
        <v>0.02</v>
      </c>
      <c r="AQ73">
        <f>VLOOKUP($B73, Triplex!$1:$1048576,6, FALSE)</f>
        <v>1.41E-3</v>
      </c>
      <c r="AR73">
        <f>VLOOKUP($B73, Triplex!$1:$1048576, 7, FALSE)</f>
        <v>0.18</v>
      </c>
      <c r="AS73">
        <f>VLOOKUP($B73, TP!$1:$1048576, 5, FALSE)</f>
        <v>0.02</v>
      </c>
      <c r="AT73">
        <f>VLOOKUP($B73, TN!$1:$1048576, 5, FALSE)</f>
        <v>782.07</v>
      </c>
      <c r="AU73">
        <f t="shared" si="12"/>
        <v>554.65957446808511</v>
      </c>
      <c r="AV73">
        <f>VLOOKUP($B73, TICTOC!$1:$1048576, 5, FALSE)</f>
        <v>33.466999999999999</v>
      </c>
      <c r="AW73">
        <f t="shared" si="13"/>
        <v>2786.594504579517</v>
      </c>
      <c r="AX73">
        <f>VLOOKUP($B73, TICTOC!$1:$1048576, 6, FALSE)</f>
        <v>16.512</v>
      </c>
      <c r="AY73">
        <f t="shared" si="14"/>
        <v>1374.8542880932557</v>
      </c>
      <c r="AZ73">
        <f>VLOOKUP($C73, GHG!$1:$1048576, 2, FALSE)</f>
        <v>132.90325200000001</v>
      </c>
      <c r="BA73">
        <f>VLOOKUP($C73, GHG!$1:$1048576, 4, FALSE)</f>
        <v>4.8999358879999999</v>
      </c>
      <c r="BB73">
        <f>VLOOKUP($C73, GHG!$1:$1048576, 5, FALSE)</f>
        <v>0.13141085699999999</v>
      </c>
      <c r="BC73">
        <f>VLOOKUP($C73, GHG!$1:$1048576, 6, FALSE)</f>
        <v>275.74725000000001</v>
      </c>
      <c r="BD73">
        <f>VLOOKUP($C73, GHG!$1:$1048576, 8, FALSE)</f>
        <v>0.39450141399999999</v>
      </c>
      <c r="BE73">
        <f>VLOOKUP($C73, GHG!$1:$1048576, 9, FALSE)</f>
        <v>4.8212239999999998E-3</v>
      </c>
      <c r="BF73">
        <f>VLOOKUP($C73, GHG!$1:$1048576, 10, FALSE)</f>
        <v>0.26582836799999998</v>
      </c>
      <c r="BG73">
        <f>VLOOKUP($C73, GHG!$1:$1048576, 12, FALSE)</f>
        <v>7.2380017189999997</v>
      </c>
      <c r="BH73">
        <f>VLOOKUP($C73, GHG!$1:$1048576, 13, FALSE)</f>
        <v>5.7057452000000002E-2</v>
      </c>
      <c r="CH73">
        <f>VLOOKUP($A73, BF!$1:$1048576, 2, FALSE)</f>
        <v>2.0996977133823499E-3</v>
      </c>
      <c r="CI73">
        <f>VLOOKUP($A73, BF!$1:$1048576, 3, FALSE)</f>
        <v>0</v>
      </c>
      <c r="CJ73" s="20">
        <f>VLOOKUP($C73, RADON!$1:$1048576, 3, FALSE)</f>
        <v>4.7815593299715289</v>
      </c>
    </row>
    <row r="74" spans="1:88" x14ac:dyDescent="0.2">
      <c r="A74" s="7" t="s">
        <v>156</v>
      </c>
      <c r="B74" t="str">
        <f t="shared" si="10"/>
        <v>D27C43684</v>
      </c>
      <c r="C74" s="7" t="s">
        <v>315</v>
      </c>
      <c r="D74" t="s">
        <v>128</v>
      </c>
      <c r="E74" s="18">
        <v>43684</v>
      </c>
      <c r="F74" s="10">
        <v>0.52222222222222225</v>
      </c>
      <c r="G74">
        <v>49.529559999999996</v>
      </c>
      <c r="H74">
        <v>-101.91077</v>
      </c>
      <c r="I74">
        <v>24.1</v>
      </c>
      <c r="J74">
        <v>3</v>
      </c>
      <c r="K74">
        <v>9.5</v>
      </c>
      <c r="L74" t="s">
        <v>157</v>
      </c>
      <c r="M74">
        <v>2.4</v>
      </c>
      <c r="N74">
        <v>2.8</v>
      </c>
      <c r="O74">
        <v>2.8</v>
      </c>
      <c r="P74">
        <v>91.3</v>
      </c>
      <c r="Q74">
        <v>0</v>
      </c>
      <c r="R74">
        <v>0</v>
      </c>
      <c r="S74">
        <v>22.2</v>
      </c>
      <c r="T74">
        <v>88.8</v>
      </c>
      <c r="U74">
        <v>7.68</v>
      </c>
      <c r="V74">
        <v>286.3</v>
      </c>
      <c r="W74">
        <v>0.14000000000000001</v>
      </c>
      <c r="X74">
        <v>8.67</v>
      </c>
      <c r="Y74">
        <v>21.1</v>
      </c>
      <c r="Z74">
        <v>29.4</v>
      </c>
      <c r="AA74">
        <v>2.61</v>
      </c>
      <c r="AB74">
        <v>332.9</v>
      </c>
      <c r="AC74">
        <v>0.17</v>
      </c>
      <c r="AD74">
        <v>7.95</v>
      </c>
      <c r="AE74" s="15">
        <f t="shared" si="11"/>
        <v>146.71997949512652</v>
      </c>
      <c r="AF74">
        <v>709.8</v>
      </c>
      <c r="AK74">
        <v>4</v>
      </c>
      <c r="AL74" t="s">
        <v>158</v>
      </c>
      <c r="AM74" t="s">
        <v>91</v>
      </c>
      <c r="AN74">
        <f>VLOOKUP($C74, CHL!$1:$1048576, 6, FALSE)</f>
        <v>2.8435435833333331</v>
      </c>
      <c r="AO74">
        <f>VLOOKUP($C74, CHL!$1:$1048576, 3, FALSE)</f>
        <v>1.5284170555555554</v>
      </c>
      <c r="AP74">
        <f>VLOOKUP($B74, Triplex!$1:$1048576, 5, FALSE)</f>
        <v>0.03</v>
      </c>
      <c r="AQ74">
        <f>VLOOKUP($B74, Triplex!$1:$1048576,6, FALSE)</f>
        <v>2.9299999999999999E-3</v>
      </c>
      <c r="AR74">
        <f>VLOOKUP($B74, Triplex!$1:$1048576, 7, FALSE)</f>
        <v>2.84</v>
      </c>
      <c r="AS74">
        <f>VLOOKUP($B74, TP!$1:$1048576, 5, FALSE)</f>
        <v>0.02</v>
      </c>
      <c r="AT74">
        <f>VLOOKUP($B74, TN!$1:$1048576, 5, FALSE)</f>
        <v>619.45000000000005</v>
      </c>
      <c r="AU74">
        <f t="shared" si="12"/>
        <v>211.41638225255974</v>
      </c>
      <c r="AV74">
        <f>VLOOKUP($B74, TICTOC!$1:$1048576, 5, FALSE)</f>
        <v>24.341000000000001</v>
      </c>
      <c r="AW74">
        <f t="shared" si="13"/>
        <v>2026.7277268942548</v>
      </c>
      <c r="AX74">
        <f>VLOOKUP($B74, TICTOC!$1:$1048576, 6, FALSE)</f>
        <v>10.641999999999999</v>
      </c>
      <c r="AY74">
        <f t="shared" si="14"/>
        <v>886.09492089925061</v>
      </c>
      <c r="AZ74">
        <f>VLOOKUP($C74, GHG!$1:$1048576, 2, FALSE)</f>
        <v>135.69769819999999</v>
      </c>
      <c r="BA74">
        <f>VLOOKUP($C74, GHG!$1:$1048576, 4, FALSE)</f>
        <v>4.6482982240000004</v>
      </c>
      <c r="BB74">
        <f>VLOOKUP($C74, GHG!$1:$1048576, 5, FALSE)</f>
        <v>0.13005735500000001</v>
      </c>
      <c r="BC74">
        <f>VLOOKUP($C74, GHG!$1:$1048576, 6, FALSE)</f>
        <v>269.54499220000002</v>
      </c>
      <c r="BD74">
        <f>VLOOKUP($C74, GHG!$1:$1048576, 8, FALSE)</f>
        <v>0.37259647600000001</v>
      </c>
      <c r="BE74">
        <f>VLOOKUP($C74, GHG!$1:$1048576, 9, FALSE)</f>
        <v>3.0410189999999998E-3</v>
      </c>
      <c r="BF74">
        <f>VLOOKUP($C74, GHG!$1:$1048576, 10, FALSE)</f>
        <v>0.25334287599999999</v>
      </c>
      <c r="BG74">
        <f>VLOOKUP($C74, GHG!$1:$1048576, 12, FALSE)</f>
        <v>6.3713942790000004</v>
      </c>
      <c r="BH74">
        <f>VLOOKUP($C74, GHG!$1:$1048576, 13, FALSE)</f>
        <v>7.8786023999999996E-2</v>
      </c>
      <c r="CH74">
        <f>VLOOKUP($A74, BF!$1:$1048576, 2, FALSE)</f>
        <v>2.6047505217020599E-3</v>
      </c>
      <c r="CI74">
        <f>VLOOKUP($A74, BF!$1:$1048576, 3, FALSE)</f>
        <v>-3.47691602386671E-2</v>
      </c>
      <c r="CJ74" s="20" t="e">
        <f>VLOOKUP($C74, RADON!$1:$1048576, 3, FALSE)</f>
        <v>#N/A</v>
      </c>
    </row>
    <row r="75" spans="1:88" x14ac:dyDescent="0.2">
      <c r="A75" s="7" t="s">
        <v>120</v>
      </c>
      <c r="B75" t="str">
        <f t="shared" si="10"/>
        <v>D14A43675</v>
      </c>
      <c r="C75" s="7" t="s">
        <v>291</v>
      </c>
      <c r="D75" t="s">
        <v>88</v>
      </c>
      <c r="E75" s="18">
        <v>43675</v>
      </c>
      <c r="F75" s="10">
        <v>0.42291666666666666</v>
      </c>
      <c r="G75">
        <v>51.046590000000002</v>
      </c>
      <c r="H75">
        <v>-104.65096</v>
      </c>
      <c r="I75">
        <v>16.399999999999999</v>
      </c>
      <c r="J75">
        <v>0</v>
      </c>
      <c r="K75">
        <v>5.4</v>
      </c>
      <c r="L75" t="s">
        <v>110</v>
      </c>
      <c r="M75">
        <v>0.76</v>
      </c>
      <c r="N75">
        <v>3.6</v>
      </c>
      <c r="O75">
        <v>3.6</v>
      </c>
      <c r="P75">
        <v>106.7</v>
      </c>
      <c r="Q75">
        <v>0</v>
      </c>
      <c r="R75">
        <v>0</v>
      </c>
      <c r="S75">
        <v>18.8</v>
      </c>
      <c r="T75" s="11">
        <v>62.7</v>
      </c>
      <c r="U75">
        <v>5.71</v>
      </c>
      <c r="V75">
        <v>4163</v>
      </c>
      <c r="W75">
        <v>2.5499999999999998</v>
      </c>
      <c r="X75">
        <v>8.64</v>
      </c>
      <c r="Y75">
        <v>8.9</v>
      </c>
      <c r="Z75">
        <v>1.4</v>
      </c>
      <c r="AA75">
        <v>0.16</v>
      </c>
      <c r="AB75">
        <v>57.59</v>
      </c>
      <c r="AC75">
        <v>4.63</v>
      </c>
      <c r="AD75">
        <v>7.58</v>
      </c>
      <c r="AE75" s="15">
        <f t="shared" si="11"/>
        <v>2343.1425377049986</v>
      </c>
      <c r="AF75" s="15">
        <v>717.2</v>
      </c>
      <c r="AL75" t="s">
        <v>121</v>
      </c>
      <c r="AM75" t="s">
        <v>102</v>
      </c>
      <c r="AN75">
        <f>VLOOKUP($C75, CHL!$1:$1048576, 6, FALSE)</f>
        <v>5.0083919249999997</v>
      </c>
      <c r="AO75">
        <f>VLOOKUP($C75, CHL!$1:$1048576, 3, FALSE)</f>
        <v>2.7916277194444445</v>
      </c>
      <c r="AP75">
        <f>VLOOKUP($B75, Triplex!$1:$1048576, 5, FALSE)</f>
        <v>0.05</v>
      </c>
      <c r="AQ75">
        <f>VLOOKUP($B75, Triplex!$1:$1048576,6, FALSE)</f>
        <v>1.01</v>
      </c>
      <c r="AR75">
        <f>VLOOKUP($B75, Triplex!$1:$1048576, 7, FALSE)</f>
        <v>490.67</v>
      </c>
      <c r="AS75">
        <f>VLOOKUP($B75, TP!$1:$1048576, 5, FALSE)</f>
        <v>1.27</v>
      </c>
      <c r="AT75">
        <f>VLOOKUP($B75, TN!$1:$1048576, 5, FALSE)</f>
        <v>4530</v>
      </c>
      <c r="AU75">
        <f t="shared" si="12"/>
        <v>4.4851485148514856</v>
      </c>
      <c r="AV75">
        <f>VLOOKUP($B75, TICTOC!$1:$1048576, 5, FALSE)</f>
        <v>89.626000000000005</v>
      </c>
      <c r="AW75">
        <f t="shared" si="13"/>
        <v>7462.6144879267285</v>
      </c>
      <c r="AX75">
        <f>VLOOKUP($B75, TICTOC!$1:$1048576, 6, FALSE)</f>
        <v>57.335000000000001</v>
      </c>
      <c r="AY75">
        <f t="shared" si="14"/>
        <v>4773.9383846794344</v>
      </c>
      <c r="AZ75">
        <f>VLOOKUP($C75, GHG!$1:$1048576, 2, FALSE)</f>
        <v>564.51390019999997</v>
      </c>
      <c r="BA75">
        <f>VLOOKUP($C75, GHG!$1:$1048576, 4, FALSE)</f>
        <v>21.323198919999999</v>
      </c>
      <c r="BB75">
        <f>VLOOKUP($C75, GHG!$1:$1048576, 5, FALSE)</f>
        <v>1.05580892</v>
      </c>
      <c r="BC75">
        <f>VLOOKUP($C75, GHG!$1:$1048576, 6, FALSE)</f>
        <v>230.51659169999999</v>
      </c>
      <c r="BD75">
        <f>VLOOKUP($C75, GHG!$1:$1048576, 8, FALSE)</f>
        <v>0.33940176599999999</v>
      </c>
      <c r="BE75">
        <f>VLOOKUP($C75, GHG!$1:$1048576, 9, FALSE)</f>
        <v>0.13211887999999999</v>
      </c>
      <c r="BF75">
        <f>VLOOKUP($C75, GHG!$1:$1048576, 10, FALSE)</f>
        <v>0.56020644200000003</v>
      </c>
      <c r="BG75">
        <f>VLOOKUP($C75, GHG!$1:$1048576, 12, FALSE)</f>
        <v>15.560557960000001</v>
      </c>
      <c r="BH75">
        <f>VLOOKUP($C75, GHG!$1:$1048576, 13, FALSE)</f>
        <v>0.45642478800000003</v>
      </c>
      <c r="CH75">
        <f>VLOOKUP($A75, BF!$1:$1048576, 2, FALSE)</f>
        <v>1.5716753428720399E-2</v>
      </c>
      <c r="CI75">
        <f>VLOOKUP($A75, BF!$1:$1048576, 3, FALSE)</f>
        <v>3.6194220646757299E-4</v>
      </c>
      <c r="CJ75" s="20" t="e">
        <f>VLOOKUP($C75, RADON!$1:$1048576, 3, FALSE)</f>
        <v>#N/A</v>
      </c>
    </row>
    <row r="76" spans="1:88" x14ac:dyDescent="0.2">
      <c r="A76" s="7">
        <v>5</v>
      </c>
      <c r="B76" t="str">
        <f t="shared" si="10"/>
        <v>D543704</v>
      </c>
      <c r="C76" s="7" t="s">
        <v>362</v>
      </c>
      <c r="D76" t="s">
        <v>128</v>
      </c>
      <c r="E76" s="18">
        <v>43704</v>
      </c>
      <c r="F76" s="10">
        <v>0.63541666666666663</v>
      </c>
      <c r="G76">
        <v>51.371409999999997</v>
      </c>
      <c r="H76">
        <v>-102.58296</v>
      </c>
      <c r="I76">
        <v>19.399999999999999</v>
      </c>
      <c r="J76">
        <v>50</v>
      </c>
      <c r="K76">
        <v>8</v>
      </c>
      <c r="L76" t="s">
        <v>220</v>
      </c>
      <c r="M76">
        <v>1.28</v>
      </c>
      <c r="N76">
        <v>1.7</v>
      </c>
      <c r="O76">
        <v>1.7</v>
      </c>
      <c r="P76">
        <v>89.2</v>
      </c>
      <c r="Q76">
        <v>0</v>
      </c>
      <c r="R76">
        <v>0</v>
      </c>
      <c r="S76">
        <v>20.8</v>
      </c>
      <c r="T76">
        <v>66.5</v>
      </c>
      <c r="U76">
        <v>5.9</v>
      </c>
      <c r="V76">
        <v>3400</v>
      </c>
      <c r="W76">
        <v>1.95</v>
      </c>
      <c r="X76">
        <v>9.27</v>
      </c>
      <c r="Y76">
        <v>19.3</v>
      </c>
      <c r="Z76">
        <v>67.3</v>
      </c>
      <c r="AA76">
        <v>6.14</v>
      </c>
      <c r="AB76">
        <v>3292</v>
      </c>
      <c r="AC76">
        <v>1.92</v>
      </c>
      <c r="AD76">
        <v>9.36</v>
      </c>
      <c r="AE76" s="15">
        <f t="shared" si="11"/>
        <v>1903.8450625238943</v>
      </c>
      <c r="AF76" s="15">
        <v>712.3</v>
      </c>
      <c r="AK76">
        <v>2</v>
      </c>
      <c r="AL76" t="s">
        <v>260</v>
      </c>
      <c r="AM76" t="s">
        <v>91</v>
      </c>
      <c r="AN76">
        <f>VLOOKUP($C76, CHL!$1:$1048576, 6, FALSE)</f>
        <v>5.927624708333334</v>
      </c>
      <c r="AO76">
        <f>VLOOKUP($C76, CHL!$1:$1048576, 3, FALSE)</f>
        <v>2.6310016805555554</v>
      </c>
      <c r="AP76">
        <f>VLOOKUP($B76, Triplex!$1:$1048576, 5, FALSE)</f>
        <v>0.09</v>
      </c>
      <c r="AQ76">
        <f>VLOOKUP($B76, Triplex!$1:$1048576,6, FALSE)</f>
        <v>6.4000000000000005E-4</v>
      </c>
      <c r="AR76">
        <f>VLOOKUP($B76, Triplex!$1:$1048576, 7, FALSE)</f>
        <v>7.01</v>
      </c>
      <c r="AS76">
        <f>VLOOKUP($B76, TP!$1:$1048576, 5, FALSE)</f>
        <v>0.01</v>
      </c>
      <c r="AT76">
        <f>VLOOKUP($B76, TN!$1:$1048576, 5, FALSE)</f>
        <v>1370</v>
      </c>
      <c r="AU76">
        <f t="shared" si="12"/>
        <v>2140.625</v>
      </c>
      <c r="AV76">
        <f>VLOOKUP($B76, TICTOC!$1:$1048576, 5, FALSE)</f>
        <v>41.837000000000003</v>
      </c>
      <c r="AW76">
        <f t="shared" si="13"/>
        <v>3483.5137385512076</v>
      </c>
      <c r="AX76">
        <f>VLOOKUP($B76, TICTOC!$1:$1048576, 6, FALSE)</f>
        <v>26.594000000000001</v>
      </c>
      <c r="AY76">
        <f t="shared" si="14"/>
        <v>2214.3213988343045</v>
      </c>
      <c r="AZ76">
        <f>VLOOKUP($C76, GHG!$1:$1048576, 2, FALSE)</f>
        <v>78.549790610000002</v>
      </c>
      <c r="BA76">
        <f>VLOOKUP($C76, GHG!$1:$1048576, 4, FALSE)</f>
        <v>2.7869684509999999</v>
      </c>
      <c r="BB76">
        <f>VLOOKUP($C76, GHG!$1:$1048576, 5, FALSE)</f>
        <v>0.19788796</v>
      </c>
      <c r="BC76">
        <f>VLOOKUP($C76, GHG!$1:$1048576, 6, FALSE)</f>
        <v>223.16412299999999</v>
      </c>
      <c r="BD76">
        <f>VLOOKUP($C76, GHG!$1:$1048576, 8, FALSE)</f>
        <v>0.31457926600000002</v>
      </c>
      <c r="BE76">
        <f>VLOOKUP($C76, GHG!$1:$1048576, 9, FALSE)</f>
        <v>9.7622975000000001E-2</v>
      </c>
      <c r="BF76">
        <f>VLOOKUP($C76, GHG!$1:$1048576, 10, FALSE)</f>
        <v>0.25955349</v>
      </c>
      <c r="BG76">
        <f>VLOOKUP($C76, GHG!$1:$1048576, 12, FALSE)</f>
        <v>6.757885602</v>
      </c>
      <c r="BH76">
        <f>VLOOKUP($C76, GHG!$1:$1048576, 13, FALSE)</f>
        <v>0.12398464200000001</v>
      </c>
      <c r="CH76">
        <f>VLOOKUP($A76, BF!$1:$1048576, 2, FALSE)</f>
        <v>4.8406218961063599E-3</v>
      </c>
      <c r="CI76">
        <f>VLOOKUP($A76, BF!$1:$1048576, 3, FALSE)</f>
        <v>0</v>
      </c>
      <c r="CJ76" s="20" t="e">
        <f>VLOOKUP($C76, RADON!$1:$1048576, 3, FALSE)</f>
        <v>#N/A</v>
      </c>
    </row>
    <row r="77" spans="1:88" x14ac:dyDescent="0.2">
      <c r="A77" s="7" t="s">
        <v>264</v>
      </c>
      <c r="B77" t="str">
        <f t="shared" si="10"/>
        <v>D10B43703</v>
      </c>
      <c r="C77" s="7" t="s">
        <v>280</v>
      </c>
      <c r="D77" t="s">
        <v>128</v>
      </c>
      <c r="E77" s="18">
        <v>43703</v>
      </c>
      <c r="F77" s="10">
        <v>0.59444444444444444</v>
      </c>
      <c r="G77">
        <v>51.775179999999999</v>
      </c>
      <c r="H77">
        <v>-103.46144</v>
      </c>
      <c r="I77">
        <v>17.899999999999999</v>
      </c>
      <c r="J77">
        <v>10</v>
      </c>
      <c r="K77">
        <v>20</v>
      </c>
      <c r="L77" t="s">
        <v>89</v>
      </c>
      <c r="M77">
        <v>0.34</v>
      </c>
      <c r="N77">
        <v>2.1</v>
      </c>
      <c r="O77">
        <v>2.1</v>
      </c>
      <c r="P77">
        <v>100.2</v>
      </c>
      <c r="Q77">
        <v>0</v>
      </c>
      <c r="R77">
        <v>0</v>
      </c>
      <c r="S77">
        <v>18.899999999999999</v>
      </c>
      <c r="T77">
        <v>100.5</v>
      </c>
      <c r="U77">
        <v>9.3000000000000007</v>
      </c>
      <c r="V77">
        <v>953</v>
      </c>
      <c r="W77">
        <v>0.54</v>
      </c>
      <c r="X77">
        <v>9.01</v>
      </c>
      <c r="Y77">
        <v>14.5</v>
      </c>
      <c r="Z77">
        <v>2.2000000000000002</v>
      </c>
      <c r="AA77">
        <v>0.22</v>
      </c>
      <c r="AB77">
        <v>935</v>
      </c>
      <c r="AC77">
        <v>0.57999999999999996</v>
      </c>
      <c r="AD77">
        <v>7.54</v>
      </c>
      <c r="AE77" s="15">
        <f t="shared" si="11"/>
        <v>506.95248998679341</v>
      </c>
      <c r="AF77" s="15">
        <v>708.9</v>
      </c>
      <c r="AK77">
        <v>1</v>
      </c>
      <c r="AM77" t="s">
        <v>91</v>
      </c>
      <c r="AN77">
        <f>VLOOKUP($C77, CHL!$1:$1048576, 6, FALSE)</f>
        <v>88.687656566666675</v>
      </c>
      <c r="AO77">
        <f>VLOOKUP($C77, CHL!$1:$1048576, 3, FALSE)</f>
        <v>85.145411433333351</v>
      </c>
      <c r="AP77">
        <f>VLOOKUP($B77, Triplex!$1:$1048576, 5, FALSE)</f>
        <v>0.05</v>
      </c>
      <c r="AQ77">
        <f>VLOOKUP($B77, Triplex!$1:$1048576,6, FALSE)</f>
        <v>4.0299999999999997E-3</v>
      </c>
      <c r="AR77">
        <f>VLOOKUP($B77, Triplex!$1:$1048576, 7, FALSE)</f>
        <v>33.340000000000003</v>
      </c>
      <c r="AS77">
        <f>VLOOKUP($B77, TP!$1:$1048576, 5, FALSE)</f>
        <v>0.04</v>
      </c>
      <c r="AT77">
        <f>VLOOKUP($B77, TN!$1:$1048576, 5, FALSE)</f>
        <v>1560</v>
      </c>
      <c r="AU77">
        <f t="shared" si="12"/>
        <v>387.09677419354841</v>
      </c>
      <c r="AV77">
        <f>VLOOKUP($B77, TICTOC!$1:$1048576, 5, FALSE)</f>
        <v>37.883000000000003</v>
      </c>
      <c r="AW77">
        <f t="shared" si="13"/>
        <v>3154.2880932556209</v>
      </c>
      <c r="AX77">
        <f>VLOOKUP($B77, TICTOC!$1:$1048576, 6, FALSE)</f>
        <v>30.021000000000001</v>
      </c>
      <c r="AY77">
        <f t="shared" si="14"/>
        <v>2499.6669442131556</v>
      </c>
      <c r="AZ77">
        <f>VLOOKUP($C77, GHG!$1:$1048576, 2, FALSE)</f>
        <v>132.66893300000001</v>
      </c>
      <c r="BA77">
        <f>VLOOKUP($C77, GHG!$1:$1048576, 4, FALSE)</f>
        <v>4.9854521910000003</v>
      </c>
      <c r="BB77">
        <f>VLOOKUP($C77, GHG!$1:$1048576, 5, FALSE)</f>
        <v>0.133389176</v>
      </c>
      <c r="BC77">
        <f>VLOOKUP($C77, GHG!$1:$1048576, 6, FALSE)</f>
        <v>203.46345260000001</v>
      </c>
      <c r="BD77">
        <f>VLOOKUP($C77, GHG!$1:$1048576, 8, FALSE)</f>
        <v>0.29925926000000003</v>
      </c>
      <c r="BE77">
        <f>VLOOKUP($C77, GHG!$1:$1048576, 9, FALSE)</f>
        <v>5.0399870000000001E-3</v>
      </c>
      <c r="BF77">
        <f>VLOOKUP($C77, GHG!$1:$1048576, 10, FALSE)</f>
        <v>0.28694856600000002</v>
      </c>
      <c r="BG77">
        <f>VLOOKUP($C77, GHG!$1:$1048576, 12, FALSE)</f>
        <v>7.948895372</v>
      </c>
      <c r="BH77">
        <f>VLOOKUP($C77, GHG!$1:$1048576, 13, FALSE)</f>
        <v>0.11623834299999999</v>
      </c>
      <c r="CH77">
        <f>VLOOKUP($A77, BF!$1:$1048576, 2, FALSE)</f>
        <v>1.136228313977E-2</v>
      </c>
      <c r="CI77">
        <f>VLOOKUP($A77, BF!$1:$1048576, 3, FALSE)</f>
        <v>0</v>
      </c>
      <c r="CJ77" s="20" t="e">
        <f>VLOOKUP($C77, RADON!$1:$1048576, 3, FALSE)</f>
        <v>#N/A</v>
      </c>
    </row>
    <row r="78" spans="1:88" x14ac:dyDescent="0.2">
      <c r="A78" s="7" t="s">
        <v>136</v>
      </c>
      <c r="B78" t="str">
        <f t="shared" si="10"/>
        <v>D62E43678</v>
      </c>
      <c r="C78" s="7" t="s">
        <v>427</v>
      </c>
      <c r="D78" t="s">
        <v>128</v>
      </c>
      <c r="E78" s="18">
        <v>43678</v>
      </c>
      <c r="F78" s="10">
        <v>0.55138888888888882</v>
      </c>
      <c r="G78">
        <v>50.310670000000002</v>
      </c>
      <c r="H78">
        <v>-106.4241</v>
      </c>
      <c r="I78">
        <v>31.9</v>
      </c>
      <c r="J78">
        <v>60</v>
      </c>
      <c r="K78">
        <v>9.8000000000000007</v>
      </c>
      <c r="L78" t="s">
        <v>137</v>
      </c>
      <c r="M78">
        <v>0.41</v>
      </c>
      <c r="N78">
        <v>2.1</v>
      </c>
      <c r="O78">
        <v>2.1</v>
      </c>
      <c r="P78">
        <v>74</v>
      </c>
      <c r="Q78">
        <v>0</v>
      </c>
      <c r="R78">
        <v>0</v>
      </c>
      <c r="S78">
        <v>24.9</v>
      </c>
      <c r="T78">
        <v>46.3</v>
      </c>
      <c r="U78">
        <v>3.77</v>
      </c>
      <c r="V78">
        <v>4625</v>
      </c>
      <c r="W78">
        <v>2.4700000000000002</v>
      </c>
      <c r="X78">
        <v>8.43</v>
      </c>
      <c r="Y78">
        <v>17.8</v>
      </c>
      <c r="Z78">
        <v>1.2</v>
      </c>
      <c r="AA78">
        <v>0.11</v>
      </c>
      <c r="AB78">
        <v>3942</v>
      </c>
      <c r="AC78">
        <v>2.46</v>
      </c>
      <c r="AD78">
        <v>8.23</v>
      </c>
      <c r="AE78" s="15">
        <f t="shared" si="11"/>
        <v>2609.9892737142909</v>
      </c>
      <c r="AF78">
        <v>700.4</v>
      </c>
      <c r="AK78">
        <v>1</v>
      </c>
      <c r="AM78" t="s">
        <v>91</v>
      </c>
      <c r="AN78">
        <f>VLOOKUP($C78, CHL!$1:$1048576, 6, FALSE)</f>
        <v>27.257375883333332</v>
      </c>
      <c r="AO78">
        <f>VLOOKUP($C78, CHL!$1:$1048576, 3, FALSE)</f>
        <v>25.618870366666663</v>
      </c>
      <c r="AP78">
        <f>VLOOKUP($B78, Triplex!$1:$1048576, 5, FALSE)</f>
        <v>0.03</v>
      </c>
      <c r="AQ78">
        <f>VLOOKUP($B78, Triplex!$1:$1048576,6, FALSE)</f>
        <v>0.86</v>
      </c>
      <c r="AR78">
        <f>VLOOKUP($B78, Triplex!$1:$1048576, 7, FALSE)</f>
        <v>710.52</v>
      </c>
      <c r="AS78">
        <f>VLOOKUP($B78, TP!$1:$1048576, 5, FALSE)</f>
        <v>1</v>
      </c>
      <c r="AT78">
        <f>VLOOKUP($B78, TN!$1:$1048576, 5, FALSE)</f>
        <v>5120</v>
      </c>
      <c r="AU78">
        <f t="shared" si="12"/>
        <v>5.9534883720930232</v>
      </c>
      <c r="AV78">
        <f>VLOOKUP($B78, TICTOC!$1:$1048576, 5, FALSE)</f>
        <v>101.29900000000001</v>
      </c>
      <c r="AW78">
        <f t="shared" si="13"/>
        <v>8434.5545378850966</v>
      </c>
      <c r="AX78">
        <f>VLOOKUP($B78, TICTOC!$1:$1048576, 6, FALSE)</f>
        <v>63.511000000000003</v>
      </c>
      <c r="AY78">
        <f t="shared" si="14"/>
        <v>5288.1765195670278</v>
      </c>
      <c r="AZ78">
        <f>VLOOKUP($C78, GHG!$1:$1048576, 2, FALSE)</f>
        <v>1353.8846160000001</v>
      </c>
      <c r="BA78">
        <f>VLOOKUP($C78, GHG!$1:$1048576, 4, FALSE)</f>
        <v>42.029405580000002</v>
      </c>
      <c r="BB78">
        <f>VLOOKUP($C78, GHG!$1:$1048576, 5, FALSE)</f>
        <v>0.64310148599999994</v>
      </c>
      <c r="BC78">
        <f>VLOOKUP($C78, GHG!$1:$1048576, 6, FALSE)</f>
        <v>227.1035732</v>
      </c>
      <c r="BD78">
        <f>VLOOKUP($C78, GHG!$1:$1048576, 8, FALSE)</f>
        <v>0.290446971</v>
      </c>
      <c r="BE78">
        <f>VLOOKUP($C78, GHG!$1:$1048576, 9, FALSE)</f>
        <v>5.40238E-3</v>
      </c>
      <c r="BF78">
        <f>VLOOKUP($C78, GHG!$1:$1048576, 10, FALSE)</f>
        <v>0.42298283199999998</v>
      </c>
      <c r="BG78">
        <f>VLOOKUP($C78, GHG!$1:$1048576, 12, FALSE)</f>
        <v>9.5775263309999996</v>
      </c>
      <c r="BH78">
        <f>VLOOKUP($C78, GHG!$1:$1048576, 13, FALSE)</f>
        <v>5.4829405999999997E-2</v>
      </c>
      <c r="CH78">
        <f>VLOOKUP($A78, BF!$1:$1048576, 2, FALSE)</f>
        <v>1.15094641989394E-2</v>
      </c>
      <c r="CI78">
        <f>VLOOKUP($A78, BF!$1:$1048576, 3, FALSE)</f>
        <v>5.3301895889067098E-3</v>
      </c>
      <c r="CJ78" s="20">
        <f>VLOOKUP($C78, RADON!$1:$1048576, 3, FALSE)</f>
        <v>2.0151986607268295</v>
      </c>
    </row>
    <row r="79" spans="1:88" x14ac:dyDescent="0.2">
      <c r="A79" s="7" t="s">
        <v>267</v>
      </c>
      <c r="B79" t="str">
        <f t="shared" si="10"/>
        <v>D10C43703</v>
      </c>
      <c r="C79" s="7" t="s">
        <v>282</v>
      </c>
      <c r="D79" t="s">
        <v>128</v>
      </c>
      <c r="E79" s="18">
        <v>43703</v>
      </c>
      <c r="F79" s="10">
        <v>0.52222222222222225</v>
      </c>
      <c r="G79">
        <v>51.805639999999997</v>
      </c>
      <c r="H79">
        <v>-103.37805</v>
      </c>
      <c r="I79">
        <v>16.899999999999999</v>
      </c>
      <c r="J79">
        <v>33</v>
      </c>
      <c r="K79">
        <v>16.899999999999999</v>
      </c>
      <c r="L79" t="s">
        <v>89</v>
      </c>
      <c r="M79">
        <v>0.8</v>
      </c>
      <c r="N79">
        <v>3.1</v>
      </c>
      <c r="O79">
        <v>3.1</v>
      </c>
      <c r="P79">
        <v>92.9</v>
      </c>
      <c r="Q79">
        <v>0</v>
      </c>
      <c r="R79">
        <v>0</v>
      </c>
      <c r="S79">
        <v>18.5</v>
      </c>
      <c r="T79">
        <v>86.3</v>
      </c>
      <c r="U79">
        <v>8.07</v>
      </c>
      <c r="V79">
        <v>1033</v>
      </c>
      <c r="W79">
        <v>0.59</v>
      </c>
      <c r="X79">
        <v>8.31</v>
      </c>
      <c r="Y79">
        <v>16.3</v>
      </c>
      <c r="Z79">
        <v>18.8</v>
      </c>
      <c r="AA79">
        <v>1.86</v>
      </c>
      <c r="AB79">
        <v>987</v>
      </c>
      <c r="AC79">
        <v>0.6</v>
      </c>
      <c r="AD79">
        <v>7.76</v>
      </c>
      <c r="AE79" s="15">
        <f t="shared" si="11"/>
        <v>552.32921429592545</v>
      </c>
      <c r="AF79" s="15">
        <v>709.2</v>
      </c>
      <c r="AK79">
        <v>2</v>
      </c>
      <c r="AL79" t="s">
        <v>268</v>
      </c>
      <c r="AM79" t="s">
        <v>91</v>
      </c>
      <c r="AN79">
        <f>VLOOKUP($C79, CHL!$1:$1048576, 6, FALSE)</f>
        <v>2.8678020833333338</v>
      </c>
      <c r="AO79">
        <f>VLOOKUP($C79, CHL!$1:$1048576, 3, FALSE)</f>
        <v>1.9149027083333336</v>
      </c>
      <c r="AP79">
        <f>VLOOKUP($B79, Triplex!$1:$1048576, 5, FALSE)</f>
        <v>0.11</v>
      </c>
      <c r="AQ79">
        <f>VLOOKUP($B79, Triplex!$1:$1048576,6, FALSE)</f>
        <v>2.7599999999999999E-3</v>
      </c>
      <c r="AR79">
        <f>VLOOKUP($B79, Triplex!$1:$1048576, 7, FALSE)</f>
        <v>67.55</v>
      </c>
      <c r="AS79">
        <f>VLOOKUP($B79, TP!$1:$1048576, 5, FALSE)</f>
        <v>0.02</v>
      </c>
      <c r="AT79">
        <f>VLOOKUP($B79, TN!$1:$1048576, 5, FALSE)</f>
        <v>1910</v>
      </c>
      <c r="AU79">
        <f t="shared" si="12"/>
        <v>692.02898550724638</v>
      </c>
      <c r="AV79">
        <f>VLOOKUP($B79, TICTOC!$1:$1048576, 5, FALSE)</f>
        <v>33.450000000000003</v>
      </c>
      <c r="AW79">
        <f t="shared" si="13"/>
        <v>2785.1790174854291</v>
      </c>
      <c r="AX79">
        <f>VLOOKUP($B79, TICTOC!$1:$1048576, 6, FALSE)</f>
        <v>27.728000000000002</v>
      </c>
      <c r="AY79">
        <f t="shared" si="14"/>
        <v>2308.7427144046633</v>
      </c>
      <c r="AZ79">
        <f>VLOOKUP($C79, GHG!$1:$1048576, 2, FALSE)</f>
        <v>450.2825666</v>
      </c>
      <c r="BA79">
        <f>VLOOKUP($C79, GHG!$1:$1048576, 4, FALSE)</f>
        <v>17.12723673</v>
      </c>
      <c r="BB79">
        <f>VLOOKUP($C79, GHG!$1:$1048576, 5, FALSE)</f>
        <v>0.180211445</v>
      </c>
      <c r="BC79">
        <f>VLOOKUP($C79, GHG!$1:$1048576, 6, FALSE)</f>
        <v>191.19651870000001</v>
      </c>
      <c r="BD79">
        <f>VLOOKUP($C79, GHG!$1:$1048576, 8, FALSE)</f>
        <v>0.28359622200000001</v>
      </c>
      <c r="BE79">
        <f>VLOOKUP($C79, GHG!$1:$1048576, 9, FALSE)</f>
        <v>8.3832530000000002E-3</v>
      </c>
      <c r="BF79">
        <f>VLOOKUP($C79, GHG!$1:$1048576, 10, FALSE)</f>
        <v>0.31344656199999998</v>
      </c>
      <c r="BG79">
        <f>VLOOKUP($C79, GHG!$1:$1048576, 12, FALSE)</f>
        <v>8.7934646880000003</v>
      </c>
      <c r="BH79">
        <f>VLOOKUP($C79, GHG!$1:$1048576, 13, FALSE)</f>
        <v>4.5149716999999999E-2</v>
      </c>
      <c r="CH79">
        <f>VLOOKUP($A79, BF!$1:$1048576, 2, FALSE)</f>
        <v>4.0668752013459297E-3</v>
      </c>
      <c r="CI79">
        <f>VLOOKUP($A79, BF!$1:$1048576, 3, FALSE)</f>
        <v>0</v>
      </c>
      <c r="CJ79" s="20" t="e">
        <f>VLOOKUP($C79, RADON!$1:$1048576, 3, FALSE)</f>
        <v>#N/A</v>
      </c>
    </row>
    <row r="80" spans="1:88" x14ac:dyDescent="0.2">
      <c r="A80" s="7" t="s">
        <v>274</v>
      </c>
      <c r="B80" t="str">
        <f t="shared" si="10"/>
        <v>D58C43699</v>
      </c>
      <c r="C80" s="7" t="s">
        <v>402</v>
      </c>
      <c r="D80" t="s">
        <v>128</v>
      </c>
      <c r="E80" s="18">
        <v>43699</v>
      </c>
      <c r="F80" s="10">
        <v>0.58888888888888891</v>
      </c>
      <c r="G80">
        <v>52.640030000000003</v>
      </c>
      <c r="H80">
        <v>-107.45976</v>
      </c>
      <c r="I80">
        <v>24.7</v>
      </c>
      <c r="J80">
        <v>100</v>
      </c>
      <c r="K80">
        <v>11</v>
      </c>
      <c r="L80" t="s">
        <v>212</v>
      </c>
      <c r="M80">
        <v>0.32</v>
      </c>
      <c r="N80">
        <v>2.2000000000000002</v>
      </c>
      <c r="O80">
        <v>2.2000000000000002</v>
      </c>
      <c r="P80">
        <v>93.2</v>
      </c>
      <c r="Q80">
        <v>0</v>
      </c>
      <c r="R80">
        <v>0</v>
      </c>
      <c r="S80">
        <v>17.600000000000001</v>
      </c>
      <c r="T80">
        <v>88.9</v>
      </c>
      <c r="U80">
        <v>8.51</v>
      </c>
      <c r="V80">
        <v>312.7</v>
      </c>
      <c r="W80">
        <v>0.18</v>
      </c>
      <c r="X80">
        <v>8.42</v>
      </c>
      <c r="Y80">
        <v>15.4</v>
      </c>
      <c r="Z80">
        <v>69.400000000000006</v>
      </c>
      <c r="AA80">
        <v>6.95</v>
      </c>
      <c r="AB80">
        <v>299.89999999999998</v>
      </c>
      <c r="AC80">
        <v>0.18</v>
      </c>
      <c r="AD80">
        <v>8.3000000000000007</v>
      </c>
      <c r="AE80" s="15">
        <f t="shared" si="11"/>
        <v>160.49655626276635</v>
      </c>
      <c r="AF80" s="15">
        <v>707.2</v>
      </c>
      <c r="AK80">
        <v>2</v>
      </c>
      <c r="AM80" t="s">
        <v>91</v>
      </c>
      <c r="AN80">
        <f>VLOOKUP($C80, CHL!$1:$1048576, 6, FALSE)</f>
        <v>27.1782027</v>
      </c>
      <c r="AO80">
        <f>VLOOKUP($C80, CHL!$1:$1048576, 3, FALSE)</f>
        <v>7.922659799999999</v>
      </c>
      <c r="AP80">
        <f>VLOOKUP($B80, Triplex!$1:$1048576, 5, FALSE)</f>
        <v>0.11</v>
      </c>
      <c r="AQ80">
        <f>VLOOKUP($B80, Triplex!$1:$1048576,6, FALSE)</f>
        <v>6.5300000000000002E-3</v>
      </c>
      <c r="AR80">
        <f>VLOOKUP($B80, Triplex!$1:$1048576, 7, FALSE)</f>
        <v>35.950000000000003</v>
      </c>
      <c r="AS80">
        <f>VLOOKUP($B80, TP!$1:$1048576, 5, FALSE)</f>
        <v>0.02</v>
      </c>
      <c r="AT80">
        <f>VLOOKUP($B80, TN!$1:$1048576, 5, FALSE)</f>
        <v>1220</v>
      </c>
      <c r="AU80">
        <f t="shared" si="12"/>
        <v>186.83001531393566</v>
      </c>
      <c r="AV80">
        <f>VLOOKUP($B80, TICTOC!$1:$1048576, 5, FALSE)</f>
        <v>44.468000000000004</v>
      </c>
      <c r="AW80">
        <f t="shared" si="13"/>
        <v>3702.5811823480435</v>
      </c>
      <c r="AX80">
        <f>VLOOKUP($B80, TICTOC!$1:$1048576, 6, FALSE)</f>
        <v>19.064</v>
      </c>
      <c r="AY80">
        <f t="shared" si="14"/>
        <v>1587.3438800999168</v>
      </c>
      <c r="AZ80">
        <f>VLOOKUP($C80, GHG!$1:$1048576, 2, FALSE)</f>
        <v>545.76623649999999</v>
      </c>
      <c r="BA80">
        <f>VLOOKUP($C80, GHG!$1:$1048576, 4, FALSE)</f>
        <v>21.311470119999999</v>
      </c>
      <c r="BB80">
        <f>VLOOKUP($C80, GHG!$1:$1048576, 5, FALSE)</f>
        <v>1.0090155789999999</v>
      </c>
      <c r="BC80">
        <f>VLOOKUP($C80, GHG!$1:$1048576, 6, FALSE)</f>
        <v>178.43172480000001</v>
      </c>
      <c r="BD80">
        <f>VLOOKUP($C80, GHG!$1:$1048576, 8, FALSE)</f>
        <v>0.26967778999999997</v>
      </c>
      <c r="BE80">
        <f>VLOOKUP($C80, GHG!$1:$1048576, 9, FALSE)</f>
        <v>9.6575489999999996E-3</v>
      </c>
      <c r="BF80">
        <f>VLOOKUP($C80, GHG!$1:$1048576, 10, FALSE)</f>
        <v>0.21531302999999999</v>
      </c>
      <c r="BG80">
        <f>VLOOKUP($C80, GHG!$1:$1048576, 12, FALSE)</f>
        <v>6.2127932230000003</v>
      </c>
      <c r="BH80">
        <f>VLOOKUP($C80, GHG!$1:$1048576, 13, FALSE)</f>
        <v>2.277554088</v>
      </c>
      <c r="CH80">
        <f>VLOOKUP($A80, BF!$1:$1048576, 2, FALSE)</f>
        <v>2.6935080658372799E-3</v>
      </c>
      <c r="CI80">
        <f>VLOOKUP($A80, BF!$1:$1048576, 3, FALSE)</f>
        <v>1.23848381443097E-3</v>
      </c>
      <c r="CJ80" s="20" t="e">
        <f>VLOOKUP($C80, RADON!$1:$1048576, 3, FALSE)</f>
        <v>#N/A</v>
      </c>
    </row>
    <row r="81" spans="1:88" x14ac:dyDescent="0.2">
      <c r="A81" s="7" t="s">
        <v>216</v>
      </c>
      <c r="B81" t="str">
        <f t="shared" si="10"/>
        <v>D70C43693</v>
      </c>
      <c r="C81" s="7" t="s">
        <v>462</v>
      </c>
      <c r="D81" t="s">
        <v>128</v>
      </c>
      <c r="E81" s="18">
        <v>43693</v>
      </c>
      <c r="F81" s="10">
        <v>0.38263888888888892</v>
      </c>
      <c r="G81">
        <v>50.39629</v>
      </c>
      <c r="H81">
        <v>-109.11735</v>
      </c>
      <c r="I81">
        <v>17.8</v>
      </c>
      <c r="J81">
        <v>100</v>
      </c>
      <c r="K81">
        <v>5</v>
      </c>
      <c r="L81" t="s">
        <v>212</v>
      </c>
      <c r="M81">
        <v>1.7</v>
      </c>
      <c r="N81">
        <v>1.8</v>
      </c>
      <c r="O81">
        <v>1.8</v>
      </c>
      <c r="P81">
        <v>93.5</v>
      </c>
      <c r="Q81">
        <v>0</v>
      </c>
      <c r="R81">
        <v>0</v>
      </c>
      <c r="S81">
        <v>15</v>
      </c>
      <c r="T81">
        <v>80.599999999999994</v>
      </c>
      <c r="U81">
        <v>8.08</v>
      </c>
      <c r="V81">
        <v>488.5</v>
      </c>
      <c r="W81">
        <v>0.28999999999999998</v>
      </c>
      <c r="X81">
        <v>8.15</v>
      </c>
      <c r="Y81">
        <v>14.7</v>
      </c>
      <c r="Z81">
        <v>81.8</v>
      </c>
      <c r="AA81">
        <v>8.2799999999999994</v>
      </c>
      <c r="AB81">
        <v>486</v>
      </c>
      <c r="AC81">
        <v>0.3</v>
      </c>
      <c r="AD81">
        <v>8.0299999999999994</v>
      </c>
      <c r="AE81" s="15">
        <f t="shared" si="11"/>
        <v>252.7160627248731</v>
      </c>
      <c r="AF81" s="15">
        <v>694.2</v>
      </c>
      <c r="AK81">
        <v>3</v>
      </c>
      <c r="AL81" t="s">
        <v>217</v>
      </c>
      <c r="AM81" t="s">
        <v>91</v>
      </c>
      <c r="AN81">
        <f>VLOOKUP($C81, CHL!$1:$1048576, 6, FALSE)</f>
        <v>6.7728825016666683</v>
      </c>
      <c r="AO81">
        <f>VLOOKUP($C81, CHL!$1:$1048576, 3, FALSE)</f>
        <v>5.6908725233333346</v>
      </c>
      <c r="AP81">
        <f>VLOOKUP($B81, Triplex!$1:$1048576, 5, FALSE)</f>
        <v>0.04</v>
      </c>
      <c r="AQ81">
        <f>VLOOKUP($B81, Triplex!$1:$1048576,6, FALSE)</f>
        <v>0.02</v>
      </c>
      <c r="AR81">
        <f>VLOOKUP($B81, Triplex!$1:$1048576, 7, FALSE)</f>
        <v>7.85</v>
      </c>
      <c r="AS81">
        <f>VLOOKUP($B81, TP!$1:$1048576, 5, FALSE)</f>
        <v>0.03</v>
      </c>
      <c r="AT81">
        <f>VLOOKUP($B81, TN!$1:$1048576, 5, FALSE)</f>
        <v>196.75</v>
      </c>
      <c r="AU81">
        <f t="shared" si="12"/>
        <v>9.8375000000000004</v>
      </c>
      <c r="AV81">
        <f>VLOOKUP($B81, TICTOC!$1:$1048576, 5, FALSE)</f>
        <v>70.150000000000006</v>
      </c>
      <c r="AW81">
        <f t="shared" si="13"/>
        <v>5840.9658617818495</v>
      </c>
      <c r="AX81">
        <f>VLOOKUP($B81, TICTOC!$1:$1048576, 6, FALSE)</f>
        <v>3.819</v>
      </c>
      <c r="AY81">
        <f t="shared" si="14"/>
        <v>317.98501248959201</v>
      </c>
      <c r="AZ81">
        <f>VLOOKUP($C81, GHG!$1:$1048576, 2, FALSE)</f>
        <v>1386.9498579999999</v>
      </c>
      <c r="BA81">
        <f>VLOOKUP($C81, GHG!$1:$1048576, 4, FALSE)</f>
        <v>57.594942060000001</v>
      </c>
      <c r="BB81">
        <f>VLOOKUP($C81, GHG!$1:$1048576, 5, FALSE)</f>
        <v>0.87221700400000002</v>
      </c>
      <c r="BC81">
        <f>VLOOKUP($C81, GHG!$1:$1048576, 6, FALSE)</f>
        <v>148.34768410000001</v>
      </c>
      <c r="BD81">
        <f>VLOOKUP($C81, GHG!$1:$1048576, 8, FALSE)</f>
        <v>0.23285273200000001</v>
      </c>
      <c r="BE81">
        <f>VLOOKUP($C81, GHG!$1:$1048576, 9, FALSE)</f>
        <v>5.119991E-3</v>
      </c>
      <c r="BF81">
        <f>VLOOKUP($C81, GHG!$1:$1048576, 10, FALSE)</f>
        <v>0.19814880800000001</v>
      </c>
      <c r="BG81">
        <f>VLOOKUP($C81, GHG!$1:$1048576, 12, FALSE)</f>
        <v>6.1043674430000001</v>
      </c>
      <c r="BH81">
        <f>VLOOKUP($C81, GHG!$1:$1048576, 13, FALSE)</f>
        <v>5.8493748999999998E-2</v>
      </c>
      <c r="CH81">
        <f>VLOOKUP($A81, BF!$1:$1048576, 2, FALSE)</f>
        <v>5.8230800940065205E-4</v>
      </c>
      <c r="CI81">
        <f>VLOOKUP($A81, BF!$1:$1048576, 3, FALSE)</f>
        <v>0</v>
      </c>
      <c r="CJ81" s="20">
        <f>VLOOKUP($C81, RADON!$1:$1048576, 3, FALSE)</f>
        <v>132.95728127995793</v>
      </c>
    </row>
    <row r="82" spans="1:88" x14ac:dyDescent="0.2">
      <c r="A82" s="7" t="s">
        <v>148</v>
      </c>
      <c r="B82" t="str">
        <f t="shared" si="10"/>
        <v>D15A43683</v>
      </c>
      <c r="C82" s="7" t="s">
        <v>296</v>
      </c>
      <c r="D82" s="13" t="s">
        <v>128</v>
      </c>
      <c r="E82" s="18">
        <v>43683</v>
      </c>
      <c r="F82" s="10">
        <v>0.56597222222222221</v>
      </c>
      <c r="G82">
        <v>49.529910000000001</v>
      </c>
      <c r="H82">
        <v>-101.89362</v>
      </c>
      <c r="I82">
        <v>26.7</v>
      </c>
      <c r="J82">
        <v>10</v>
      </c>
      <c r="K82">
        <v>1.8</v>
      </c>
      <c r="L82" t="s">
        <v>137</v>
      </c>
      <c r="M82">
        <v>0.47</v>
      </c>
      <c r="N82">
        <v>4.8</v>
      </c>
      <c r="O82">
        <v>4.8</v>
      </c>
      <c r="P82">
        <v>89.9</v>
      </c>
      <c r="Q82">
        <v>0</v>
      </c>
      <c r="R82">
        <v>0</v>
      </c>
      <c r="S82">
        <v>24</v>
      </c>
      <c r="T82">
        <v>105.1</v>
      </c>
      <c r="U82">
        <v>8.75</v>
      </c>
      <c r="V82">
        <v>1000</v>
      </c>
      <c r="W82">
        <v>0.5</v>
      </c>
      <c r="X82">
        <v>8.57</v>
      </c>
      <c r="Y82">
        <v>23.3</v>
      </c>
      <c r="Z82">
        <v>76.8</v>
      </c>
      <c r="AA82">
        <v>6.48</v>
      </c>
      <c r="AB82">
        <v>983</v>
      </c>
      <c r="AC82">
        <v>0.5</v>
      </c>
      <c r="AD82">
        <v>8.4499999999999993</v>
      </c>
      <c r="AE82" s="15">
        <f t="shared" si="11"/>
        <v>533.60890178204659</v>
      </c>
      <c r="AF82">
        <v>704.6</v>
      </c>
      <c r="AK82">
        <v>3</v>
      </c>
      <c r="AL82" t="s">
        <v>149</v>
      </c>
      <c r="AM82" t="s">
        <v>102</v>
      </c>
      <c r="AN82">
        <f>VLOOKUP($C82, CHL!$1:$1048576, 6, FALSE)</f>
        <v>38.065763619999998</v>
      </c>
      <c r="AO82">
        <f>VLOOKUP($C82, CHL!$1:$1048576, 3, FALSE)</f>
        <v>32.35621737999999</v>
      </c>
      <c r="AP82">
        <f>VLOOKUP($B82, Triplex!$1:$1048576, 5, FALSE)</f>
        <v>0.03</v>
      </c>
      <c r="AQ82">
        <f>VLOOKUP($B82, Triplex!$1:$1048576,6, FALSE)</f>
        <v>0.12</v>
      </c>
      <c r="AR82">
        <f>VLOOKUP($B82, Triplex!$1:$1048576, 7, FALSE)</f>
        <v>0.99</v>
      </c>
      <c r="AS82">
        <f>VLOOKUP($B82, TP!$1:$1048576, 5, FALSE)</f>
        <v>0.16</v>
      </c>
      <c r="AT82">
        <f>VLOOKUP($B82, TN!$1:$1048576, 5, FALSE)</f>
        <v>1130</v>
      </c>
      <c r="AU82">
        <f t="shared" si="12"/>
        <v>9.4166666666666661</v>
      </c>
      <c r="AV82">
        <f>VLOOKUP($B82, TICTOC!$1:$1048576, 5, FALSE)</f>
        <v>64.185000000000002</v>
      </c>
      <c r="AW82">
        <f t="shared" si="13"/>
        <v>5344.2964196502917</v>
      </c>
      <c r="AX82">
        <f>VLOOKUP($B82, TICTOC!$1:$1048576, 6, FALSE)</f>
        <v>19.312999999999999</v>
      </c>
      <c r="AY82">
        <f t="shared" si="14"/>
        <v>1608.076602830974</v>
      </c>
      <c r="AZ82">
        <f>VLOOKUP($C82, GHG!$1:$1048576, 2, FALSE)</f>
        <v>615.773504</v>
      </c>
      <c r="BA82">
        <f>VLOOKUP($C82, GHG!$1:$1048576, 4, FALSE)</f>
        <v>19.88206958</v>
      </c>
      <c r="BB82">
        <f>VLOOKUP($C82, GHG!$1:$1048576, 5, FALSE)</f>
        <v>0.46088109500000002</v>
      </c>
      <c r="BC82">
        <f>VLOOKUP($C82, GHG!$1:$1048576, 6, FALSE)</f>
        <v>151.91501270000001</v>
      </c>
      <c r="BD82">
        <f>VLOOKUP($C82, GHG!$1:$1048576, 8, FALSE)</f>
        <v>0.201076278</v>
      </c>
      <c r="BE82">
        <f>VLOOKUP($C82, GHG!$1:$1048576, 9, FALSE)</f>
        <v>5.0702789999999996E-3</v>
      </c>
      <c r="BF82">
        <f>VLOOKUP($C82, GHG!$1:$1048576, 10, FALSE)</f>
        <v>0.26804503200000002</v>
      </c>
      <c r="BG82">
        <f>VLOOKUP($C82, GHG!$1:$1048576, 12, FALSE)</f>
        <v>6.336409111</v>
      </c>
      <c r="BH82">
        <f>VLOOKUP($C82, GHG!$1:$1048576, 13, FALSE)</f>
        <v>5.0713898E-2</v>
      </c>
      <c r="CH82">
        <f>VLOOKUP($A82, BF!$1:$1048576, 2, FALSE)</f>
        <v>1.36825408570872E-2</v>
      </c>
      <c r="CI82">
        <f>VLOOKUP($A82, BF!$1:$1048576, 3, FALSE)</f>
        <v>-1.2226765994872799E-2</v>
      </c>
      <c r="CJ82" s="20">
        <f>VLOOKUP($C82, RADON!$1:$1048576, 3, FALSE)</f>
        <v>2.2350923291535323</v>
      </c>
    </row>
    <row r="83" spans="1:88" x14ac:dyDescent="0.2">
      <c r="A83" s="7" t="s">
        <v>269</v>
      </c>
      <c r="B83" t="str">
        <f t="shared" si="10"/>
        <v>D10D43703</v>
      </c>
      <c r="C83" s="7" t="s">
        <v>284</v>
      </c>
      <c r="D83" t="s">
        <v>128</v>
      </c>
      <c r="E83" s="18">
        <v>43703</v>
      </c>
      <c r="F83" s="10">
        <v>0.48958333333333331</v>
      </c>
      <c r="G83">
        <v>51.803809999999999</v>
      </c>
      <c r="H83">
        <v>-103.40324</v>
      </c>
      <c r="I83">
        <v>18.2</v>
      </c>
      <c r="J83">
        <v>20</v>
      </c>
      <c r="K83">
        <v>17.100000000000001</v>
      </c>
      <c r="L83" t="s">
        <v>89</v>
      </c>
      <c r="M83">
        <v>0.9</v>
      </c>
      <c r="N83">
        <v>0.9</v>
      </c>
      <c r="O83">
        <v>0.9</v>
      </c>
      <c r="P83">
        <v>95.4</v>
      </c>
      <c r="Q83">
        <v>0</v>
      </c>
      <c r="R83">
        <v>0</v>
      </c>
      <c r="S83">
        <v>18.2</v>
      </c>
      <c r="T83">
        <v>89.2</v>
      </c>
      <c r="U83">
        <v>8.3699999999999992</v>
      </c>
      <c r="V83">
        <v>2290</v>
      </c>
      <c r="W83">
        <v>1.37</v>
      </c>
      <c r="X83">
        <v>7.91</v>
      </c>
      <c r="Y83">
        <v>17.5</v>
      </c>
      <c r="Z83">
        <v>73.7</v>
      </c>
      <c r="AA83">
        <v>7.01</v>
      </c>
      <c r="AB83">
        <v>2275</v>
      </c>
      <c r="AC83">
        <v>1.38</v>
      </c>
      <c r="AD83">
        <v>7.84</v>
      </c>
      <c r="AE83" s="15">
        <f t="shared" si="11"/>
        <v>1267.9136724102036</v>
      </c>
      <c r="AF83" s="15">
        <v>709.2</v>
      </c>
      <c r="AK83">
        <v>1</v>
      </c>
      <c r="AL83" t="s">
        <v>270</v>
      </c>
      <c r="AM83" t="s">
        <v>91</v>
      </c>
      <c r="AN83">
        <f>VLOOKUP($C83, CHL!$1:$1048576, 6, FALSE)</f>
        <v>3.6667139500000001</v>
      </c>
      <c r="AO83">
        <f>VLOOKUP($C83, CHL!$1:$1048576, 3, FALSE)</f>
        <v>1.9094228777777777</v>
      </c>
      <c r="AP83">
        <f>VLOOKUP($B83, Triplex!$1:$1048576, 5, FALSE)</f>
        <v>0.05</v>
      </c>
      <c r="AQ83">
        <f>VLOOKUP($B83, Triplex!$1:$1048576,6, FALSE)</f>
        <v>2.99E-3</v>
      </c>
      <c r="AR83">
        <f>VLOOKUP($B83, Triplex!$1:$1048576, 7, FALSE)</f>
        <v>1.44</v>
      </c>
      <c r="AS83">
        <f>VLOOKUP($B83, TP!$1:$1048576, 5, FALSE)</f>
        <v>0.01</v>
      </c>
      <c r="AT83">
        <f>VLOOKUP($B83, TN!$1:$1048576, 5, FALSE)</f>
        <v>1150</v>
      </c>
      <c r="AU83">
        <f t="shared" si="12"/>
        <v>384.61538461538458</v>
      </c>
      <c r="AV83">
        <f>VLOOKUP($B83, TICTOC!$1:$1048576, 5, FALSE)</f>
        <v>74.242000000000004</v>
      </c>
      <c r="AW83">
        <f t="shared" si="13"/>
        <v>6181.681931723564</v>
      </c>
      <c r="AX83">
        <f>VLOOKUP($B83, TICTOC!$1:$1048576, 6, FALSE)</f>
        <v>24.271000000000001</v>
      </c>
      <c r="AY83">
        <f t="shared" si="14"/>
        <v>2020.8992506244799</v>
      </c>
      <c r="AZ83">
        <f>VLOOKUP($C83, GHG!$1:$1048576, 2, FALSE)</f>
        <v>2435.7301969999999</v>
      </c>
      <c r="BA83">
        <f>VLOOKUP($C83, GHG!$1:$1048576, 4, FALSE)</f>
        <v>93.140968760000007</v>
      </c>
      <c r="BB83">
        <f>VLOOKUP($C83, GHG!$1:$1048576, 5, FALSE)</f>
        <v>1.4167451360000001</v>
      </c>
      <c r="BC83">
        <f>VLOOKUP($C83, GHG!$1:$1048576, 6, FALSE)</f>
        <v>110.69727330000001</v>
      </c>
      <c r="BD83">
        <f>VLOOKUP($C83, GHG!$1:$1048576, 8, FALSE)</f>
        <v>0.164415913</v>
      </c>
      <c r="BE83">
        <f>VLOOKUP($C83, GHG!$1:$1048576, 9, FALSE)</f>
        <v>9.3762749999999999E-3</v>
      </c>
      <c r="BF83">
        <f>VLOOKUP($C83, GHG!$1:$1048576, 10, FALSE)</f>
        <v>0.24902085500000001</v>
      </c>
      <c r="BG83">
        <f>VLOOKUP($C83, GHG!$1:$1048576, 12, FALSE)</f>
        <v>7.0193385250000002</v>
      </c>
      <c r="BH83">
        <f>VLOOKUP($C83, GHG!$1:$1048576, 13, FALSE)</f>
        <v>3.0462383999999999E-2</v>
      </c>
      <c r="CH83">
        <f>VLOOKUP($A83, BF!$1:$1048576, 2, FALSE)</f>
        <v>3.57603167312451E-3</v>
      </c>
      <c r="CI83">
        <f>VLOOKUP($A83, BF!$1:$1048576, 3, FALSE)</f>
        <v>7.2821751906791004E-4</v>
      </c>
      <c r="CJ83" s="20" t="e">
        <f>VLOOKUP($C83, RADON!$1:$1048576, 3, FALSE)</f>
        <v>#N/A</v>
      </c>
    </row>
    <row r="84" spans="1:88" x14ac:dyDescent="0.2">
      <c r="A84" s="7" t="s">
        <v>100</v>
      </c>
      <c r="B84" t="str">
        <f t="shared" si="10"/>
        <v>D55B43669</v>
      </c>
      <c r="C84" s="7" t="s">
        <v>376</v>
      </c>
      <c r="D84" t="s">
        <v>88</v>
      </c>
      <c r="E84" s="18">
        <v>43669</v>
      </c>
      <c r="F84" s="10">
        <v>0.3756944444444445</v>
      </c>
      <c r="G84">
        <v>49.973140000000001</v>
      </c>
      <c r="H84">
        <v>-101.76761</v>
      </c>
      <c r="I84">
        <v>28</v>
      </c>
      <c r="J84">
        <v>40</v>
      </c>
      <c r="K84">
        <v>9</v>
      </c>
      <c r="L84" t="s">
        <v>99</v>
      </c>
      <c r="M84">
        <v>0.71</v>
      </c>
      <c r="N84">
        <v>5.5</v>
      </c>
      <c r="O84">
        <v>5.5</v>
      </c>
      <c r="P84">
        <v>95.7</v>
      </c>
      <c r="Q84">
        <v>0</v>
      </c>
      <c r="R84">
        <v>0</v>
      </c>
      <c r="S84" s="11">
        <v>21.8</v>
      </c>
      <c r="T84">
        <v>121.9</v>
      </c>
      <c r="U84">
        <v>10.57</v>
      </c>
      <c r="V84">
        <v>291.3</v>
      </c>
      <c r="W84">
        <v>0.15</v>
      </c>
      <c r="X84">
        <v>9.35</v>
      </c>
      <c r="Y84">
        <v>8.8000000000000007</v>
      </c>
      <c r="Z84">
        <v>0.8</v>
      </c>
      <c r="AA84">
        <v>0.09</v>
      </c>
      <c r="AB84">
        <v>290.89999999999998</v>
      </c>
      <c r="AC84">
        <v>0.2</v>
      </c>
      <c r="AD84">
        <v>7.3</v>
      </c>
      <c r="AE84" s="15">
        <f t="shared" si="11"/>
        <v>149.32702756969493</v>
      </c>
      <c r="AF84" s="15">
        <v>715.9</v>
      </c>
      <c r="AL84" t="s">
        <v>101</v>
      </c>
      <c r="AM84" t="s">
        <v>102</v>
      </c>
      <c r="AN84">
        <f>VLOOKUP($C84, CHL!$1:$1048576, 6, FALSE)</f>
        <v>11.514335833333337</v>
      </c>
      <c r="AO84">
        <f>VLOOKUP($C84, CHL!$1:$1048576, 3, FALSE)</f>
        <v>12.569035</v>
      </c>
      <c r="AP84">
        <f>VLOOKUP($B84, Triplex!$1:$1048576, 5, FALSE)</f>
        <v>0.03</v>
      </c>
      <c r="AQ84">
        <f>VLOOKUP($B84, Triplex!$1:$1048576,6, FALSE)</f>
        <v>4.8900000000000002E-3</v>
      </c>
      <c r="AR84">
        <f>VLOOKUP($B84, Triplex!$1:$1048576, 7, FALSE)</f>
        <v>0.98</v>
      </c>
      <c r="AS84">
        <f>VLOOKUP($B84, TP!$1:$1048576, 5, FALSE)</f>
        <v>0.02</v>
      </c>
      <c r="AT84">
        <f>VLOOKUP($B84, TN!$1:$1048576, 5, FALSE)</f>
        <v>814.54</v>
      </c>
      <c r="AU84">
        <f t="shared" si="12"/>
        <v>166.5725971370143</v>
      </c>
      <c r="AV84">
        <f>VLOOKUP($B84, TICTOC!$1:$1048576, 5, FALSE)</f>
        <v>29.093</v>
      </c>
      <c r="AW84">
        <f t="shared" si="13"/>
        <v>2422.398001665279</v>
      </c>
      <c r="AX84">
        <f>VLOOKUP($B84, TICTOC!$1:$1048576, 6, FALSE)</f>
        <v>15.051</v>
      </c>
      <c r="AY84">
        <f t="shared" si="14"/>
        <v>1253.2056619483765</v>
      </c>
      <c r="AZ84">
        <f>VLOOKUP($C84, GHG!$1:$1048576, 2, FALSE)</f>
        <v>114.3335543</v>
      </c>
      <c r="BA84">
        <f>VLOOKUP($C84, GHG!$1:$1048576, 4, FALSE)</f>
        <v>3.995006321</v>
      </c>
      <c r="BB84">
        <f>VLOOKUP($C84, GHG!$1:$1048576, 5, FALSE)</f>
        <v>0.51101510299999997</v>
      </c>
      <c r="BC84">
        <f>VLOOKUP($C84, GHG!$1:$1048576, 6, FALSE)</f>
        <v>107.6882677</v>
      </c>
      <c r="BD84">
        <f>VLOOKUP($C84, GHG!$1:$1048576, 8, FALSE)</f>
        <v>0.15129231900000001</v>
      </c>
      <c r="BE84">
        <f>VLOOKUP($C84, GHG!$1:$1048576, 9, FALSE)</f>
        <v>5.6075450000000002E-3</v>
      </c>
      <c r="BF84">
        <f>VLOOKUP($C84, GHG!$1:$1048576, 10, FALSE)</f>
        <v>0.26685385900000003</v>
      </c>
      <c r="BG84">
        <f>VLOOKUP($C84, GHG!$1:$1048576, 12, FALSE)</f>
        <v>6.849298557</v>
      </c>
      <c r="BH84">
        <f>VLOOKUP($C84, GHG!$1:$1048576, 13, FALSE)</f>
        <v>2.5383089000000001E-2</v>
      </c>
      <c r="CH84">
        <f>VLOOKUP($A84, BF!$1:$1048576, 2, FALSE)</f>
        <v>1.1014881629149299E-2</v>
      </c>
      <c r="CI84">
        <f>VLOOKUP($A84, BF!$1:$1048576, 3, FALSE)</f>
        <v>-8.8826986940631204E-4</v>
      </c>
      <c r="CJ84" s="20">
        <f>VLOOKUP($C84, RADON!$1:$1048576, 3, FALSE)</f>
        <v>3.7795926250409919</v>
      </c>
    </row>
    <row r="85" spans="1:88" x14ac:dyDescent="0.2">
      <c r="A85" s="7" t="s">
        <v>240</v>
      </c>
      <c r="B85" t="str">
        <f t="shared" si="10"/>
        <v>D30B43696</v>
      </c>
      <c r="C85" s="7" t="s">
        <v>319</v>
      </c>
      <c r="D85" t="s">
        <v>128</v>
      </c>
      <c r="E85" s="18">
        <v>43696</v>
      </c>
      <c r="F85" s="10">
        <v>0.69861111111111107</v>
      </c>
      <c r="G85">
        <v>51.343200000000003</v>
      </c>
      <c r="H85">
        <v>-108.06297000000001</v>
      </c>
      <c r="I85">
        <v>21.8</v>
      </c>
      <c r="J85">
        <v>2</v>
      </c>
      <c r="K85">
        <v>7.6</v>
      </c>
      <c r="L85" t="s">
        <v>137</v>
      </c>
      <c r="M85">
        <v>0.28999999999999998</v>
      </c>
      <c r="N85">
        <v>2.4</v>
      </c>
      <c r="O85">
        <v>2.4</v>
      </c>
      <c r="P85">
        <v>84.5</v>
      </c>
      <c r="Q85">
        <v>0</v>
      </c>
      <c r="R85">
        <v>0</v>
      </c>
      <c r="S85">
        <v>20.2</v>
      </c>
      <c r="T85">
        <v>170</v>
      </c>
      <c r="U85">
        <v>15.54</v>
      </c>
      <c r="V85">
        <v>592</v>
      </c>
      <c r="W85">
        <v>0.33</v>
      </c>
      <c r="X85">
        <v>9.66</v>
      </c>
      <c r="Y85">
        <v>15.8</v>
      </c>
      <c r="Z85">
        <v>1.2</v>
      </c>
      <c r="AA85">
        <v>0.12</v>
      </c>
      <c r="AB85">
        <v>556</v>
      </c>
      <c r="AC85">
        <v>0.33</v>
      </c>
      <c r="AD85">
        <v>8.5399999999999991</v>
      </c>
      <c r="AE85" s="15">
        <f t="shared" si="11"/>
        <v>307.10333887169799</v>
      </c>
      <c r="AF85" s="15">
        <v>707.9</v>
      </c>
      <c r="AK85">
        <v>1</v>
      </c>
      <c r="AL85" t="s">
        <v>241</v>
      </c>
      <c r="AM85" t="s">
        <v>102</v>
      </c>
      <c r="AN85">
        <f>VLOOKUP($C85, CHL!$1:$1048576, 6, FALSE)</f>
        <v>80.193644000000006</v>
      </c>
      <c r="AO85">
        <f>VLOOKUP($C85, CHL!$1:$1048576, 3, FALSE)</f>
        <v>74.409055999999993</v>
      </c>
      <c r="AP85">
        <f>VLOOKUP($B85, Triplex!$1:$1048576, 5, FALSE)</f>
        <v>0.08</v>
      </c>
      <c r="AQ85">
        <f>VLOOKUP($B85, Triplex!$1:$1048576,6, FALSE)</f>
        <v>0.06</v>
      </c>
      <c r="AR85">
        <f>VLOOKUP($B85, Triplex!$1:$1048576, 7, FALSE)</f>
        <v>8.32</v>
      </c>
      <c r="AS85">
        <f>VLOOKUP($B85, TP!$1:$1048576, 5, FALSE)</f>
        <v>0.09</v>
      </c>
      <c r="AT85">
        <f>VLOOKUP($B85, TN!$1:$1048576, 5, FALSE)</f>
        <v>1880</v>
      </c>
      <c r="AU85">
        <f t="shared" si="12"/>
        <v>31.333333333333332</v>
      </c>
      <c r="AV85">
        <f>VLOOKUP($B85, TICTOC!$1:$1048576, 5, FALSE)</f>
        <v>38.151000000000003</v>
      </c>
      <c r="AW85">
        <f t="shared" si="13"/>
        <v>3176.6028309741887</v>
      </c>
      <c r="AX85">
        <f>VLOOKUP($B85, TICTOC!$1:$1048576, 6, FALSE)</f>
        <v>27.161999999999999</v>
      </c>
      <c r="AY85">
        <f t="shared" si="14"/>
        <v>2261.6153205661949</v>
      </c>
      <c r="AZ85">
        <f>VLOOKUP($C85, GHG!$1:$1048576, 2, FALSE)</f>
        <v>54.857267309999997</v>
      </c>
      <c r="BA85">
        <f>VLOOKUP($C85, GHG!$1:$1048576, 4, FALSE)</f>
        <v>1.9831274489999999</v>
      </c>
      <c r="BB85">
        <f>VLOOKUP($C85, GHG!$1:$1048576, 5, FALSE)</f>
        <v>0.29338951899999999</v>
      </c>
      <c r="BC85">
        <f>VLOOKUP($C85, GHG!$1:$1048576, 6, FALSE)</f>
        <v>105.6129366</v>
      </c>
      <c r="BD85">
        <f>VLOOKUP($C85, GHG!$1:$1048576, 8, FALSE)</f>
        <v>0.15125788500000001</v>
      </c>
      <c r="BE85">
        <f>VLOOKUP($C85, GHG!$1:$1048576, 9, FALSE)</f>
        <v>4.6727060000000004E-3</v>
      </c>
      <c r="BF85">
        <f>VLOOKUP($C85, GHG!$1:$1048576, 10, FALSE)</f>
        <v>0.23618749999999999</v>
      </c>
      <c r="BG85">
        <f>VLOOKUP($C85, GHG!$1:$1048576, 12, FALSE)</f>
        <v>6.284215025</v>
      </c>
      <c r="BH85">
        <f>VLOOKUP($C85, GHG!$1:$1048576, 13, FALSE)</f>
        <v>7.3658860000000007E-2</v>
      </c>
      <c r="CH85">
        <f>VLOOKUP($A85, BF!$1:$1048576, 2, FALSE)</f>
        <v>8.4501800299103501E-3</v>
      </c>
      <c r="CI85">
        <f>VLOOKUP($A85, BF!$1:$1048576, 3, FALSE)</f>
        <v>0</v>
      </c>
      <c r="CJ85" s="20" t="e">
        <f>VLOOKUP($C85, RADON!$1:$1048576, 3, FALSE)</f>
        <v>#N/A</v>
      </c>
    </row>
    <row r="86" spans="1:88" x14ac:dyDescent="0.2">
      <c r="A86" s="7" t="s">
        <v>245</v>
      </c>
      <c r="B86" t="str">
        <f t="shared" si="10"/>
        <v>D58A43699</v>
      </c>
      <c r="C86" s="7" t="s">
        <v>398</v>
      </c>
      <c r="D86" t="s">
        <v>128</v>
      </c>
      <c r="E86" s="18">
        <v>43699</v>
      </c>
      <c r="F86" s="10">
        <v>0.51666666666666672</v>
      </c>
      <c r="G86">
        <v>52.62406</v>
      </c>
      <c r="H86">
        <v>-107.45499</v>
      </c>
      <c r="I86">
        <v>24.9</v>
      </c>
      <c r="J86">
        <v>85</v>
      </c>
      <c r="K86">
        <v>7.1</v>
      </c>
      <c r="L86" t="s">
        <v>243</v>
      </c>
      <c r="M86">
        <v>0.86</v>
      </c>
      <c r="N86">
        <v>1.9</v>
      </c>
      <c r="O86">
        <v>1.9</v>
      </c>
      <c r="P86">
        <v>72.2</v>
      </c>
      <c r="Q86">
        <v>0</v>
      </c>
      <c r="R86">
        <v>0</v>
      </c>
      <c r="S86">
        <v>17.3</v>
      </c>
      <c r="T86">
        <v>103.1</v>
      </c>
      <c r="U86">
        <v>9.83</v>
      </c>
      <c r="V86">
        <v>2740</v>
      </c>
      <c r="W86">
        <v>1.71</v>
      </c>
      <c r="X86">
        <v>8.41</v>
      </c>
      <c r="Y86">
        <v>14.7</v>
      </c>
      <c r="Z86">
        <v>14.6</v>
      </c>
      <c r="AA86">
        <v>1.46</v>
      </c>
      <c r="AB86">
        <v>3352</v>
      </c>
      <c r="AC86">
        <v>2.25</v>
      </c>
      <c r="AD86">
        <v>7.85</v>
      </c>
      <c r="AE86" s="15">
        <f t="shared" si="11"/>
        <v>1525.2710086577479</v>
      </c>
      <c r="AF86" s="15">
        <v>707.2</v>
      </c>
      <c r="AK86">
        <v>1</v>
      </c>
      <c r="AL86" t="s">
        <v>246</v>
      </c>
      <c r="AM86" t="s">
        <v>91</v>
      </c>
      <c r="AN86">
        <f>VLOOKUP($C86, CHL!$1:$1048576, 6, FALSE)</f>
        <v>10.627631944444444</v>
      </c>
      <c r="AO86">
        <f>VLOOKUP($C86, CHL!$1:$1048576, 3, FALSE)</f>
        <v>3.5152919444444439</v>
      </c>
      <c r="AP86">
        <f>VLOOKUP($B86, Triplex!$1:$1048576, 5, FALSE)</f>
        <v>0.11</v>
      </c>
      <c r="AQ86">
        <f>VLOOKUP($B86, Triplex!$1:$1048576,6, FALSE)</f>
        <v>6.3500000000000004E-4</v>
      </c>
      <c r="AR86">
        <f>VLOOKUP($B86, Triplex!$1:$1048576, 7, FALSE)</f>
        <v>66.37</v>
      </c>
      <c r="AS86">
        <f>VLOOKUP($B86, TP!$1:$1048576, 5, FALSE)</f>
        <v>0.06</v>
      </c>
      <c r="AT86">
        <f>VLOOKUP($B86, TN!$1:$1048576, 5, FALSE)</f>
        <v>7350</v>
      </c>
      <c r="AU86">
        <f t="shared" si="12"/>
        <v>11574.803149606298</v>
      </c>
      <c r="AV86">
        <f>VLOOKUP($B86, TICTOC!$1:$1048576, 5, FALSE)</f>
        <v>154.81899999999999</v>
      </c>
      <c r="AW86">
        <f t="shared" si="13"/>
        <v>12890.84096586178</v>
      </c>
      <c r="AX86">
        <f>VLOOKUP($B86, TICTOC!$1:$1048576, 6, FALSE)</f>
        <v>118.839</v>
      </c>
      <c r="AY86">
        <f t="shared" si="14"/>
        <v>9895.0041631973345</v>
      </c>
      <c r="AZ86">
        <f>VLOOKUP($C86, GHG!$1:$1048576, 2, FALSE)</f>
        <v>1463.0670210000001</v>
      </c>
      <c r="BA86">
        <f>VLOOKUP($C86, GHG!$1:$1048576, 4, FALSE)</f>
        <v>57.237036959999998</v>
      </c>
      <c r="BB86">
        <f>VLOOKUP($C86, GHG!$1:$1048576, 5, FALSE)</f>
        <v>1.0538721129999999</v>
      </c>
      <c r="BC86">
        <f>VLOOKUP($C86, GHG!$1:$1048576, 6, FALSE)</f>
        <v>90.650653640000002</v>
      </c>
      <c r="BD86">
        <f>VLOOKUP($C86, GHG!$1:$1048576, 8, FALSE)</f>
        <v>0.13655326400000001</v>
      </c>
      <c r="BE86">
        <f>VLOOKUP($C86, GHG!$1:$1048576, 9, FALSE)</f>
        <v>3.468928E-3</v>
      </c>
      <c r="BF86">
        <f>VLOOKUP($C86, GHG!$1:$1048576, 10, FALSE)</f>
        <v>0.30403348899999999</v>
      </c>
      <c r="BG86">
        <f>VLOOKUP($C86, GHG!$1:$1048576, 12, FALSE)</f>
        <v>8.775707615</v>
      </c>
      <c r="BH86">
        <f>VLOOKUP($C86, GHG!$1:$1048576, 13, FALSE)</f>
        <v>6.1795638999999999E-2</v>
      </c>
      <c r="CH86">
        <f>VLOOKUP($A86, BF!$1:$1048576, 2, FALSE)</f>
        <v>5.3378585340551404E-3</v>
      </c>
      <c r="CI86">
        <f>VLOOKUP($A86, BF!$1:$1048576, 3, FALSE)</f>
        <v>6.4648767026659305E-4</v>
      </c>
      <c r="CJ86" s="20">
        <f>VLOOKUP($C86, RADON!$1:$1048576, 3, FALSE)</f>
        <v>0.87973114444880518</v>
      </c>
    </row>
    <row r="87" spans="1:88" x14ac:dyDescent="0.2">
      <c r="A87" s="7">
        <v>65</v>
      </c>
      <c r="B87" t="str">
        <f t="shared" si="10"/>
        <v>D6543690</v>
      </c>
      <c r="C87" s="7" t="s">
        <v>439</v>
      </c>
      <c r="D87" t="s">
        <v>128</v>
      </c>
      <c r="E87" s="18">
        <v>43690</v>
      </c>
      <c r="F87" s="10">
        <v>0.39513888888888887</v>
      </c>
      <c r="G87">
        <v>52.551679999999998</v>
      </c>
      <c r="H87">
        <v>-103.89573</v>
      </c>
      <c r="I87">
        <v>17.899999999999999</v>
      </c>
      <c r="J87">
        <v>5</v>
      </c>
      <c r="K87">
        <v>2.7</v>
      </c>
      <c r="L87" t="s">
        <v>89</v>
      </c>
      <c r="M87">
        <v>3.7</v>
      </c>
      <c r="N87">
        <v>3.7</v>
      </c>
      <c r="O87">
        <v>3.7</v>
      </c>
      <c r="P87">
        <v>78.900000000000006</v>
      </c>
      <c r="Q87">
        <v>0</v>
      </c>
      <c r="R87">
        <v>0</v>
      </c>
      <c r="S87">
        <v>18.899999999999999</v>
      </c>
      <c r="T87">
        <v>93</v>
      </c>
      <c r="U87">
        <v>8.64</v>
      </c>
      <c r="V87">
        <v>270.10000000000002</v>
      </c>
      <c r="W87">
        <v>0.15</v>
      </c>
      <c r="X87">
        <v>8.4700000000000006</v>
      </c>
      <c r="Y87">
        <v>17.7</v>
      </c>
      <c r="Z87">
        <v>16.5</v>
      </c>
      <c r="AA87">
        <v>1.47</v>
      </c>
      <c r="AB87">
        <v>302.2</v>
      </c>
      <c r="AC87">
        <v>0.17</v>
      </c>
      <c r="AD87">
        <v>7.77</v>
      </c>
      <c r="AE87" s="15">
        <f t="shared" si="11"/>
        <v>138.28054158211114</v>
      </c>
      <c r="AF87" s="15">
        <v>718.5</v>
      </c>
      <c r="AK87">
        <v>1</v>
      </c>
      <c r="AM87" t="s">
        <v>91</v>
      </c>
      <c r="AN87">
        <f>VLOOKUP($C87, CHL!$1:$1048576, 6, FALSE)</f>
        <v>4.781675388888889</v>
      </c>
      <c r="AO87">
        <f>VLOOKUP($C87, CHL!$1:$1048576, 3, FALSE)</f>
        <v>2.7228889444444437</v>
      </c>
      <c r="AP87">
        <f>VLOOKUP($B87, Triplex!$1:$1048576, 5, FALSE)</f>
        <v>0.08</v>
      </c>
      <c r="AQ87">
        <f>VLOOKUP($B87, Triplex!$1:$1048576,6, FALSE)</f>
        <v>5.1700000000000001E-3</v>
      </c>
      <c r="AR87">
        <f>VLOOKUP($B87, Triplex!$1:$1048576, 7, FALSE)</f>
        <v>30.7</v>
      </c>
      <c r="AS87">
        <f>VLOOKUP($B87, TP!$1:$1048576, 5, FALSE)</f>
        <v>8.3899999999999999E-3</v>
      </c>
      <c r="AT87">
        <f>VLOOKUP($B87, TN!$1:$1048576, 5, FALSE)</f>
        <v>914.9</v>
      </c>
      <c r="AU87">
        <f t="shared" si="12"/>
        <v>176.96324951644098</v>
      </c>
      <c r="AV87">
        <f>VLOOKUP($B87, TICTOC!$1:$1048576, 5, FALSE)</f>
        <v>33.329000000000001</v>
      </c>
      <c r="AW87">
        <f t="shared" si="13"/>
        <v>2775.1040799333891</v>
      </c>
      <c r="AX87">
        <f>VLOOKUP($B87, TICTOC!$1:$1048576, 6, FALSE)</f>
        <v>14.44</v>
      </c>
      <c r="AY87">
        <f t="shared" si="14"/>
        <v>1202.3313905079101</v>
      </c>
      <c r="AZ87">
        <f>VLOOKUP($C87, GHG!$1:$1048576, 2, FALSE)</f>
        <v>450.5852357</v>
      </c>
      <c r="BA87">
        <f>VLOOKUP($C87, GHG!$1:$1048576, 4, FALSE)</f>
        <v>17.19294154</v>
      </c>
      <c r="BB87">
        <f>VLOOKUP($C87, GHG!$1:$1048576, 5, FALSE)</f>
        <v>0.80316607399999995</v>
      </c>
      <c r="BC87">
        <f>VLOOKUP($C87, GHG!$1:$1048576, 6, FALSE)</f>
        <v>80.587330179999995</v>
      </c>
      <c r="BD87">
        <f>VLOOKUP($C87, GHG!$1:$1048576, 8, FALSE)</f>
        <v>0.120430686</v>
      </c>
      <c r="BE87">
        <f>VLOOKUP($C87, GHG!$1:$1048576, 9, FALSE)</f>
        <v>0.31982853100000003</v>
      </c>
      <c r="BF87">
        <f>VLOOKUP($C87, GHG!$1:$1048576, 10, FALSE)</f>
        <v>0.26602484199999998</v>
      </c>
      <c r="BG87">
        <f>VLOOKUP($C87, GHG!$1:$1048576, 12, FALSE)</f>
        <v>7.4865619450000001</v>
      </c>
      <c r="BH87">
        <f>VLOOKUP($C87, GHG!$1:$1048576, 13, FALSE)</f>
        <v>0.291388551</v>
      </c>
      <c r="CH87">
        <f>VLOOKUP($A87, BF!$1:$1048576, 2, FALSE)</f>
        <v>2.9216139836628001E-3</v>
      </c>
      <c r="CI87">
        <f>VLOOKUP($A87, BF!$1:$1048576, 3, FALSE)</f>
        <v>0</v>
      </c>
      <c r="CJ87" s="20" t="e">
        <f>VLOOKUP($C87, RADON!$1:$1048576, 3, FALSE)</f>
        <v>#DIV/0!</v>
      </c>
    </row>
    <row r="88" spans="1:88" x14ac:dyDescent="0.2">
      <c r="A88" s="7" t="s">
        <v>127</v>
      </c>
      <c r="B88" t="str">
        <f t="shared" si="10"/>
        <v>D66A43679</v>
      </c>
      <c r="C88" s="7" t="s">
        <v>442</v>
      </c>
      <c r="D88" t="s">
        <v>128</v>
      </c>
      <c r="E88" s="18">
        <v>43679</v>
      </c>
      <c r="F88" s="10">
        <v>0.48819444444444443</v>
      </c>
      <c r="G88">
        <v>50.125349999999997</v>
      </c>
      <c r="H88">
        <v>-103.86206</v>
      </c>
      <c r="I88">
        <v>31.6</v>
      </c>
      <c r="J88">
        <v>0</v>
      </c>
      <c r="K88">
        <v>4.5</v>
      </c>
      <c r="L88" t="s">
        <v>129</v>
      </c>
      <c r="M88">
        <v>1.95</v>
      </c>
      <c r="N88">
        <v>2.2999999999999998</v>
      </c>
      <c r="O88">
        <v>2.2999999999999998</v>
      </c>
      <c r="P88">
        <v>81.599999999999994</v>
      </c>
      <c r="Q88">
        <v>0</v>
      </c>
      <c r="R88">
        <v>0</v>
      </c>
      <c r="S88">
        <v>23.7</v>
      </c>
      <c r="T88">
        <v>98.2</v>
      </c>
      <c r="U88">
        <v>8.2799999999999994</v>
      </c>
      <c r="V88">
        <v>1446</v>
      </c>
      <c r="W88">
        <v>0.74</v>
      </c>
      <c r="X88">
        <v>8.73</v>
      </c>
      <c r="Y88">
        <v>17.5</v>
      </c>
      <c r="Z88">
        <v>5.2</v>
      </c>
      <c r="AA88">
        <v>0.5</v>
      </c>
      <c r="AB88">
        <v>1347</v>
      </c>
      <c r="AC88">
        <v>0.75</v>
      </c>
      <c r="AD88">
        <v>8.2200000000000006</v>
      </c>
      <c r="AE88" s="15">
        <f t="shared" si="11"/>
        <v>786.90288450660614</v>
      </c>
      <c r="AF88">
        <v>709.9</v>
      </c>
      <c r="AK88">
        <v>3</v>
      </c>
      <c r="AL88" t="s">
        <v>130</v>
      </c>
      <c r="AM88" t="s">
        <v>102</v>
      </c>
      <c r="AN88">
        <f>VLOOKUP($C88, CHL!$1:$1048576, 6, FALSE)</f>
        <v>6.1195523222222228</v>
      </c>
      <c r="AO88">
        <f>VLOOKUP($C88, CHL!$1:$1048576, 3, FALSE)</f>
        <v>4.6134986222222221</v>
      </c>
      <c r="AP88">
        <f>VLOOKUP($B88, Triplex!$1:$1048576, 5, FALSE)</f>
        <v>0.04</v>
      </c>
      <c r="AQ88">
        <f>VLOOKUP($B88, Triplex!$1:$1048576,6, FALSE)</f>
        <v>6.4599999999999996E-3</v>
      </c>
      <c r="AR88">
        <f>VLOOKUP($B88, Triplex!$1:$1048576, 7, FALSE)</f>
        <v>11.52</v>
      </c>
      <c r="AS88">
        <f>VLOOKUP($B88, TP!$1:$1048576, 5, FALSE)</f>
        <v>0.06</v>
      </c>
      <c r="AT88">
        <f>VLOOKUP($B88, TN!$1:$1048576, 5, FALSE)</f>
        <v>1500</v>
      </c>
      <c r="AU88">
        <f t="shared" si="12"/>
        <v>232.19814241486068</v>
      </c>
      <c r="AV88">
        <f>VLOOKUP($B88, TICTOC!$1:$1048576, 5, FALSE)</f>
        <v>79.691999999999993</v>
      </c>
      <c r="AW88">
        <f t="shared" si="13"/>
        <v>6635.4704412989167</v>
      </c>
      <c r="AX88">
        <f>VLOOKUP($B88, TICTOC!$1:$1048576, 6, FALSE)</f>
        <v>28.094000000000001</v>
      </c>
      <c r="AY88">
        <f t="shared" si="14"/>
        <v>2339.2173189009159</v>
      </c>
      <c r="AZ88">
        <f>VLOOKUP($C88, GHG!$1:$1048576, 2, FALSE)</f>
        <v>473.61231290000001</v>
      </c>
      <c r="BA88">
        <f>VLOOKUP($C88, GHG!$1:$1048576, 4, FALSE)</f>
        <v>15.517911639999999</v>
      </c>
      <c r="BB88">
        <f>VLOOKUP($C88, GHG!$1:$1048576, 5, FALSE)</f>
        <v>0.180851768</v>
      </c>
      <c r="BC88">
        <f>VLOOKUP($C88, GHG!$1:$1048576, 6, FALSE)</f>
        <v>88.233327099999997</v>
      </c>
      <c r="BD88">
        <f>VLOOKUP($C88, GHG!$1:$1048576, 8, FALSE)</f>
        <v>0.118144446</v>
      </c>
      <c r="BE88">
        <f>VLOOKUP($C88, GHG!$1:$1048576, 9, FALSE)</f>
        <v>4.3101849999999997E-2</v>
      </c>
      <c r="BF88">
        <f>VLOOKUP($C88, GHG!$1:$1048576, 10, FALSE)</f>
        <v>0.27046807899999997</v>
      </c>
      <c r="BG88">
        <f>VLOOKUP($C88, GHG!$1:$1048576, 12, FALSE)</f>
        <v>6.488517012</v>
      </c>
      <c r="BH88">
        <f>VLOOKUP($C88, GHG!$1:$1048576, 13, FALSE)</f>
        <v>6.2528007999999996E-2</v>
      </c>
      <c r="CH88">
        <f>VLOOKUP($A88, BF!$1:$1048576, 2, FALSE)</f>
        <v>1.00778364937446E-2</v>
      </c>
      <c r="CI88">
        <f>VLOOKUP($A88, BF!$1:$1048576, 3, FALSE)</f>
        <v>5.0878684058904703E-3</v>
      </c>
      <c r="CJ88" s="20">
        <f>VLOOKUP($C88, RADON!$1:$1048576, 3, FALSE)</f>
        <v>5.6676217662884314</v>
      </c>
    </row>
    <row r="89" spans="1:88" x14ac:dyDescent="0.2">
      <c r="A89" s="7" t="s">
        <v>144</v>
      </c>
      <c r="B89" t="str">
        <f t="shared" si="10"/>
        <v>D56C43678</v>
      </c>
      <c r="C89" s="7" t="s">
        <v>383</v>
      </c>
      <c r="D89" t="s">
        <v>128</v>
      </c>
      <c r="E89" s="18">
        <v>43678</v>
      </c>
      <c r="F89" s="10">
        <v>0.48055555555555557</v>
      </c>
      <c r="G89">
        <v>49.934330000000003</v>
      </c>
      <c r="H89">
        <v>-105.29492</v>
      </c>
      <c r="I89">
        <v>24.7</v>
      </c>
      <c r="J89">
        <v>5</v>
      </c>
      <c r="K89">
        <v>10.3</v>
      </c>
      <c r="L89" t="s">
        <v>89</v>
      </c>
      <c r="M89">
        <v>0.56000000000000005</v>
      </c>
      <c r="N89">
        <v>3.7</v>
      </c>
      <c r="O89">
        <v>3.7</v>
      </c>
      <c r="P89">
        <v>106</v>
      </c>
      <c r="Q89">
        <v>0</v>
      </c>
      <c r="R89">
        <v>0</v>
      </c>
      <c r="S89">
        <v>20.6</v>
      </c>
      <c r="T89">
        <v>126.5</v>
      </c>
      <c r="U89">
        <v>11.27</v>
      </c>
      <c r="V89">
        <v>811</v>
      </c>
      <c r="W89">
        <v>0.43</v>
      </c>
      <c r="X89">
        <v>9.17</v>
      </c>
      <c r="Y89">
        <v>10.1</v>
      </c>
      <c r="Z89">
        <v>1</v>
      </c>
      <c r="AA89">
        <v>0.11</v>
      </c>
      <c r="AB89">
        <v>809</v>
      </c>
      <c r="AC89">
        <v>0.56999999999999995</v>
      </c>
      <c r="AD89">
        <v>7.21</v>
      </c>
      <c r="AE89" s="15">
        <f t="shared" si="11"/>
        <v>426.45789848626532</v>
      </c>
      <c r="AF89">
        <v>694.6</v>
      </c>
      <c r="AK89">
        <v>1</v>
      </c>
      <c r="AL89" t="s">
        <v>145</v>
      </c>
      <c r="AM89" t="s">
        <v>91</v>
      </c>
      <c r="AN89">
        <f>VLOOKUP($C89, CHL!$1:$1048576, 6, FALSE)</f>
        <v>240.28355283333337</v>
      </c>
      <c r="AO89">
        <f>VLOOKUP($C89, CHL!$1:$1048576, 3, FALSE)</f>
        <v>245.76702675000001</v>
      </c>
      <c r="AP89">
        <f>VLOOKUP($B89, Triplex!$1:$1048576, 5, FALSE)</f>
        <v>0.16</v>
      </c>
      <c r="AQ89">
        <f>VLOOKUP($B89, Triplex!$1:$1048576,6, FALSE)</f>
        <v>0.28000000000000003</v>
      </c>
      <c r="AR89">
        <f>VLOOKUP($B89, Triplex!$1:$1048576, 7, FALSE)</f>
        <v>7.33</v>
      </c>
      <c r="AS89">
        <f>VLOOKUP($B89, TP!$1:$1048576, 5, FALSE)</f>
        <v>0.33</v>
      </c>
      <c r="AT89">
        <f>VLOOKUP($B89, TN!$1:$1048576, 5, FALSE)</f>
        <v>1780</v>
      </c>
      <c r="AU89">
        <f t="shared" si="12"/>
        <v>6.3571428571428568</v>
      </c>
      <c r="AV89">
        <f>VLOOKUP($B89, TICTOC!$1:$1048576, 5, FALSE)</f>
        <v>47.966000000000001</v>
      </c>
      <c r="AW89">
        <f t="shared" si="13"/>
        <v>3993.8384679433807</v>
      </c>
      <c r="AX89">
        <f>VLOOKUP($B89, TICTOC!$1:$1048576, 6, FALSE)</f>
        <v>27.135999999999999</v>
      </c>
      <c r="AY89">
        <f t="shared" si="14"/>
        <v>2259.450457951707</v>
      </c>
      <c r="AZ89">
        <f>VLOOKUP($C89, GHG!$1:$1048576, 2, FALSE)</f>
        <v>132.79252489999999</v>
      </c>
      <c r="BA89">
        <f>VLOOKUP($C89, GHG!$1:$1048576, 4, FALSE)</f>
        <v>4.6537302330000001</v>
      </c>
      <c r="BB89">
        <f>VLOOKUP($C89, GHG!$1:$1048576, 5, FALSE)</f>
        <v>0.72339602199999997</v>
      </c>
      <c r="BC89">
        <f>VLOOKUP($C89, GHG!$1:$1048576, 6, FALSE)</f>
        <v>70.901619069999995</v>
      </c>
      <c r="BD89">
        <f>VLOOKUP($C89, GHG!$1:$1048576, 8, FALSE)</f>
        <v>9.8780713000000006E-2</v>
      </c>
      <c r="BE89">
        <f>VLOOKUP($C89, GHG!$1:$1048576, 9, FALSE)</f>
        <v>6.3863959999999999E-3</v>
      </c>
      <c r="BF89">
        <f>VLOOKUP($C89, GHG!$1:$1048576, 10, FALSE)</f>
        <v>0.271306406</v>
      </c>
      <c r="BG89">
        <f>VLOOKUP($C89, GHG!$1:$1048576, 12, FALSE)</f>
        <v>6.9930459090000001</v>
      </c>
      <c r="BH89">
        <f>VLOOKUP($C89, GHG!$1:$1048576, 13, FALSE)</f>
        <v>3.8451389000000002E-2</v>
      </c>
      <c r="CH89">
        <f>VLOOKUP($A89, BF!$1:$1048576, 2, FALSE)</f>
        <v>1.0819431151434199E-2</v>
      </c>
      <c r="CI89">
        <f>VLOOKUP($A89, BF!$1:$1048576, 3, FALSE)</f>
        <v>1.0000276992988999E-3</v>
      </c>
      <c r="CJ89" s="20" t="e">
        <f>VLOOKUP($C89, RADON!$1:$1048576, 3, FALSE)</f>
        <v>#N/A</v>
      </c>
    </row>
    <row r="90" spans="1:88" x14ac:dyDescent="0.2">
      <c r="A90" s="7" t="s">
        <v>114</v>
      </c>
      <c r="B90" t="str">
        <f t="shared" si="10"/>
        <v>D61B43676</v>
      </c>
      <c r="C90" s="7" t="s">
        <v>418</v>
      </c>
      <c r="D90" t="s">
        <v>88</v>
      </c>
      <c r="E90" s="18">
        <v>43676</v>
      </c>
      <c r="F90" s="10">
        <v>4.3055555555555562E-2</v>
      </c>
      <c r="G90">
        <v>50.240110000000001</v>
      </c>
      <c r="H90">
        <v>-105.99782999999999</v>
      </c>
      <c r="I90">
        <v>27.5</v>
      </c>
      <c r="J90">
        <v>50</v>
      </c>
      <c r="K90">
        <v>17</v>
      </c>
      <c r="L90" t="s">
        <v>110</v>
      </c>
      <c r="M90">
        <v>0.17</v>
      </c>
      <c r="N90">
        <v>1.6</v>
      </c>
      <c r="O90">
        <v>1.6</v>
      </c>
      <c r="P90">
        <v>91.9</v>
      </c>
      <c r="Q90">
        <v>0</v>
      </c>
      <c r="R90">
        <v>0</v>
      </c>
      <c r="S90">
        <v>19.899999999999999</v>
      </c>
      <c r="T90">
        <v>87</v>
      </c>
      <c r="U90">
        <v>7.83</v>
      </c>
      <c r="V90">
        <v>4088</v>
      </c>
      <c r="W90">
        <v>2.4300000000000002</v>
      </c>
      <c r="X90">
        <v>8.0399999999999991</v>
      </c>
      <c r="Y90">
        <v>17.2</v>
      </c>
      <c r="Z90">
        <v>41.4</v>
      </c>
      <c r="AA90">
        <v>3.96</v>
      </c>
      <c r="AB90">
        <v>3847</v>
      </c>
      <c r="AC90">
        <v>2.4300000000000002</v>
      </c>
      <c r="AD90">
        <v>7.83</v>
      </c>
      <c r="AE90" s="15">
        <f t="shared" si="11"/>
        <v>2299.8835953552948</v>
      </c>
      <c r="AF90" s="15">
        <v>698.4</v>
      </c>
      <c r="AL90" t="s">
        <v>115</v>
      </c>
      <c r="AM90" t="s">
        <v>91</v>
      </c>
      <c r="AN90">
        <f>VLOOKUP($C90, CHL!$1:$1048576, 6, FALSE)</f>
        <v>17.822609066666665</v>
      </c>
      <c r="AO90">
        <f>VLOOKUP($C90, CHL!$1:$1048576, 3, FALSE)</f>
        <v>13.570751766666667</v>
      </c>
      <c r="AP90">
        <f>VLOOKUP($B90, Triplex!$1:$1048576, 5, FALSE)</f>
        <v>1.63</v>
      </c>
      <c r="AQ90">
        <f>VLOOKUP($B90, Triplex!$1:$1048576,6, FALSE)</f>
        <v>5.4000000000000003E-3</v>
      </c>
      <c r="AR90">
        <f>VLOOKUP($B90, Triplex!$1:$1048576, 7, FALSE)</f>
        <v>85.53</v>
      </c>
      <c r="AS90">
        <f>VLOOKUP($B90, TP!$1:$1048576, 5, FALSE)</f>
        <v>0.03</v>
      </c>
      <c r="AT90">
        <f>VLOOKUP($B90, TN!$1:$1048576, 5, FALSE)</f>
        <v>3550</v>
      </c>
      <c r="AU90">
        <f t="shared" si="12"/>
        <v>657.40740740740739</v>
      </c>
      <c r="AV90">
        <f>VLOOKUP($B90, TICTOC!$1:$1048576, 5, FALSE)</f>
        <v>40.073999999999998</v>
      </c>
      <c r="AW90">
        <f t="shared" si="13"/>
        <v>3336.7194004995836</v>
      </c>
      <c r="AX90">
        <f>VLOOKUP($B90, TICTOC!$1:$1048576, 6, FALSE)</f>
        <v>38.851999999999997</v>
      </c>
      <c r="AY90">
        <f t="shared" si="14"/>
        <v>3234.9708576186508</v>
      </c>
      <c r="AZ90">
        <f>VLOOKUP($C90, GHG!$1:$1048576, 2, FALSE)</f>
        <v>837.93240049999997</v>
      </c>
      <c r="BA90">
        <f>VLOOKUP($C90, GHG!$1:$1048576, 4, FALSE)</f>
        <v>29.854751220000001</v>
      </c>
      <c r="BB90">
        <f>VLOOKUP($C90, GHG!$1:$1048576, 5, FALSE)</f>
        <v>5.6423872810000004</v>
      </c>
      <c r="BC90">
        <f>VLOOKUP($C90, GHG!$1:$1048576, 6, FALSE)</f>
        <v>66.130197370000005</v>
      </c>
      <c r="BD90">
        <f>VLOOKUP($C90, GHG!$1:$1048576, 8, FALSE)</f>
        <v>9.2778954999999996E-2</v>
      </c>
      <c r="BE90">
        <f>VLOOKUP($C90, GHG!$1:$1048576, 9, FALSE)</f>
        <v>9.8605760000000001E-2</v>
      </c>
      <c r="BF90">
        <f>VLOOKUP($C90, GHG!$1:$1048576, 10, FALSE)</f>
        <v>0.35336251499999999</v>
      </c>
      <c r="BG90">
        <f>VLOOKUP($C90, GHG!$1:$1048576, 12, FALSE)</f>
        <v>9.2448620770000005</v>
      </c>
      <c r="BH90">
        <f>VLOOKUP($C90, GHG!$1:$1048576, 13, FALSE)</f>
        <v>0.59990875899999996</v>
      </c>
      <c r="CH90">
        <f>VLOOKUP($A90, BF!$1:$1048576, 2, FALSE)</f>
        <v>5.4291725237247297E-3</v>
      </c>
      <c r="CI90">
        <f>VLOOKUP($A90, BF!$1:$1048576, 3, FALSE)</f>
        <v>8.0257125898982402E-4</v>
      </c>
      <c r="CJ90" s="20">
        <f>VLOOKUP($C90, RADON!$1:$1048576, 3, FALSE)</f>
        <v>1.7568458950174901</v>
      </c>
    </row>
    <row r="91" spans="1:88" x14ac:dyDescent="0.2">
      <c r="A91" s="7" t="s">
        <v>142</v>
      </c>
      <c r="B91" t="str">
        <f t="shared" si="10"/>
        <v>D56A43678</v>
      </c>
      <c r="C91" s="7" t="s">
        <v>378</v>
      </c>
      <c r="D91" t="s">
        <v>128</v>
      </c>
      <c r="E91" s="18">
        <v>43678</v>
      </c>
      <c r="F91" s="10">
        <v>0.42430555555555555</v>
      </c>
      <c r="G91">
        <v>49.983649999999997</v>
      </c>
      <c r="H91">
        <v>-105.28637999999999</v>
      </c>
      <c r="I91">
        <v>22.2</v>
      </c>
      <c r="J91">
        <v>0</v>
      </c>
      <c r="K91">
        <v>7.4</v>
      </c>
      <c r="L91" t="s">
        <v>89</v>
      </c>
      <c r="M91">
        <v>3.4</v>
      </c>
      <c r="N91">
        <v>3.4</v>
      </c>
      <c r="O91">
        <v>3.4</v>
      </c>
      <c r="P91">
        <v>91.8</v>
      </c>
      <c r="Q91">
        <v>0</v>
      </c>
      <c r="R91">
        <v>0</v>
      </c>
      <c r="S91">
        <v>21.4</v>
      </c>
      <c r="T91">
        <v>93.5</v>
      </c>
      <c r="U91">
        <v>8.17</v>
      </c>
      <c r="V91">
        <v>3137</v>
      </c>
      <c r="W91">
        <v>1.77</v>
      </c>
      <c r="X91">
        <v>9.08</v>
      </c>
      <c r="Y91">
        <v>10.4</v>
      </c>
      <c r="Z91">
        <v>1.2</v>
      </c>
      <c r="AA91">
        <v>0.12</v>
      </c>
      <c r="AB91">
        <v>7441</v>
      </c>
      <c r="AC91">
        <v>5.83</v>
      </c>
      <c r="AD91">
        <v>7.23</v>
      </c>
      <c r="AE91" s="15">
        <f t="shared" si="11"/>
        <v>1752.8304156029465</v>
      </c>
      <c r="AF91">
        <v>700.9</v>
      </c>
      <c r="AK91">
        <v>1</v>
      </c>
      <c r="AM91" t="s">
        <v>91</v>
      </c>
      <c r="AN91">
        <f>VLOOKUP($C91, CHL!$1:$1048576, 6, FALSE)</f>
        <v>5.1492216416666672</v>
      </c>
      <c r="AO91">
        <f>VLOOKUP($C91, CHL!$1:$1048576, 3, FALSE)</f>
        <v>3.705196691666667</v>
      </c>
      <c r="AP91">
        <f>VLOOKUP($B91, Triplex!$1:$1048576, 5, FALSE)</f>
        <v>0.04</v>
      </c>
      <c r="AQ91">
        <f>VLOOKUP($B91, Triplex!$1:$1048576,6, FALSE)</f>
        <v>8.1499999999999993E-3</v>
      </c>
      <c r="AR91">
        <f>VLOOKUP($B91, Triplex!$1:$1048576, 7, FALSE)</f>
        <v>1.86</v>
      </c>
      <c r="AS91">
        <f>VLOOKUP($B91, TP!$1:$1048576, 5, FALSE)</f>
        <v>0.02</v>
      </c>
      <c r="AT91">
        <f>VLOOKUP($B91, TN!$1:$1048576, 5, FALSE)</f>
        <v>1450</v>
      </c>
      <c r="AU91">
        <f t="shared" si="12"/>
        <v>177.91411042944787</v>
      </c>
      <c r="AV91">
        <f>VLOOKUP($B91, TICTOC!$1:$1048576, 5, FALSE)</f>
        <v>42.933</v>
      </c>
      <c r="AW91">
        <f t="shared" si="13"/>
        <v>3574.7710241465443</v>
      </c>
      <c r="AX91">
        <f>VLOOKUP($B91, TICTOC!$1:$1048576, 6, FALSE)</f>
        <v>24.762</v>
      </c>
      <c r="AY91">
        <f t="shared" si="14"/>
        <v>2061.7818484596173</v>
      </c>
      <c r="AZ91">
        <f>VLOOKUP($C91, GHG!$1:$1048576, 2, FALSE)</f>
        <v>159.27063459999999</v>
      </c>
      <c r="BA91">
        <f>VLOOKUP($C91, GHG!$1:$1048576, 4, FALSE)</f>
        <v>5.4701562069999996</v>
      </c>
      <c r="BB91">
        <f>VLOOKUP($C91, GHG!$1:$1048576, 5, FALSE)</f>
        <v>0.65439763699999998</v>
      </c>
      <c r="BC91">
        <f>VLOOKUP($C91, GHG!$1:$1048576, 6, FALSE)</f>
        <v>62.739259420000003</v>
      </c>
      <c r="BD91">
        <f>VLOOKUP($C91, GHG!$1:$1048576, 8, FALSE)</f>
        <v>8.6100775000000004E-2</v>
      </c>
      <c r="BE91">
        <f>VLOOKUP($C91, GHG!$1:$1048576, 9, FALSE)</f>
        <v>8.0969338000000002E-2</v>
      </c>
      <c r="BF91">
        <f>VLOOKUP($C91, GHG!$1:$1048576, 10, FALSE)</f>
        <v>0.282196318</v>
      </c>
      <c r="BG91">
        <f>VLOOKUP($C91, GHG!$1:$1048576, 12, FALSE)</f>
        <v>7.1081390869999996</v>
      </c>
      <c r="BH91">
        <f>VLOOKUP($C91, GHG!$1:$1048576, 13, FALSE)</f>
        <v>4.7926134000000002E-2</v>
      </c>
      <c r="CH91">
        <f>VLOOKUP($A91, BF!$1:$1048576, 2, FALSE)</f>
        <v>1.8134950797553801E-2</v>
      </c>
      <c r="CI91">
        <f>VLOOKUP($A91, BF!$1:$1048576, 3, FALSE)</f>
        <v>-4.2089103252861002E-4</v>
      </c>
      <c r="CJ91" s="20">
        <f>VLOOKUP($C91, RADON!$1:$1048576, 3, FALSE)</f>
        <v>2.5183802835521374</v>
      </c>
    </row>
    <row r="92" spans="1:88" x14ac:dyDescent="0.2">
      <c r="A92" s="7" t="s">
        <v>271</v>
      </c>
      <c r="B92" t="str">
        <f t="shared" si="10"/>
        <v>D10E43703</v>
      </c>
      <c r="C92" s="7" t="s">
        <v>286</v>
      </c>
      <c r="D92" t="s">
        <v>128</v>
      </c>
      <c r="E92" s="18">
        <v>43703</v>
      </c>
      <c r="F92" s="10">
        <v>0.45763888888888887</v>
      </c>
      <c r="G92">
        <v>51.79862</v>
      </c>
      <c r="H92">
        <v>-103.40492999999999</v>
      </c>
      <c r="I92">
        <v>18.600000000000001</v>
      </c>
      <c r="J92">
        <v>10</v>
      </c>
      <c r="K92">
        <v>4.5999999999999996</v>
      </c>
      <c r="L92" t="s">
        <v>89</v>
      </c>
      <c r="M92">
        <v>1.7</v>
      </c>
      <c r="N92">
        <v>2.6</v>
      </c>
      <c r="O92">
        <v>2.6</v>
      </c>
      <c r="P92">
        <v>99.6</v>
      </c>
      <c r="Q92">
        <v>0</v>
      </c>
      <c r="R92">
        <v>0</v>
      </c>
      <c r="S92">
        <v>18.8</v>
      </c>
      <c r="T92">
        <v>90.3</v>
      </c>
      <c r="U92">
        <v>8.3699999999999992</v>
      </c>
      <c r="V92">
        <v>1433</v>
      </c>
      <c r="W92">
        <v>0.82</v>
      </c>
      <c r="X92">
        <v>8.14</v>
      </c>
      <c r="Y92">
        <v>15.7</v>
      </c>
      <c r="Z92">
        <v>53.2</v>
      </c>
      <c r="AA92">
        <v>5.14</v>
      </c>
      <c r="AB92">
        <v>2267</v>
      </c>
      <c r="AC92">
        <v>1.44</v>
      </c>
      <c r="AD92">
        <v>7.17</v>
      </c>
      <c r="AE92" s="15">
        <f t="shared" si="11"/>
        <v>779.51114552790671</v>
      </c>
      <c r="AF92" s="15">
        <v>709.7</v>
      </c>
      <c r="AK92">
        <v>2</v>
      </c>
      <c r="AL92" t="s">
        <v>272</v>
      </c>
      <c r="AM92" t="s">
        <v>91</v>
      </c>
      <c r="AN92">
        <f>VLOOKUP($C92, CHL!$1:$1048576, 6, FALSE)</f>
        <v>6.5929003750000001</v>
      </c>
      <c r="AO92">
        <f>VLOOKUP($C92, CHL!$1:$1048576, 3, FALSE)</f>
        <v>3.360248125</v>
      </c>
      <c r="AP92">
        <f>VLOOKUP($B92, Triplex!$1:$1048576, 5, FALSE)</f>
        <v>0.02</v>
      </c>
      <c r="AQ92">
        <f>VLOOKUP($B92, Triplex!$1:$1048576,6, FALSE)</f>
        <v>4.0699999999999998E-3</v>
      </c>
      <c r="AR92">
        <f>VLOOKUP($B92, Triplex!$1:$1048576, 7, FALSE)</f>
        <v>3.64</v>
      </c>
      <c r="AS92">
        <f>VLOOKUP($B92, TP!$1:$1048576, 5, FALSE)</f>
        <v>0.01</v>
      </c>
      <c r="AT92">
        <f>VLOOKUP($B92, TN!$1:$1048576, 5, FALSE)</f>
        <v>1050</v>
      </c>
      <c r="AU92">
        <f t="shared" si="12"/>
        <v>257.98525798525799</v>
      </c>
      <c r="AV92">
        <f>VLOOKUP($B92, TICTOC!$1:$1048576, 5, FALSE)</f>
        <v>35.508000000000003</v>
      </c>
      <c r="AW92">
        <f t="shared" si="13"/>
        <v>2956.5362198168195</v>
      </c>
      <c r="AX92">
        <f>VLOOKUP($B92, TICTOC!$1:$1048576, 6, FALSE)</f>
        <v>20.99</v>
      </c>
      <c r="AY92">
        <f t="shared" si="14"/>
        <v>1747.7102414654453</v>
      </c>
      <c r="AZ92">
        <f>VLOOKUP($C92, GHG!$1:$1048576, 2, FALSE)</f>
        <v>442.93027260000002</v>
      </c>
      <c r="BA92">
        <f>VLOOKUP($C92, GHG!$1:$1048576, 4, FALSE)</f>
        <v>16.69097966</v>
      </c>
      <c r="BB92">
        <f>VLOOKUP($C92, GHG!$1:$1048576, 5, FALSE)</f>
        <v>0.164660113</v>
      </c>
      <c r="BC92">
        <f>VLOOKUP($C92, GHG!$1:$1048576, 6, FALSE)</f>
        <v>28.961427749999999</v>
      </c>
      <c r="BD92">
        <f>VLOOKUP($C92, GHG!$1:$1048576, 8, FALSE)</f>
        <v>4.2658372E-2</v>
      </c>
      <c r="BE92">
        <f>VLOOKUP($C92, GHG!$1:$1048576, 9, FALSE)</f>
        <v>2.2548960000000002E-3</v>
      </c>
      <c r="BF92">
        <f>VLOOKUP($C92, GHG!$1:$1048576, 10, FALSE)</f>
        <v>0.29556507300000001</v>
      </c>
      <c r="BG92">
        <f>VLOOKUP($C92, GHG!$1:$1048576, 12, FALSE)</f>
        <v>8.2086708329999993</v>
      </c>
      <c r="BH92">
        <f>VLOOKUP($C92, GHG!$1:$1048576, 13, FALSE)</f>
        <v>5.5278607E-2</v>
      </c>
      <c r="CH92">
        <f>VLOOKUP($A92, BF!$1:$1048576, 2, FALSE)</f>
        <v>5.27955452671529E-3</v>
      </c>
      <c r="CI92">
        <f>VLOOKUP($A92, BF!$1:$1048576, 3, FALSE)</f>
        <v>3.7914423927480899E-4</v>
      </c>
      <c r="CJ92" s="20" t="e">
        <f>VLOOKUP($C92, RADON!$1:$1048576, 3, FALSE)</f>
        <v>#N/A</v>
      </c>
    </row>
    <row r="93" spans="1:88" x14ac:dyDescent="0.2">
      <c r="A93" s="7" t="s">
        <v>143</v>
      </c>
      <c r="B93" t="str">
        <f t="shared" si="10"/>
        <v>D56B43678</v>
      </c>
      <c r="C93" s="7" t="s">
        <v>381</v>
      </c>
      <c r="D93" t="s">
        <v>128</v>
      </c>
      <c r="E93" s="18">
        <v>43678</v>
      </c>
      <c r="F93" s="10">
        <v>0.53194444444444444</v>
      </c>
      <c r="G93">
        <v>49.98283</v>
      </c>
      <c r="H93">
        <v>-105.30247</v>
      </c>
      <c r="I93">
        <v>22.3</v>
      </c>
      <c r="J93">
        <v>33</v>
      </c>
      <c r="K93">
        <v>14</v>
      </c>
      <c r="L93" t="s">
        <v>89</v>
      </c>
      <c r="M93">
        <v>1.1399999999999999</v>
      </c>
      <c r="N93">
        <v>2.5</v>
      </c>
      <c r="O93">
        <v>2.5</v>
      </c>
      <c r="P93">
        <v>89.4</v>
      </c>
      <c r="Q93">
        <v>0</v>
      </c>
      <c r="R93">
        <v>0</v>
      </c>
      <c r="S93">
        <v>21.4</v>
      </c>
      <c r="T93">
        <v>92.1</v>
      </c>
      <c r="U93">
        <v>8.08</v>
      </c>
      <c r="V93">
        <v>2635</v>
      </c>
      <c r="W93">
        <v>1.47</v>
      </c>
      <c r="X93">
        <v>9.65</v>
      </c>
      <c r="Y93">
        <v>17.5</v>
      </c>
      <c r="Z93">
        <v>1.2</v>
      </c>
      <c r="AA93">
        <v>0.12</v>
      </c>
      <c r="AB93">
        <v>2442</v>
      </c>
      <c r="AC93">
        <v>1.48</v>
      </c>
      <c r="AD93">
        <v>9.41</v>
      </c>
      <c r="AE93" s="15">
        <f t="shared" si="11"/>
        <v>1465.1655863312067</v>
      </c>
      <c r="AF93">
        <v>701.4</v>
      </c>
      <c r="AK93">
        <v>3</v>
      </c>
      <c r="AM93" t="s">
        <v>91</v>
      </c>
      <c r="AN93">
        <f>VLOOKUP($C93, CHL!$1:$1048576, 6, FALSE)</f>
        <v>42.189839066666678</v>
      </c>
      <c r="AO93">
        <f>VLOOKUP($C93, CHL!$1:$1048576, 3, FALSE)</f>
        <v>34.846196850000013</v>
      </c>
      <c r="AP93">
        <f>VLOOKUP($B93, Triplex!$1:$1048576, 5, FALSE)</f>
        <v>0.1</v>
      </c>
      <c r="AQ93">
        <f>VLOOKUP($B93, Triplex!$1:$1048576,6, FALSE)</f>
        <v>0.13</v>
      </c>
      <c r="AR93">
        <f>VLOOKUP($B93, Triplex!$1:$1048576, 7, FALSE)</f>
        <v>4.75</v>
      </c>
      <c r="AS93">
        <f>VLOOKUP($B93, TP!$1:$1048576, 5, FALSE)</f>
        <v>0.19</v>
      </c>
      <c r="AT93">
        <f>VLOOKUP($B93, TN!$1:$1048576, 5, FALSE)</f>
        <v>2050</v>
      </c>
      <c r="AU93">
        <f t="shared" si="12"/>
        <v>15.769230769230766</v>
      </c>
      <c r="AV93">
        <f>VLOOKUP($B93, TICTOC!$1:$1048576, 5, FALSE)</f>
        <v>39.377000000000002</v>
      </c>
      <c r="AW93">
        <f t="shared" si="13"/>
        <v>3278.6844296419654</v>
      </c>
      <c r="AX93">
        <f>VLOOKUP($B93, TICTOC!$1:$1048576, 6, FALSE)</f>
        <v>33.917000000000002</v>
      </c>
      <c r="AY93">
        <f t="shared" si="14"/>
        <v>2824.0632805995006</v>
      </c>
      <c r="AZ93">
        <f>VLOOKUP($C93, GHG!$1:$1048576, 2, FALSE)</f>
        <v>85.911325469999994</v>
      </c>
      <c r="BA93">
        <f>VLOOKUP($C93, GHG!$1:$1048576, 4, FALSE)</f>
        <v>2.9568154469999999</v>
      </c>
      <c r="BB93">
        <f>VLOOKUP($C93, GHG!$1:$1048576, 5, FALSE)</f>
        <v>0.61441458000000004</v>
      </c>
      <c r="BC93">
        <f>VLOOKUP($C93, GHG!$1:$1048576, 6, FALSE)</f>
        <v>16.23124872</v>
      </c>
      <c r="BD93">
        <f>VLOOKUP($C93, GHG!$1:$1048576, 8, FALSE)</f>
        <v>2.2332537999999999E-2</v>
      </c>
      <c r="BE93">
        <f>VLOOKUP($C93, GHG!$1:$1048576, 9, FALSE)</f>
        <v>6.6920840000000001E-3</v>
      </c>
      <c r="BF93">
        <f>VLOOKUP($C93, GHG!$1:$1048576, 10, FALSE)</f>
        <v>0.30459539099999999</v>
      </c>
      <c r="BG93">
        <f>VLOOKUP($C93, GHG!$1:$1048576, 12, FALSE)</f>
        <v>7.6914519429999997</v>
      </c>
      <c r="BH93">
        <f>VLOOKUP($C93, GHG!$1:$1048576, 13, FALSE)</f>
        <v>0.14249409199999999</v>
      </c>
      <c r="CH93">
        <f>VLOOKUP($A93, BF!$1:$1048576, 2, FALSE)</f>
        <v>6.8821102112569497E-3</v>
      </c>
      <c r="CI93">
        <f>VLOOKUP($A93, BF!$1:$1048576, 3, FALSE)</f>
        <v>0</v>
      </c>
      <c r="CJ93" s="20">
        <f>VLOOKUP($C93, RADON!$1:$1048576, 3, FALSE)</f>
        <v>3.5167159371063663</v>
      </c>
    </row>
    <row r="94" spans="1:88" x14ac:dyDescent="0.2">
      <c r="A94" s="7" t="s">
        <v>109</v>
      </c>
      <c r="B94" t="str">
        <f t="shared" si="10"/>
        <v>D61A43676</v>
      </c>
      <c r="C94" s="7" t="s">
        <v>416</v>
      </c>
      <c r="D94" t="s">
        <v>88</v>
      </c>
      <c r="E94" s="18">
        <v>43676</v>
      </c>
      <c r="F94" s="10">
        <v>0.46597222222222223</v>
      </c>
      <c r="G94">
        <v>50.239919999999998</v>
      </c>
      <c r="H94">
        <v>-106.12127</v>
      </c>
      <c r="I94">
        <v>25.5</v>
      </c>
      <c r="J94">
        <v>30</v>
      </c>
      <c r="K94">
        <v>10.8</v>
      </c>
      <c r="L94" t="s">
        <v>110</v>
      </c>
      <c r="M94">
        <v>0.96</v>
      </c>
      <c r="N94">
        <v>1.2</v>
      </c>
      <c r="O94">
        <v>1.2</v>
      </c>
      <c r="P94">
        <v>90.4</v>
      </c>
      <c r="Q94">
        <v>0</v>
      </c>
      <c r="R94">
        <v>0</v>
      </c>
      <c r="S94">
        <v>19.2</v>
      </c>
      <c r="T94">
        <v>96.7</v>
      </c>
      <c r="U94">
        <v>8.99</v>
      </c>
      <c r="V94">
        <v>1051</v>
      </c>
      <c r="W94">
        <v>0.43</v>
      </c>
      <c r="X94">
        <v>10</v>
      </c>
      <c r="Y94">
        <v>17.3</v>
      </c>
      <c r="Z94">
        <v>66.2</v>
      </c>
      <c r="AA94">
        <v>6.23</v>
      </c>
      <c r="AB94">
        <v>1003</v>
      </c>
      <c r="AC94">
        <v>0.59</v>
      </c>
      <c r="AD94">
        <v>9.8000000000000007</v>
      </c>
      <c r="AE94" s="15">
        <f t="shared" si="11"/>
        <v>562.54172195248384</v>
      </c>
      <c r="AF94" s="15">
        <v>699.2</v>
      </c>
      <c r="AL94" t="s">
        <v>111</v>
      </c>
      <c r="AM94" t="s">
        <v>91</v>
      </c>
      <c r="AN94">
        <f>VLOOKUP($C94, CHL!$1:$1048576, 6, FALSE)</f>
        <v>9.5513006249999997</v>
      </c>
      <c r="AO94">
        <f>VLOOKUP($C94, CHL!$1:$1048576, 3, FALSE)</f>
        <v>7.9921546249999995</v>
      </c>
      <c r="AP94">
        <f>VLOOKUP($B94, Triplex!$1:$1048576, 5, FALSE)</f>
        <v>0.04</v>
      </c>
      <c r="AQ94">
        <f>VLOOKUP($B94, Triplex!$1:$1048576,6, FALSE)</f>
        <v>0.03</v>
      </c>
      <c r="AR94">
        <f>VLOOKUP($B94, Triplex!$1:$1048576, 7, FALSE)</f>
        <v>17.28</v>
      </c>
      <c r="AS94">
        <f>VLOOKUP($B94, TP!$1:$1048576, 5, FALSE)</f>
        <v>0.05</v>
      </c>
      <c r="AT94">
        <f>VLOOKUP($B94, TN!$1:$1048576, 5, FALSE)</f>
        <v>1530</v>
      </c>
      <c r="AU94">
        <f t="shared" si="12"/>
        <v>51</v>
      </c>
      <c r="AV94">
        <f>VLOOKUP($B94, TICTOC!$1:$1048576, 5, FALSE)</f>
        <v>17.143000000000001</v>
      </c>
      <c r="AW94">
        <f t="shared" si="13"/>
        <v>1427.3938384679434</v>
      </c>
      <c r="AX94">
        <f>VLOOKUP($B94, TICTOC!$1:$1048576, 6, FALSE)</f>
        <v>26.125</v>
      </c>
      <c r="AY94">
        <f t="shared" si="14"/>
        <v>2175.2706078268111</v>
      </c>
      <c r="AZ94">
        <f>VLOOKUP($C94, GHG!$1:$1048576, 2, FALSE)</f>
        <v>55.25525992</v>
      </c>
      <c r="BA94">
        <f>VLOOKUP($C94, GHG!$1:$1048576, 4, FALSE)</f>
        <v>2.030867314</v>
      </c>
      <c r="BB94">
        <f>VLOOKUP($C94, GHG!$1:$1048576, 5, FALSE)</f>
        <v>0.58023001299999999</v>
      </c>
      <c r="BC94">
        <f>VLOOKUP($C94, GHG!$1:$1048576, 6, FALSE)</f>
        <v>-25.16389461</v>
      </c>
      <c r="BD94">
        <f>VLOOKUP($C94, GHG!$1:$1048576, 8, FALSE)</f>
        <v>-3.6305115999999998E-2</v>
      </c>
      <c r="BE94">
        <f>VLOOKUP($C94, GHG!$1:$1048576, 9, FALSE)</f>
        <v>6.5596821E-2</v>
      </c>
      <c r="BF94">
        <f>VLOOKUP($C94, GHG!$1:$1048576, 10, FALSE)</f>
        <v>0.26976894499999998</v>
      </c>
      <c r="BG94">
        <f>VLOOKUP($C94, GHG!$1:$1048576, 12, FALSE)</f>
        <v>7.3070135709999997</v>
      </c>
      <c r="BH94">
        <f>VLOOKUP($C94, GHG!$1:$1048576, 13, FALSE)</f>
        <v>7.0728472000000001E-2</v>
      </c>
      <c r="CH94">
        <f>VLOOKUP($A94, BF!$1:$1048576, 2, FALSE)</f>
        <v>4.3303852478422701E-3</v>
      </c>
      <c r="CI94">
        <f>VLOOKUP($A94, BF!$1:$1048576, 3, FALSE)</f>
        <v>2.6690088856626002E-3</v>
      </c>
      <c r="CJ94" s="20" t="e">
        <f>VLOOKUP($C94, RADON!$1:$1048576, 3, FALSE)</f>
        <v>#N/A</v>
      </c>
    </row>
  </sheetData>
  <sortState xmlns:xlrd2="http://schemas.microsoft.com/office/spreadsheetml/2017/richdata2" ref="A2:CJ236">
    <sortCondition descending="1" ref="BD1"/>
  </sortState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E3F4-D998-4E3D-A3CA-C77CA3FD9D0A}">
  <dimension ref="A1:C94"/>
  <sheetViews>
    <sheetView topLeftCell="A55" workbookViewId="0">
      <selection activeCell="C36" sqref="C3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84</v>
      </c>
      <c r="C1" t="s">
        <v>85</v>
      </c>
    </row>
    <row r="2" spans="1:3" x14ac:dyDescent="0.2">
      <c r="A2" t="s">
        <v>265</v>
      </c>
      <c r="B2">
        <v>4.3250185949851598</v>
      </c>
      <c r="C2">
        <v>-3.8902740331910901</v>
      </c>
    </row>
    <row r="3" spans="1:3" x14ac:dyDescent="0.2">
      <c r="A3" t="s">
        <v>264</v>
      </c>
      <c r="B3">
        <v>1.136228313977E-2</v>
      </c>
      <c r="C3">
        <v>0</v>
      </c>
    </row>
    <row r="4" spans="1:3" x14ac:dyDescent="0.2">
      <c r="A4" t="s">
        <v>267</v>
      </c>
      <c r="B4">
        <v>4.0668752013459297E-3</v>
      </c>
      <c r="C4">
        <v>0</v>
      </c>
    </row>
    <row r="5" spans="1:3" x14ac:dyDescent="0.2">
      <c r="A5" t="s">
        <v>269</v>
      </c>
      <c r="B5">
        <v>3.57603167312451E-3</v>
      </c>
      <c r="C5">
        <v>7.2821751906791004E-4</v>
      </c>
    </row>
    <row r="6" spans="1:3" x14ac:dyDescent="0.2">
      <c r="A6" t="s">
        <v>271</v>
      </c>
      <c r="B6">
        <v>5.27955452671529E-3</v>
      </c>
      <c r="C6">
        <v>3.7914423927480899E-4</v>
      </c>
    </row>
    <row r="7" spans="1:3" x14ac:dyDescent="0.2">
      <c r="A7" t="s">
        <v>120</v>
      </c>
      <c r="B7">
        <v>1.5716753428720399E-2</v>
      </c>
      <c r="C7">
        <v>3.6194220646757299E-4</v>
      </c>
    </row>
    <row r="8" spans="1:3" x14ac:dyDescent="0.2">
      <c r="A8" t="s">
        <v>118</v>
      </c>
      <c r="B8">
        <v>1.16058404194305E-2</v>
      </c>
      <c r="C8">
        <v>2.5336695087245999E-3</v>
      </c>
    </row>
    <row r="9" spans="1:3" x14ac:dyDescent="0.2">
      <c r="A9" t="s">
        <v>148</v>
      </c>
      <c r="B9">
        <v>1.36825408570872E-2</v>
      </c>
      <c r="C9">
        <v>-1.2226765994872799E-2</v>
      </c>
    </row>
    <row r="10" spans="1:3" x14ac:dyDescent="0.2">
      <c r="A10" t="s">
        <v>150</v>
      </c>
      <c r="B10">
        <v>1.37120212373299E-2</v>
      </c>
      <c r="C10">
        <v>-4.8815469553041199E-4</v>
      </c>
    </row>
    <row r="11" spans="1:3" x14ac:dyDescent="0.2">
      <c r="A11">
        <v>20</v>
      </c>
      <c r="B11">
        <v>1.8096158416576399E-2</v>
      </c>
      <c r="C11">
        <v>4.22943120310626E-4</v>
      </c>
    </row>
    <row r="12" spans="1:3" x14ac:dyDescent="0.2">
      <c r="A12" t="s">
        <v>169</v>
      </c>
      <c r="B12">
        <v>1.2293264529406099E-3</v>
      </c>
      <c r="C12">
        <v>0</v>
      </c>
    </row>
    <row r="13" spans="1:3" x14ac:dyDescent="0.2">
      <c r="A13" t="s">
        <v>201</v>
      </c>
      <c r="B13">
        <v>1.2745704146012501E-2</v>
      </c>
      <c r="C13">
        <v>3.62108509990417E-3</v>
      </c>
    </row>
    <row r="14" spans="1:3" x14ac:dyDescent="0.2">
      <c r="A14" t="s">
        <v>208</v>
      </c>
      <c r="B14">
        <v>7.2036973051832201E-3</v>
      </c>
      <c r="C14">
        <v>0</v>
      </c>
    </row>
    <row r="15" spans="1:3" x14ac:dyDescent="0.2">
      <c r="A15" t="s">
        <v>206</v>
      </c>
      <c r="B15">
        <v>7.8270022848421304E-3</v>
      </c>
      <c r="C15">
        <v>1.03994173281786E-3</v>
      </c>
    </row>
    <row r="16" spans="1:3" x14ac:dyDescent="0.2">
      <c r="A16" t="s">
        <v>205</v>
      </c>
      <c r="B16">
        <v>9.1016880185879803E-3</v>
      </c>
      <c r="C16">
        <v>1.6555493034717699E-3</v>
      </c>
    </row>
    <row r="17" spans="1:3" x14ac:dyDescent="0.2">
      <c r="A17" t="s">
        <v>161</v>
      </c>
      <c r="B17">
        <v>1.18189017471506E-3</v>
      </c>
      <c r="C17">
        <v>3.9814926605547099E-4</v>
      </c>
    </row>
    <row r="18" spans="1:3" x14ac:dyDescent="0.2">
      <c r="A18" t="s">
        <v>159</v>
      </c>
      <c r="B18">
        <v>1.5871460801161301E-2</v>
      </c>
      <c r="C18">
        <v>0</v>
      </c>
    </row>
    <row r="19" spans="1:3" x14ac:dyDescent="0.2">
      <c r="A19" t="s">
        <v>156</v>
      </c>
      <c r="B19">
        <v>2.6047505217020599E-3</v>
      </c>
      <c r="C19">
        <v>-3.47691602386671E-2</v>
      </c>
    </row>
    <row r="20" spans="1:3" x14ac:dyDescent="0.2">
      <c r="A20" t="s">
        <v>228</v>
      </c>
      <c r="B20">
        <v>1.8744059161433201E-3</v>
      </c>
      <c r="C20">
        <v>0</v>
      </c>
    </row>
    <row r="21" spans="1:3" x14ac:dyDescent="0.2">
      <c r="A21" t="s">
        <v>240</v>
      </c>
      <c r="B21">
        <v>8.4501800299103501E-3</v>
      </c>
      <c r="C21">
        <v>0</v>
      </c>
    </row>
    <row r="22" spans="1:3" x14ac:dyDescent="0.2">
      <c r="A22" t="s">
        <v>226</v>
      </c>
      <c r="B22">
        <v>5.5638050070908902E-3</v>
      </c>
      <c r="C22">
        <v>9.4596049075010996E-4</v>
      </c>
    </row>
    <row r="23" spans="1:3" x14ac:dyDescent="0.2">
      <c r="A23" t="s">
        <v>225</v>
      </c>
      <c r="B23">
        <v>1.3199462866208601E-3</v>
      </c>
      <c r="C23">
        <v>6.6891266646216304E-4</v>
      </c>
    </row>
    <row r="24" spans="1:3" x14ac:dyDescent="0.2">
      <c r="A24">
        <v>36</v>
      </c>
      <c r="B24">
        <v>3.7809173817956901E-3</v>
      </c>
      <c r="C24">
        <v>3.5651452304399202E-3</v>
      </c>
    </row>
    <row r="25" spans="1:3" x14ac:dyDescent="0.2">
      <c r="A25" t="s">
        <v>258</v>
      </c>
      <c r="B25">
        <v>1.78801583656225E-3</v>
      </c>
      <c r="C25">
        <v>-3.6193552962026499E-4</v>
      </c>
    </row>
    <row r="26" spans="1:3" x14ac:dyDescent="0.2">
      <c r="A26" t="s">
        <v>259</v>
      </c>
      <c r="B26">
        <v>8.8294875636336402E-3</v>
      </c>
      <c r="C26">
        <v>2.0949333030448199E-3</v>
      </c>
    </row>
    <row r="27" spans="1:3" x14ac:dyDescent="0.2">
      <c r="A27" t="s">
        <v>163</v>
      </c>
      <c r="B27">
        <v>1.9488577030539701E-3</v>
      </c>
      <c r="C27">
        <v>1.9488577030539701E-3</v>
      </c>
    </row>
    <row r="28" spans="1:3" x14ac:dyDescent="0.2">
      <c r="A28" t="s">
        <v>146</v>
      </c>
      <c r="B28">
        <v>5.4017963426264103E-3</v>
      </c>
      <c r="C28">
        <v>4.5706111615701498E-4</v>
      </c>
    </row>
    <row r="29" spans="1:3" x14ac:dyDescent="0.2">
      <c r="A29" t="s">
        <v>166</v>
      </c>
      <c r="B29">
        <v>4.8904764717170998E-3</v>
      </c>
      <c r="C29">
        <v>2.9892565143145198E-3</v>
      </c>
    </row>
    <row r="30" spans="1:3" x14ac:dyDescent="0.2">
      <c r="A30">
        <v>48</v>
      </c>
      <c r="B30">
        <v>7.21734972229461E-3</v>
      </c>
      <c r="C30">
        <v>1.1246312424627301E-3</v>
      </c>
    </row>
    <row r="31" spans="1:3" x14ac:dyDescent="0.2">
      <c r="A31" t="s">
        <v>94</v>
      </c>
      <c r="B31">
        <v>1.7768332368301401E-2</v>
      </c>
      <c r="C31">
        <v>4.19900326099316E-3</v>
      </c>
    </row>
    <row r="32" spans="1:3" x14ac:dyDescent="0.2">
      <c r="A32">
        <v>49</v>
      </c>
      <c r="B32">
        <v>3.6971999249097401E-2</v>
      </c>
      <c r="C32">
        <v>4.40832200595384E-3</v>
      </c>
    </row>
    <row r="33" spans="1:3" x14ac:dyDescent="0.2">
      <c r="A33" t="s">
        <v>106</v>
      </c>
      <c r="B33">
        <v>7.8581901802234695E-4</v>
      </c>
      <c r="C33">
        <v>0</v>
      </c>
    </row>
    <row r="34" spans="1:3" x14ac:dyDescent="0.2">
      <c r="A34" t="s">
        <v>116</v>
      </c>
      <c r="B34">
        <v>3.63981753217716E-3</v>
      </c>
      <c r="C34">
        <v>1.54637158785402E-3</v>
      </c>
    </row>
    <row r="35" spans="1:3" x14ac:dyDescent="0.2">
      <c r="A35" t="s">
        <v>122</v>
      </c>
      <c r="B35">
        <v>4.14654154805944E-3</v>
      </c>
      <c r="C35">
        <v>1.8957717326563699E-3</v>
      </c>
    </row>
    <row r="36" spans="1:3" x14ac:dyDescent="0.2">
      <c r="A36" t="s">
        <v>125</v>
      </c>
      <c r="B36" t="s">
        <v>546</v>
      </c>
      <c r="C36" t="s">
        <v>546</v>
      </c>
    </row>
    <row r="37" spans="1:3" x14ac:dyDescent="0.2">
      <c r="A37" t="s">
        <v>124</v>
      </c>
      <c r="B37">
        <v>2.90334747158805E-3</v>
      </c>
      <c r="C37">
        <v>4.3107440802846002E-4</v>
      </c>
    </row>
    <row r="38" spans="1:3" x14ac:dyDescent="0.2">
      <c r="A38" t="s">
        <v>171</v>
      </c>
      <c r="B38">
        <v>5.8552616616220103E-3</v>
      </c>
      <c r="C38">
        <v>1.28395465033214E-3</v>
      </c>
    </row>
    <row r="39" spans="1:3" x14ac:dyDescent="0.2">
      <c r="A39">
        <v>5</v>
      </c>
      <c r="B39">
        <v>4.8406218961063599E-3</v>
      </c>
      <c r="C39">
        <v>0</v>
      </c>
    </row>
    <row r="40" spans="1:3" x14ac:dyDescent="0.2">
      <c r="A40">
        <v>51</v>
      </c>
      <c r="B40">
        <v>8.5720048967140704E-3</v>
      </c>
      <c r="C40">
        <v>6.2985257058977302E-3</v>
      </c>
    </row>
    <row r="41" spans="1:3" x14ac:dyDescent="0.2">
      <c r="A41">
        <v>52</v>
      </c>
      <c r="B41">
        <v>5.4187306898305096E-3</v>
      </c>
      <c r="C41">
        <v>2.38269931760938E-3</v>
      </c>
    </row>
    <row r="42" spans="1:3" x14ac:dyDescent="0.2">
      <c r="A42" t="s">
        <v>87</v>
      </c>
      <c r="B42">
        <v>9.3244199868217498E-3</v>
      </c>
      <c r="C42">
        <v>8.9629005561732596E-4</v>
      </c>
    </row>
    <row r="43" spans="1:3" x14ac:dyDescent="0.2">
      <c r="A43" t="s">
        <v>92</v>
      </c>
      <c r="B43">
        <v>1.8833895242264701E-2</v>
      </c>
      <c r="C43">
        <v>1.20073681164864E-3</v>
      </c>
    </row>
    <row r="44" spans="1:3" x14ac:dyDescent="0.2">
      <c r="A44" t="s">
        <v>103</v>
      </c>
      <c r="B44">
        <v>3.39282487820321E-2</v>
      </c>
      <c r="C44">
        <v>1.2257222315713899E-2</v>
      </c>
    </row>
    <row r="45" spans="1:3" x14ac:dyDescent="0.2">
      <c r="A45" t="s">
        <v>100</v>
      </c>
      <c r="B45">
        <v>1.1014881629149299E-2</v>
      </c>
      <c r="C45">
        <v>-8.8826986940631204E-4</v>
      </c>
    </row>
    <row r="46" spans="1:3" x14ac:dyDescent="0.2">
      <c r="A46" t="s">
        <v>142</v>
      </c>
      <c r="B46">
        <v>1.8134950797553801E-2</v>
      </c>
      <c r="C46">
        <v>-4.2089103252861002E-4</v>
      </c>
    </row>
    <row r="47" spans="1:3" x14ac:dyDescent="0.2">
      <c r="A47" t="s">
        <v>143</v>
      </c>
      <c r="B47">
        <v>6.8821102112569497E-3</v>
      </c>
      <c r="C47">
        <v>0</v>
      </c>
    </row>
    <row r="48" spans="1:3" x14ac:dyDescent="0.2">
      <c r="A48" t="s">
        <v>144</v>
      </c>
      <c r="B48">
        <v>1.0819431151434199E-2</v>
      </c>
      <c r="C48">
        <v>1.0000276992988999E-3</v>
      </c>
    </row>
    <row r="49" spans="1:3" x14ac:dyDescent="0.2">
      <c r="A49" t="s">
        <v>273</v>
      </c>
      <c r="B49">
        <v>1.21094769527273E-3</v>
      </c>
      <c r="C49">
        <v>9.8600913053335099E-4</v>
      </c>
    </row>
    <row r="50" spans="1:3" x14ac:dyDescent="0.2">
      <c r="A50" t="s">
        <v>251</v>
      </c>
      <c r="B50">
        <v>1.28395465033214E-3</v>
      </c>
      <c r="C50">
        <v>6.3063368315087898E-4</v>
      </c>
    </row>
    <row r="51" spans="1:3" x14ac:dyDescent="0.2">
      <c r="A51" t="s">
        <v>249</v>
      </c>
      <c r="B51">
        <v>2.4917137308022798E-3</v>
      </c>
      <c r="C51">
        <v>0</v>
      </c>
    </row>
    <row r="52" spans="1:3" x14ac:dyDescent="0.2">
      <c r="A52" t="s">
        <v>247</v>
      </c>
      <c r="B52">
        <v>3.5680691433820902E-3</v>
      </c>
      <c r="C52">
        <v>3.3779317794577099E-4</v>
      </c>
    </row>
    <row r="53" spans="1:3" x14ac:dyDescent="0.2">
      <c r="A53" t="s">
        <v>245</v>
      </c>
      <c r="B53">
        <v>5.3378585340551404E-3</v>
      </c>
      <c r="C53">
        <v>6.4648767026659305E-4</v>
      </c>
    </row>
    <row r="54" spans="1:3" x14ac:dyDescent="0.2">
      <c r="A54" t="s">
        <v>242</v>
      </c>
      <c r="B54">
        <v>4.7126381891219203E-3</v>
      </c>
      <c r="C54">
        <v>1.3289083105062899E-3</v>
      </c>
    </row>
    <row r="55" spans="1:3" x14ac:dyDescent="0.2">
      <c r="A55" t="s">
        <v>274</v>
      </c>
      <c r="B55">
        <v>2.6935080658372799E-3</v>
      </c>
      <c r="C55">
        <v>1.23848381443097E-3</v>
      </c>
    </row>
    <row r="56" spans="1:3" x14ac:dyDescent="0.2">
      <c r="A56" t="s">
        <v>253</v>
      </c>
      <c r="B56">
        <v>3.0866426066209602E-3</v>
      </c>
      <c r="C56">
        <v>6.3744597593894602E-4</v>
      </c>
    </row>
    <row r="57" spans="1:3" x14ac:dyDescent="0.2">
      <c r="A57" t="s">
        <v>255</v>
      </c>
      <c r="B57">
        <v>1.7956565591212999E-3</v>
      </c>
      <c r="C57">
        <v>6.07767801167653E-4</v>
      </c>
    </row>
    <row r="58" spans="1:3" x14ac:dyDescent="0.2">
      <c r="A58" t="s">
        <v>257</v>
      </c>
      <c r="B58">
        <v>6.1465892676787698E-4</v>
      </c>
      <c r="C58">
        <v>3.0158131528555199E-4</v>
      </c>
    </row>
    <row r="59" spans="1:3" x14ac:dyDescent="0.2">
      <c r="A59" t="s">
        <v>233</v>
      </c>
      <c r="B59" t="s">
        <v>546</v>
      </c>
      <c r="C59" t="s">
        <v>546</v>
      </c>
    </row>
    <row r="60" spans="1:3" x14ac:dyDescent="0.2">
      <c r="A60" t="s">
        <v>231</v>
      </c>
      <c r="B60">
        <v>9.1166045378190095E-4</v>
      </c>
      <c r="C60">
        <v>6.1923743715606495E-4</v>
      </c>
    </row>
    <row r="61" spans="1:3" x14ac:dyDescent="0.2">
      <c r="A61" t="s">
        <v>229</v>
      </c>
      <c r="B61">
        <v>9.0397637889372794E-3</v>
      </c>
      <c r="C61">
        <v>8.6996811697802497E-4</v>
      </c>
    </row>
    <row r="62" spans="1:3" x14ac:dyDescent="0.2">
      <c r="A62" t="s">
        <v>109</v>
      </c>
      <c r="B62">
        <v>4.3303852478422701E-3</v>
      </c>
      <c r="C62">
        <v>2.6690088856626002E-3</v>
      </c>
    </row>
    <row r="63" spans="1:3" x14ac:dyDescent="0.2">
      <c r="A63" t="s">
        <v>114</v>
      </c>
      <c r="B63">
        <v>5.4291725237247297E-3</v>
      </c>
      <c r="C63">
        <v>8.0257125898982402E-4</v>
      </c>
    </row>
    <row r="64" spans="1:3" x14ac:dyDescent="0.2">
      <c r="A64" t="s">
        <v>112</v>
      </c>
      <c r="B64">
        <v>8.4926049125325694E-3</v>
      </c>
      <c r="C64">
        <v>4.2701691503467098E-4</v>
      </c>
    </row>
    <row r="65" spans="1:3" x14ac:dyDescent="0.2">
      <c r="A65" t="s">
        <v>140</v>
      </c>
      <c r="B65">
        <v>3.4080905737322101E-3</v>
      </c>
      <c r="C65">
        <v>1.7364752923958199E-3</v>
      </c>
    </row>
    <row r="66" spans="1:3" x14ac:dyDescent="0.2">
      <c r="A66" t="s">
        <v>138</v>
      </c>
      <c r="B66">
        <v>1.9101590271758399E-2</v>
      </c>
      <c r="C66">
        <v>9.1610480152056796E-4</v>
      </c>
    </row>
    <row r="67" spans="1:3" x14ac:dyDescent="0.2">
      <c r="A67" t="s">
        <v>136</v>
      </c>
      <c r="B67">
        <v>1.15094641989394E-2</v>
      </c>
      <c r="C67">
        <v>5.3301895889067098E-3</v>
      </c>
    </row>
    <row r="68" spans="1:3" x14ac:dyDescent="0.2">
      <c r="A68" t="s">
        <v>188</v>
      </c>
      <c r="B68">
        <v>1.0991813162456499E-2</v>
      </c>
      <c r="C68">
        <v>1.03332647397257E-3</v>
      </c>
    </row>
    <row r="69" spans="1:3" x14ac:dyDescent="0.2">
      <c r="A69" t="s">
        <v>186</v>
      </c>
      <c r="B69">
        <v>1.1385362688363199E-2</v>
      </c>
      <c r="C69">
        <v>1.25042696573807E-3</v>
      </c>
    </row>
    <row r="70" spans="1:3" x14ac:dyDescent="0.2">
      <c r="A70" t="s">
        <v>238</v>
      </c>
      <c r="B70">
        <v>2.6161848499902298</v>
      </c>
      <c r="C70">
        <v>5.5414900733780699E-4</v>
      </c>
    </row>
    <row r="71" spans="1:3" x14ac:dyDescent="0.2">
      <c r="A71" t="s">
        <v>236</v>
      </c>
      <c r="B71">
        <v>8.0224922940978407E-3</v>
      </c>
      <c r="C71">
        <v>8.97828279560648E-4</v>
      </c>
    </row>
    <row r="72" spans="1:3" x14ac:dyDescent="0.2">
      <c r="A72" t="s">
        <v>235</v>
      </c>
      <c r="B72">
        <v>1.1018235523242E-2</v>
      </c>
      <c r="C72">
        <v>-3.0846814484182701E-4</v>
      </c>
    </row>
    <row r="73" spans="1:3" x14ac:dyDescent="0.2">
      <c r="A73">
        <v>65</v>
      </c>
      <c r="B73">
        <v>2.9216139836628001E-3</v>
      </c>
      <c r="C73">
        <v>0</v>
      </c>
    </row>
    <row r="74" spans="1:3" x14ac:dyDescent="0.2">
      <c r="A74" t="s">
        <v>127</v>
      </c>
      <c r="B74">
        <v>1.00778364937446E-2</v>
      </c>
      <c r="C74">
        <v>5.0878684058904703E-3</v>
      </c>
    </row>
    <row r="75" spans="1:3" x14ac:dyDescent="0.2">
      <c r="A75" t="s">
        <v>134</v>
      </c>
      <c r="B75">
        <v>4.0338475639718702E-3</v>
      </c>
      <c r="C75">
        <v>4.18852869833132E-4</v>
      </c>
    </row>
    <row r="76" spans="1:3" x14ac:dyDescent="0.2">
      <c r="A76" t="s">
        <v>131</v>
      </c>
      <c r="B76">
        <v>7.6891307901844896E-3</v>
      </c>
      <c r="C76">
        <v>3.50528055592672E-3</v>
      </c>
    </row>
    <row r="77" spans="1:3" x14ac:dyDescent="0.2">
      <c r="A77" t="s">
        <v>154</v>
      </c>
      <c r="B77">
        <v>2.3448850762825498E-3</v>
      </c>
      <c r="C77">
        <v>3.9814926605547099E-4</v>
      </c>
    </row>
    <row r="78" spans="1:3" x14ac:dyDescent="0.2">
      <c r="A78" t="s">
        <v>152</v>
      </c>
      <c r="B78">
        <v>8.9705278693539194E-3</v>
      </c>
      <c r="C78">
        <v>0</v>
      </c>
    </row>
    <row r="79" spans="1:3" x14ac:dyDescent="0.2">
      <c r="A79" t="s">
        <v>204</v>
      </c>
      <c r="B79">
        <v>2.9396122947940701E-3</v>
      </c>
      <c r="C79">
        <v>3.3779317794577099E-4</v>
      </c>
    </row>
    <row r="80" spans="1:3" x14ac:dyDescent="0.2">
      <c r="A80" t="s">
        <v>198</v>
      </c>
      <c r="B80">
        <v>2.0996977133823499E-3</v>
      </c>
      <c r="C80">
        <v>0</v>
      </c>
    </row>
    <row r="81" spans="1:3" x14ac:dyDescent="0.2">
      <c r="A81" t="s">
        <v>197</v>
      </c>
      <c r="B81">
        <v>1.3467477943809301E-3</v>
      </c>
      <c r="C81">
        <v>0</v>
      </c>
    </row>
    <row r="82" spans="1:3" x14ac:dyDescent="0.2">
      <c r="A82" t="s">
        <v>211</v>
      </c>
      <c r="B82">
        <v>6.4952965573486397E-3</v>
      </c>
      <c r="C82">
        <v>-3.8126639587714102E-4</v>
      </c>
    </row>
    <row r="83" spans="1:3" x14ac:dyDescent="0.2">
      <c r="A83" t="s">
        <v>214</v>
      </c>
      <c r="B83">
        <v>1.1246312424627301E-3</v>
      </c>
      <c r="C83">
        <v>-3.8339135468497699E-4</v>
      </c>
    </row>
    <row r="84" spans="1:3" x14ac:dyDescent="0.2">
      <c r="A84" t="s">
        <v>216</v>
      </c>
      <c r="B84">
        <v>5.8230800940065205E-4</v>
      </c>
      <c r="C84">
        <v>0</v>
      </c>
    </row>
    <row r="85" spans="1:3" x14ac:dyDescent="0.2">
      <c r="A85" t="s">
        <v>219</v>
      </c>
      <c r="B85">
        <v>7.3035366247249101E-3</v>
      </c>
      <c r="C85">
        <v>0</v>
      </c>
    </row>
    <row r="86" spans="1:3" x14ac:dyDescent="0.2">
      <c r="A86" t="s">
        <v>263</v>
      </c>
      <c r="B86">
        <v>9.1755450996106203E-3</v>
      </c>
      <c r="C86">
        <v>0</v>
      </c>
    </row>
    <row r="87" spans="1:3" x14ac:dyDescent="0.2">
      <c r="A87" t="s">
        <v>261</v>
      </c>
      <c r="B87">
        <v>7.6458918548673498E-3</v>
      </c>
      <c r="C87">
        <v>0</v>
      </c>
    </row>
    <row r="88" spans="1:3" x14ac:dyDescent="0.2">
      <c r="A88">
        <v>75</v>
      </c>
      <c r="B88">
        <v>1.46942871815685E-3</v>
      </c>
      <c r="C88">
        <v>3.7914423927480899E-4</v>
      </c>
    </row>
    <row r="89" spans="1:3" x14ac:dyDescent="0.2">
      <c r="A89" t="s">
        <v>223</v>
      </c>
      <c r="B89">
        <v>7.5117728754235998E-3</v>
      </c>
      <c r="C89">
        <v>0</v>
      </c>
    </row>
    <row r="90" spans="1:3" x14ac:dyDescent="0.2">
      <c r="A90" t="s">
        <v>221</v>
      </c>
      <c r="B90">
        <v>3.1075955658419499E-4</v>
      </c>
      <c r="C90">
        <v>0</v>
      </c>
    </row>
    <row r="91" spans="1:3" x14ac:dyDescent="0.2">
      <c r="A91" t="s">
        <v>218</v>
      </c>
      <c r="B91">
        <v>7.4758304185070399E-3</v>
      </c>
      <c r="C91">
        <v>3.2436878299278401E-4</v>
      </c>
    </row>
    <row r="92" spans="1:3" x14ac:dyDescent="0.2">
      <c r="A92" t="s">
        <v>195</v>
      </c>
      <c r="B92">
        <v>5.5638050070908902E-3</v>
      </c>
      <c r="C92">
        <v>6.5772769815806498E-4</v>
      </c>
    </row>
    <row r="93" spans="1:3" x14ac:dyDescent="0.2">
      <c r="A93" t="s">
        <v>193</v>
      </c>
      <c r="B93">
        <v>2.6748972262741099E-2</v>
      </c>
      <c r="C93">
        <v>2.6748972262741099E-2</v>
      </c>
    </row>
    <row r="94" spans="1:3" x14ac:dyDescent="0.2">
      <c r="A94" t="s">
        <v>191</v>
      </c>
      <c r="B94">
        <v>1.3645073340702401E-3</v>
      </c>
      <c r="C94">
        <v>6.7113676822690605E-4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7AF46-FB9D-4149-BC32-1A3C19CBF3A3}">
  <dimension ref="A1:C72"/>
  <sheetViews>
    <sheetView workbookViewId="0">
      <selection activeCell="A39" sqref="A39"/>
    </sheetView>
  </sheetViews>
  <sheetFormatPr baseColWidth="10" defaultColWidth="8.83203125" defaultRowHeight="15" x14ac:dyDescent="0.2"/>
  <cols>
    <col min="1" max="1" width="9.1640625" style="15"/>
    <col min="2" max="2" width="15.83203125" style="23" bestFit="1" customWidth="1"/>
    <col min="3" max="3" width="9.1640625" style="15"/>
  </cols>
  <sheetData>
    <row r="1" spans="1:3" x14ac:dyDescent="0.2">
      <c r="A1" s="15" t="s">
        <v>0</v>
      </c>
      <c r="B1" s="23" t="s">
        <v>541</v>
      </c>
      <c r="C1" s="15" t="s">
        <v>86</v>
      </c>
    </row>
    <row r="2" spans="1:3" x14ac:dyDescent="0.2">
      <c r="A2" s="24" t="s">
        <v>444</v>
      </c>
      <c r="B2" s="25">
        <v>43290.413194444445</v>
      </c>
      <c r="C2" s="15">
        <v>5.7736856685356353</v>
      </c>
    </row>
    <row r="3" spans="1:3" x14ac:dyDescent="0.2">
      <c r="A3" s="15" t="s">
        <v>423</v>
      </c>
      <c r="B3" s="23">
        <v>43291.45</v>
      </c>
      <c r="C3" s="15">
        <v>2.3082362728011523</v>
      </c>
    </row>
    <row r="4" spans="1:3" x14ac:dyDescent="0.2">
      <c r="A4" s="15" t="s">
        <v>425</v>
      </c>
      <c r="B4" s="23">
        <v>43291.493055555555</v>
      </c>
      <c r="C4" s="15">
        <v>6.9137370397590754</v>
      </c>
    </row>
    <row r="5" spans="1:3" x14ac:dyDescent="0.2">
      <c r="A5" s="15" t="s">
        <v>378</v>
      </c>
      <c r="B5" s="23">
        <v>43292.527777777781</v>
      </c>
      <c r="C5" s="15">
        <v>2.5183802835521374</v>
      </c>
    </row>
    <row r="6" spans="1:3" x14ac:dyDescent="0.2">
      <c r="A6" s="15" t="s">
        <v>381</v>
      </c>
      <c r="B6" s="23">
        <v>43292.574305555558</v>
      </c>
      <c r="C6" s="15">
        <v>3.5167159371063663</v>
      </c>
    </row>
    <row r="7" spans="1:3" x14ac:dyDescent="0.2">
      <c r="A7" s="15" t="s">
        <v>542</v>
      </c>
      <c r="B7" s="23">
        <v>43293.430555555555</v>
      </c>
      <c r="C7" s="15">
        <v>3.1454270352285922</v>
      </c>
    </row>
    <row r="8" spans="1:3" x14ac:dyDescent="0.2">
      <c r="A8" s="15" t="s">
        <v>543</v>
      </c>
      <c r="B8" s="23">
        <v>43293.470833333333</v>
      </c>
      <c r="C8" s="15">
        <v>3.4084859756876158</v>
      </c>
    </row>
    <row r="9" spans="1:3" x14ac:dyDescent="0.2">
      <c r="A9" s="15" t="s">
        <v>544</v>
      </c>
      <c r="B9" s="23">
        <v>43294.513888888891</v>
      </c>
      <c r="C9" s="15">
        <v>20.250610770170788</v>
      </c>
    </row>
    <row r="10" spans="1:3" x14ac:dyDescent="0.2">
      <c r="A10" s="15" t="s">
        <v>427</v>
      </c>
      <c r="B10" s="23">
        <v>43297.431250000001</v>
      </c>
      <c r="C10" s="15">
        <v>2.0151986607268295</v>
      </c>
    </row>
    <row r="11" spans="1:3" x14ac:dyDescent="0.2">
      <c r="A11" s="15" t="s">
        <v>352</v>
      </c>
      <c r="B11" s="23">
        <v>43307.395833333336</v>
      </c>
      <c r="C11" s="15">
        <v>5.1108656902454932</v>
      </c>
    </row>
    <row r="12" spans="1:3" x14ac:dyDescent="0.2">
      <c r="A12" s="15" t="s">
        <v>350</v>
      </c>
      <c r="B12" s="23">
        <v>43320.412499999999</v>
      </c>
      <c r="C12" s="15">
        <v>4.668170203678387</v>
      </c>
    </row>
    <row r="13" spans="1:3" x14ac:dyDescent="0.2">
      <c r="A13" s="15" t="s">
        <v>354</v>
      </c>
      <c r="B13" s="23">
        <v>43320.46875</v>
      </c>
      <c r="C13" s="15">
        <v>9.1057153806716578</v>
      </c>
    </row>
    <row r="14" spans="1:3" x14ac:dyDescent="0.2">
      <c r="A14" s="15" t="s">
        <v>446</v>
      </c>
      <c r="B14" s="23">
        <v>43321.436111111114</v>
      </c>
      <c r="C14" s="15">
        <v>4.6166762734230824</v>
      </c>
    </row>
    <row r="15" spans="1:3" x14ac:dyDescent="0.2">
      <c r="A15" s="15" t="s">
        <v>545</v>
      </c>
      <c r="B15" s="23">
        <v>43321.61041666667</v>
      </c>
      <c r="C15" s="15">
        <v>6.0512135050261664</v>
      </c>
    </row>
    <row r="16" spans="1:3" x14ac:dyDescent="0.2">
      <c r="A16" s="15" t="s">
        <v>442</v>
      </c>
      <c r="B16" s="23">
        <v>43321.506944444445</v>
      </c>
      <c r="C16" s="15">
        <v>5.6676217662884314</v>
      </c>
    </row>
    <row r="17" spans="1:3" x14ac:dyDescent="0.2">
      <c r="A17" s="15" t="s">
        <v>418</v>
      </c>
      <c r="B17" s="23">
        <v>43368.444444444445</v>
      </c>
      <c r="C17" s="15">
        <v>1.7568458950174901</v>
      </c>
    </row>
    <row r="18" spans="1:3" x14ac:dyDescent="0.2">
      <c r="A18" s="15" t="s">
        <v>421</v>
      </c>
      <c r="B18" s="23">
        <v>43368.5</v>
      </c>
      <c r="C18" s="15">
        <v>3.170965970648667</v>
      </c>
    </row>
    <row r="19" spans="1:3" x14ac:dyDescent="0.2">
      <c r="A19" s="15" t="s">
        <v>374</v>
      </c>
      <c r="B19" s="25">
        <v>43668.584722222222</v>
      </c>
      <c r="C19" s="15" t="e">
        <v>#DIV/0!</v>
      </c>
    </row>
    <row r="20" spans="1:3" x14ac:dyDescent="0.2">
      <c r="A20" s="15" t="s">
        <v>365</v>
      </c>
      <c r="B20" s="23">
        <v>43668.489583333336</v>
      </c>
      <c r="C20" s="15">
        <v>3.5077541254856377</v>
      </c>
    </row>
    <row r="21" spans="1:3" x14ac:dyDescent="0.2">
      <c r="A21" s="15" t="s">
        <v>344</v>
      </c>
      <c r="B21" s="23">
        <v>43668.558333333334</v>
      </c>
      <c r="C21" s="15">
        <v>6.295773199050247</v>
      </c>
    </row>
    <row r="22" spans="1:3" x14ac:dyDescent="0.2">
      <c r="A22" s="15" t="s">
        <v>367</v>
      </c>
      <c r="B22" s="23">
        <v>43669.427083333336</v>
      </c>
      <c r="C22" s="15">
        <v>14.079035251076244</v>
      </c>
    </row>
    <row r="23" spans="1:3" x14ac:dyDescent="0.2">
      <c r="A23" s="15" t="s">
        <v>376</v>
      </c>
      <c r="B23" s="23">
        <v>43669.375694444447</v>
      </c>
      <c r="C23" s="15">
        <v>3.7795926250409919</v>
      </c>
    </row>
    <row r="24" spans="1:3" x14ac:dyDescent="0.2">
      <c r="A24" s="15" t="s">
        <v>372</v>
      </c>
      <c r="B24" s="23">
        <v>43669.379861111112</v>
      </c>
      <c r="C24" s="15">
        <v>7.1199690998412857</v>
      </c>
    </row>
    <row r="25" spans="1:3" x14ac:dyDescent="0.2">
      <c r="A25" s="15" t="s">
        <v>370</v>
      </c>
      <c r="B25" s="23">
        <v>43669.430555555555</v>
      </c>
      <c r="C25" s="15">
        <v>2.8730100122252158</v>
      </c>
    </row>
    <row r="26" spans="1:3" x14ac:dyDescent="0.2">
      <c r="A26" s="15" t="s">
        <v>358</v>
      </c>
      <c r="B26" s="23">
        <v>43671.520138888889</v>
      </c>
      <c r="C26" s="15">
        <v>3.7582905605445514</v>
      </c>
    </row>
    <row r="27" spans="1:3" x14ac:dyDescent="0.2">
      <c r="A27" s="15" t="s">
        <v>356</v>
      </c>
      <c r="B27" s="23">
        <v>43671.45</v>
      </c>
      <c r="C27" s="15">
        <v>27.173242078325238</v>
      </c>
    </row>
    <row r="28" spans="1:3" x14ac:dyDescent="0.2">
      <c r="A28" s="15" t="s">
        <v>354</v>
      </c>
      <c r="B28" s="23">
        <v>43671.386111111111</v>
      </c>
      <c r="C28" s="15">
        <v>8.9294319174297012</v>
      </c>
    </row>
    <row r="29" spans="1:3" x14ac:dyDescent="0.2">
      <c r="A29" s="15" t="s">
        <v>352</v>
      </c>
      <c r="B29" s="23">
        <v>43672.477083333331</v>
      </c>
      <c r="C29" s="15">
        <v>5.5503990309646829</v>
      </c>
    </row>
    <row r="30" spans="1:3" x14ac:dyDescent="0.2">
      <c r="A30" s="15" t="s">
        <v>294</v>
      </c>
      <c r="B30" s="23">
        <v>43675.501388888886</v>
      </c>
      <c r="C30" s="15">
        <v>4.8663896849918471</v>
      </c>
    </row>
    <row r="31" spans="1:3" x14ac:dyDescent="0.2">
      <c r="A31" s="15" t="s">
        <v>421</v>
      </c>
      <c r="B31" s="23">
        <v>43676.620833333334</v>
      </c>
      <c r="C31" s="15">
        <v>5.0066692218781927</v>
      </c>
    </row>
    <row r="32" spans="1:3" x14ac:dyDescent="0.2">
      <c r="A32" s="15" t="s">
        <v>421</v>
      </c>
      <c r="B32" s="23">
        <v>43676.662499999999</v>
      </c>
      <c r="C32" s="15">
        <v>7.4317345523689688</v>
      </c>
    </row>
    <row r="33" spans="1:3" x14ac:dyDescent="0.2">
      <c r="A33" s="15" t="s">
        <v>418</v>
      </c>
      <c r="B33" s="23">
        <v>43676.55972222222</v>
      </c>
      <c r="C33" s="15">
        <v>2.109954505929986</v>
      </c>
    </row>
    <row r="34" spans="1:3" x14ac:dyDescent="0.2">
      <c r="A34" s="15" t="s">
        <v>378</v>
      </c>
      <c r="B34" s="23">
        <v>43678.46597222222</v>
      </c>
      <c r="C34" s="15">
        <v>2.4579966862755454</v>
      </c>
    </row>
    <row r="35" spans="1:3" x14ac:dyDescent="0.2">
      <c r="A35" s="15" t="s">
        <v>423</v>
      </c>
      <c r="B35" s="23">
        <v>43678.468055555553</v>
      </c>
      <c r="C35" s="15">
        <v>2.8207739985362199</v>
      </c>
    </row>
    <row r="36" spans="1:3" x14ac:dyDescent="0.2">
      <c r="A36" s="15" t="s">
        <v>425</v>
      </c>
      <c r="B36" s="23">
        <v>43678.509722222225</v>
      </c>
      <c r="C36" s="15">
        <v>15.241861676380635</v>
      </c>
    </row>
    <row r="37" spans="1:3" x14ac:dyDescent="0.2">
      <c r="A37" s="15" t="s">
        <v>442</v>
      </c>
      <c r="B37" s="23">
        <v>43679.488194444442</v>
      </c>
      <c r="C37" s="15">
        <v>3.6431013981814573</v>
      </c>
    </row>
    <row r="38" spans="1:3" x14ac:dyDescent="0.2">
      <c r="A38" s="15" t="s">
        <v>342</v>
      </c>
      <c r="B38" s="23">
        <v>43683.481944444444</v>
      </c>
      <c r="C38" s="15">
        <v>2.1167310596149926</v>
      </c>
    </row>
    <row r="39" spans="1:3" x14ac:dyDescent="0.2">
      <c r="A39" s="15" t="s">
        <v>338</v>
      </c>
      <c r="B39" s="23">
        <v>43683.570138888892</v>
      </c>
      <c r="C39" s="15" t="e">
        <v>#DIV/0!</v>
      </c>
    </row>
    <row r="40" spans="1:3" x14ac:dyDescent="0.2">
      <c r="A40" s="15" t="s">
        <v>296</v>
      </c>
      <c r="B40" s="23">
        <v>43683.565972222219</v>
      </c>
      <c r="C40" s="15">
        <v>2.2350923291535323</v>
      </c>
    </row>
    <row r="41" spans="1:3" x14ac:dyDescent="0.2">
      <c r="A41" s="15" t="s">
        <v>289</v>
      </c>
      <c r="B41" s="23">
        <v>43683.634027777778</v>
      </c>
      <c r="C41" s="15">
        <v>1.9458162684850593</v>
      </c>
    </row>
    <row r="42" spans="1:3" x14ac:dyDescent="0.2">
      <c r="A42" s="15" t="s">
        <v>450</v>
      </c>
      <c r="B42" s="23">
        <v>43684.430555555555</v>
      </c>
      <c r="C42" s="15">
        <v>4.2188135544651635</v>
      </c>
    </row>
    <row r="43" spans="1:3" x14ac:dyDescent="0.2">
      <c r="A43" s="15" t="s">
        <v>313</v>
      </c>
      <c r="B43" s="23">
        <v>43684.479166666664</v>
      </c>
      <c r="C43" s="15">
        <v>2.2267031428845869</v>
      </c>
    </row>
    <row r="44" spans="1:3" x14ac:dyDescent="0.2">
      <c r="A44" s="15" t="s">
        <v>311</v>
      </c>
      <c r="B44" s="23">
        <v>43684.445138888892</v>
      </c>
      <c r="C44" s="15">
        <v>3.041860845871617</v>
      </c>
    </row>
    <row r="45" spans="1:3" x14ac:dyDescent="0.2">
      <c r="A45" s="15" t="s">
        <v>470</v>
      </c>
      <c r="B45" s="23">
        <v>43686.40625</v>
      </c>
      <c r="C45" s="15">
        <v>10.676588926572032</v>
      </c>
    </row>
    <row r="46" spans="1:3" x14ac:dyDescent="0.2">
      <c r="A46" s="15" t="s">
        <v>301</v>
      </c>
      <c r="B46" s="23">
        <v>43686.432638888888</v>
      </c>
      <c r="C46" s="15">
        <v>15.732650326892603</v>
      </c>
    </row>
    <row r="47" spans="1:3" x14ac:dyDescent="0.2">
      <c r="A47" s="15" t="s">
        <v>360</v>
      </c>
      <c r="B47" s="23">
        <v>43686.55</v>
      </c>
      <c r="C47" s="15">
        <v>4.4052899667973575</v>
      </c>
    </row>
    <row r="48" spans="1:3" x14ac:dyDescent="0.2">
      <c r="A48" s="15" t="s">
        <v>481</v>
      </c>
      <c r="B48" s="23">
        <v>43689.538194444445</v>
      </c>
      <c r="C48" s="15">
        <v>6.240783463309346</v>
      </c>
    </row>
    <row r="49" spans="1:3" x14ac:dyDescent="0.2">
      <c r="A49" s="15" t="s">
        <v>429</v>
      </c>
      <c r="B49" s="23">
        <v>43689.513888888891</v>
      </c>
      <c r="C49" s="15" t="e">
        <v>#DIV/0!</v>
      </c>
    </row>
    <row r="50" spans="1:3" x14ac:dyDescent="0.2">
      <c r="A50" s="15" t="s">
        <v>329</v>
      </c>
      <c r="B50" s="23">
        <v>43689.671527777777</v>
      </c>
      <c r="C50" s="15" t="e">
        <v>#DIV/0!</v>
      </c>
    </row>
    <row r="51" spans="1:3" x14ac:dyDescent="0.2">
      <c r="A51" s="15" t="s">
        <v>439</v>
      </c>
      <c r="B51" s="23">
        <v>43690.395138888889</v>
      </c>
      <c r="C51" s="15" t="e">
        <v>#DIV/0!</v>
      </c>
    </row>
    <row r="52" spans="1:3" x14ac:dyDescent="0.2">
      <c r="A52" s="24" t="s">
        <v>487</v>
      </c>
      <c r="B52" s="25">
        <v>43690.40625</v>
      </c>
      <c r="C52" s="15">
        <v>6.4453628158448186</v>
      </c>
    </row>
    <row r="53" spans="1:3" x14ac:dyDescent="0.2">
      <c r="A53" s="15" t="s">
        <v>303</v>
      </c>
      <c r="B53" s="23">
        <v>43692.538194444445</v>
      </c>
      <c r="C53" s="15">
        <v>4.5569908662909935</v>
      </c>
    </row>
    <row r="54" spans="1:3" x14ac:dyDescent="0.2">
      <c r="A54" s="15" t="s">
        <v>309</v>
      </c>
      <c r="B54" s="23">
        <v>43692.518750000003</v>
      </c>
      <c r="C54" s="15">
        <v>26.60324624797812</v>
      </c>
    </row>
    <row r="55" spans="1:3" x14ac:dyDescent="0.2">
      <c r="A55" s="15" t="s">
        <v>305</v>
      </c>
      <c r="B55" s="23">
        <v>43692.572222222225</v>
      </c>
      <c r="C55" s="15">
        <v>4.7559110259709616</v>
      </c>
    </row>
    <row r="56" spans="1:3" x14ac:dyDescent="0.2">
      <c r="A56" s="15" t="s">
        <v>454</v>
      </c>
      <c r="B56" s="23">
        <v>43693.422222222223</v>
      </c>
      <c r="C56" s="15">
        <v>4.7815593299715289</v>
      </c>
    </row>
    <row r="57" spans="1:3" x14ac:dyDescent="0.2">
      <c r="A57" s="15" t="s">
        <v>462</v>
      </c>
      <c r="B57" s="23">
        <v>43693.385416666664</v>
      </c>
      <c r="C57" s="15">
        <v>132.95728127995793</v>
      </c>
    </row>
    <row r="58" spans="1:3" x14ac:dyDescent="0.2">
      <c r="A58" s="15" t="s">
        <v>456</v>
      </c>
      <c r="B58" s="23">
        <v>43693.381944444445</v>
      </c>
      <c r="C58" s="15">
        <v>5.6658182149572376</v>
      </c>
    </row>
    <row r="59" spans="1:3" x14ac:dyDescent="0.2">
      <c r="A59" s="15" t="s">
        <v>433</v>
      </c>
      <c r="B59" s="23">
        <v>43696.479166666664</v>
      </c>
      <c r="C59" s="15">
        <v>13.372197405534367</v>
      </c>
    </row>
    <row r="60" spans="1:3" x14ac:dyDescent="0.2">
      <c r="A60" s="15" t="s">
        <v>435</v>
      </c>
      <c r="B60" s="23">
        <v>43696.538194444445</v>
      </c>
      <c r="C60" s="15">
        <v>3.1909076771090565</v>
      </c>
    </row>
    <row r="61" spans="1:3" x14ac:dyDescent="0.2">
      <c r="A61" s="15" t="s">
        <v>324</v>
      </c>
      <c r="B61" s="23">
        <v>43696.529166666667</v>
      </c>
      <c r="C61" s="15">
        <v>5.5196650307056574</v>
      </c>
    </row>
    <row r="62" spans="1:3" x14ac:dyDescent="0.2">
      <c r="A62" s="15" t="s">
        <v>477</v>
      </c>
      <c r="B62" s="23">
        <v>43697.357638888891</v>
      </c>
      <c r="C62" s="15">
        <v>3.2012381555222449</v>
      </c>
    </row>
    <row r="63" spans="1:3" x14ac:dyDescent="0.2">
      <c r="A63" s="15" t="s">
        <v>410</v>
      </c>
      <c r="B63" s="23">
        <v>43697.37222222222</v>
      </c>
      <c r="C63" s="15">
        <v>51.118196363295148</v>
      </c>
    </row>
    <row r="64" spans="1:3" x14ac:dyDescent="0.2">
      <c r="A64" s="15" t="s">
        <v>412</v>
      </c>
      <c r="B64" s="23">
        <v>43697.405555555553</v>
      </c>
      <c r="C64" s="15">
        <v>6.5361432132751665</v>
      </c>
    </row>
    <row r="65" spans="1:3" x14ac:dyDescent="0.2">
      <c r="A65" s="15" t="s">
        <v>333</v>
      </c>
      <c r="B65" s="23">
        <v>43699.59652777778</v>
      </c>
      <c r="C65" s="15">
        <v>2.866583502919418</v>
      </c>
    </row>
    <row r="66" spans="1:3" x14ac:dyDescent="0.2">
      <c r="A66" s="15" t="s">
        <v>398</v>
      </c>
      <c r="B66" s="23">
        <v>43699.510416666664</v>
      </c>
      <c r="C66" s="15">
        <v>0.87973114444880518</v>
      </c>
    </row>
    <row r="67" spans="1:3" x14ac:dyDescent="0.2">
      <c r="A67" s="15" t="s">
        <v>335</v>
      </c>
      <c r="B67" s="23">
        <v>43699.563194444447</v>
      </c>
      <c r="C67" s="15">
        <v>4.7543873535572772</v>
      </c>
    </row>
    <row r="68" spans="1:3" x14ac:dyDescent="0.2">
      <c r="A68" s="15" t="s">
        <v>388</v>
      </c>
      <c r="B68" s="23">
        <v>43700.375694444447</v>
      </c>
      <c r="C68" s="15">
        <v>4.2453418683800299</v>
      </c>
    </row>
    <row r="69" spans="1:3" x14ac:dyDescent="0.2">
      <c r="A69" s="15" t="s">
        <v>408</v>
      </c>
      <c r="B69" s="23">
        <v>43700.379861111112</v>
      </c>
      <c r="C69" s="15">
        <v>6.872235937743886</v>
      </c>
    </row>
    <row r="70" spans="1:3" x14ac:dyDescent="0.2">
      <c r="A70" s="15" t="s">
        <v>464</v>
      </c>
      <c r="B70" s="23">
        <v>43703.520833333336</v>
      </c>
      <c r="C70" s="15">
        <v>2.9764982938434681</v>
      </c>
    </row>
    <row r="71" spans="1:3" x14ac:dyDescent="0.2">
      <c r="A71" s="15" t="s">
        <v>466</v>
      </c>
      <c r="B71" s="23">
        <v>43703.570833333331</v>
      </c>
      <c r="C71" s="15">
        <v>3.3973690668241403</v>
      </c>
    </row>
    <row r="72" spans="1:3" x14ac:dyDescent="0.2">
      <c r="A72" s="15" t="s">
        <v>468</v>
      </c>
      <c r="B72" s="23">
        <v>43703.551388888889</v>
      </c>
      <c r="C72" s="15">
        <v>3.3046156441680852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C046-BBCD-4D45-8FBB-86974EEFD6EB}">
  <dimension ref="A1:F93"/>
  <sheetViews>
    <sheetView workbookViewId="0">
      <selection activeCell="A5" sqref="A5"/>
    </sheetView>
  </sheetViews>
  <sheetFormatPr baseColWidth="10" defaultColWidth="8.83203125" defaultRowHeight="15" x14ac:dyDescent="0.2"/>
  <sheetData>
    <row r="1" spans="1:6" x14ac:dyDescent="0.2">
      <c r="A1" t="s">
        <v>540</v>
      </c>
      <c r="B1" t="s">
        <v>0</v>
      </c>
      <c r="C1" t="s">
        <v>39</v>
      </c>
      <c r="D1" t="s">
        <v>538</v>
      </c>
      <c r="E1" t="s">
        <v>539</v>
      </c>
      <c r="F1" t="s">
        <v>38</v>
      </c>
    </row>
    <row r="2" spans="1:6" x14ac:dyDescent="0.2">
      <c r="A2" t="s">
        <v>298</v>
      </c>
      <c r="B2">
        <v>20</v>
      </c>
      <c r="C2">
        <v>2.7646930277777777</v>
      </c>
      <c r="D2">
        <v>0.32139761666666683</v>
      </c>
      <c r="E2">
        <v>0.47309327222222286</v>
      </c>
      <c r="F2">
        <v>3.559183916666667</v>
      </c>
    </row>
    <row r="3" spans="1:6" x14ac:dyDescent="0.2">
      <c r="A3" t="s">
        <v>365</v>
      </c>
      <c r="B3">
        <v>51</v>
      </c>
      <c r="C3">
        <v>22.830445999999998</v>
      </c>
      <c r="D3">
        <v>7.0235471666666669</v>
      </c>
      <c r="E3">
        <v>10.545061666666673</v>
      </c>
      <c r="F3">
        <v>40.399054833333338</v>
      </c>
    </row>
    <row r="4" spans="1:6" x14ac:dyDescent="0.2">
      <c r="A4" t="s">
        <v>344</v>
      </c>
      <c r="B4" t="s">
        <v>97</v>
      </c>
      <c r="C4">
        <v>5.0654620000000001</v>
      </c>
      <c r="D4">
        <v>2.6055771111111108</v>
      </c>
      <c r="E4">
        <v>3.0532388888888882</v>
      </c>
      <c r="F4">
        <v>10.724278</v>
      </c>
    </row>
    <row r="5" spans="1:6" x14ac:dyDescent="0.2">
      <c r="A5" t="s">
        <v>346</v>
      </c>
      <c r="B5" t="s">
        <v>94</v>
      </c>
      <c r="C5">
        <v>37.425080933333341</v>
      </c>
      <c r="D5">
        <v>-1.251296733333332</v>
      </c>
      <c r="E5">
        <v>7.8602391999999988</v>
      </c>
      <c r="F5">
        <v>44.034023400000009</v>
      </c>
    </row>
    <row r="6" spans="1:6" x14ac:dyDescent="0.2">
      <c r="A6" t="s">
        <v>348</v>
      </c>
      <c r="B6">
        <v>49</v>
      </c>
      <c r="C6">
        <v>6.0028576666666673</v>
      </c>
      <c r="D6">
        <v>1.2812406666666678</v>
      </c>
      <c r="E6">
        <v>3.161748999999999</v>
      </c>
      <c r="F6">
        <v>10.445847333333333</v>
      </c>
    </row>
    <row r="7" spans="1:6" x14ac:dyDescent="0.2">
      <c r="A7" t="s">
        <v>374</v>
      </c>
      <c r="B7" t="s">
        <v>103</v>
      </c>
      <c r="C7">
        <v>7.5954269583333325</v>
      </c>
      <c r="D7">
        <v>0.8599519750000012</v>
      </c>
      <c r="E7">
        <v>1.8659191916666673</v>
      </c>
      <c r="F7">
        <v>10.321298125000002</v>
      </c>
    </row>
    <row r="8" spans="1:6" x14ac:dyDescent="0.2">
      <c r="A8" t="s">
        <v>372</v>
      </c>
      <c r="B8" t="s">
        <v>92</v>
      </c>
      <c r="C8">
        <v>6.7411206000000004</v>
      </c>
      <c r="D8">
        <v>0.6864580500000006</v>
      </c>
      <c r="E8">
        <v>-0.24195249999999957</v>
      </c>
      <c r="F8">
        <v>7.1856261500000018</v>
      </c>
    </row>
    <row r="9" spans="1:6" x14ac:dyDescent="0.2">
      <c r="A9" t="s">
        <v>376</v>
      </c>
      <c r="B9" t="s">
        <v>100</v>
      </c>
      <c r="C9">
        <v>12.569035</v>
      </c>
      <c r="D9">
        <v>0.37540616666666854</v>
      </c>
      <c r="E9">
        <v>-1.4301053333333327</v>
      </c>
      <c r="F9">
        <v>11.514335833333337</v>
      </c>
    </row>
    <row r="10" spans="1:6" x14ac:dyDescent="0.2">
      <c r="A10" t="s">
        <v>367</v>
      </c>
      <c r="B10">
        <v>52</v>
      </c>
      <c r="C10">
        <v>46.189681000000007</v>
      </c>
      <c r="D10">
        <v>3.5260646666666657</v>
      </c>
      <c r="E10">
        <v>2.9921416666666656</v>
      </c>
      <c r="F10">
        <v>52.707887333333332</v>
      </c>
    </row>
    <row r="11" spans="1:6" x14ac:dyDescent="0.2">
      <c r="A11" t="s">
        <v>370</v>
      </c>
      <c r="B11" t="s">
        <v>87</v>
      </c>
      <c r="C11">
        <v>56.58006593333333</v>
      </c>
      <c r="D11">
        <v>-4.4272448666666655</v>
      </c>
      <c r="E11">
        <v>7.1433990000000023</v>
      </c>
      <c r="F11">
        <v>59.296220066666663</v>
      </c>
    </row>
    <row r="12" spans="1:6" x14ac:dyDescent="0.2">
      <c r="A12" t="s">
        <v>356</v>
      </c>
      <c r="B12" t="s">
        <v>125</v>
      </c>
      <c r="C12">
        <v>25.764532099999997</v>
      </c>
      <c r="D12">
        <v>6.4122350500000032</v>
      </c>
      <c r="E12">
        <v>5.1767060000000029</v>
      </c>
      <c r="F12">
        <v>37.353473150000013</v>
      </c>
    </row>
    <row r="13" spans="1:6" x14ac:dyDescent="0.2">
      <c r="A13" t="s">
        <v>358</v>
      </c>
      <c r="B13" t="s">
        <v>124</v>
      </c>
      <c r="C13">
        <v>68.118249166666658</v>
      </c>
      <c r="D13">
        <v>6.8155785000000009</v>
      </c>
      <c r="E13">
        <v>6.0084931666666712</v>
      </c>
      <c r="F13">
        <v>80.942320833333341</v>
      </c>
    </row>
    <row r="14" spans="1:6" x14ac:dyDescent="0.2">
      <c r="A14" t="s">
        <v>354</v>
      </c>
      <c r="B14" t="s">
        <v>122</v>
      </c>
      <c r="C14">
        <v>28.339789500000002</v>
      </c>
      <c r="D14">
        <v>-0.83200283333333191</v>
      </c>
      <c r="E14">
        <v>3.1591955</v>
      </c>
      <c r="F14">
        <v>30.666982166666671</v>
      </c>
    </row>
    <row r="15" spans="1:6" x14ac:dyDescent="0.2">
      <c r="A15" t="s">
        <v>350</v>
      </c>
      <c r="B15" t="s">
        <v>106</v>
      </c>
      <c r="C15">
        <v>59.198507150000012</v>
      </c>
      <c r="D15">
        <v>2.8187527000000037</v>
      </c>
      <c r="E15">
        <v>5.1255029166666706</v>
      </c>
      <c r="F15">
        <v>67.142762766666678</v>
      </c>
    </row>
    <row r="16" spans="1:6" x14ac:dyDescent="0.2">
      <c r="A16" t="s">
        <v>352</v>
      </c>
      <c r="B16" t="s">
        <v>116</v>
      </c>
      <c r="C16">
        <v>143.95270783333331</v>
      </c>
      <c r="D16">
        <v>-11.489986166666661</v>
      </c>
      <c r="E16">
        <v>14.876057166666669</v>
      </c>
      <c r="F16">
        <v>147.33877883333332</v>
      </c>
    </row>
    <row r="17" spans="1:6" x14ac:dyDescent="0.2">
      <c r="A17" t="s">
        <v>294</v>
      </c>
      <c r="B17" t="s">
        <v>118</v>
      </c>
      <c r="C17">
        <v>55.487695333333335</v>
      </c>
      <c r="D17">
        <v>1.8567125000000029</v>
      </c>
      <c r="E17">
        <v>8.9561376666666686</v>
      </c>
      <c r="F17">
        <v>66.300545499999998</v>
      </c>
    </row>
    <row r="18" spans="1:6" x14ac:dyDescent="0.2">
      <c r="A18" t="s">
        <v>291</v>
      </c>
      <c r="B18" t="s">
        <v>120</v>
      </c>
      <c r="C18">
        <v>2.7916277194444445</v>
      </c>
      <c r="D18">
        <v>1.3235846372222222</v>
      </c>
      <c r="E18">
        <v>0.89317956833333323</v>
      </c>
      <c r="F18">
        <v>5.0083919249999997</v>
      </c>
    </row>
    <row r="19" spans="1:6" x14ac:dyDescent="0.2">
      <c r="A19" t="s">
        <v>421</v>
      </c>
      <c r="B19" t="s">
        <v>112</v>
      </c>
      <c r="C19">
        <v>181.05155278333336</v>
      </c>
      <c r="D19">
        <v>-18.390070566666665</v>
      </c>
      <c r="E19">
        <v>12.625574750000002</v>
      </c>
      <c r="F19">
        <v>175.28705696666668</v>
      </c>
    </row>
    <row r="20" spans="1:6" x14ac:dyDescent="0.2">
      <c r="A20" t="s">
        <v>418</v>
      </c>
      <c r="B20" t="s">
        <v>114</v>
      </c>
      <c r="C20">
        <v>13.570751766666667</v>
      </c>
      <c r="D20">
        <v>1.0644546666666659</v>
      </c>
      <c r="E20">
        <v>3.187402633333333</v>
      </c>
      <c r="F20">
        <v>17.822609066666665</v>
      </c>
    </row>
    <row r="21" spans="1:6" x14ac:dyDescent="0.2">
      <c r="A21" t="s">
        <v>416</v>
      </c>
      <c r="B21" t="s">
        <v>109</v>
      </c>
      <c r="C21">
        <v>7.9921546249999995</v>
      </c>
      <c r="D21">
        <v>0.1573106749999999</v>
      </c>
      <c r="E21">
        <v>1.4018353249999995</v>
      </c>
      <c r="F21">
        <v>9.5513006249999997</v>
      </c>
    </row>
    <row r="22" spans="1:6" x14ac:dyDescent="0.2">
      <c r="A22" t="s">
        <v>425</v>
      </c>
      <c r="B22" t="s">
        <v>138</v>
      </c>
      <c r="C22">
        <v>77.250827966666662</v>
      </c>
      <c r="D22">
        <v>7.0414712666666706</v>
      </c>
      <c r="E22">
        <v>6.8551649666666652</v>
      </c>
      <c r="F22">
        <v>91.147464200000002</v>
      </c>
    </row>
    <row r="23" spans="1:6" x14ac:dyDescent="0.2">
      <c r="A23" t="s">
        <v>427</v>
      </c>
      <c r="B23" t="s">
        <v>136</v>
      </c>
      <c r="C23">
        <v>25.618870366666663</v>
      </c>
      <c r="D23">
        <v>-1.3925106166666652</v>
      </c>
      <c r="E23">
        <v>3.0310161333333347</v>
      </c>
      <c r="F23">
        <v>27.257375883333332</v>
      </c>
    </row>
    <row r="24" spans="1:6" x14ac:dyDescent="0.2">
      <c r="A24" t="s">
        <v>423</v>
      </c>
      <c r="B24" t="s">
        <v>140</v>
      </c>
      <c r="C24">
        <v>2.0512802250000002</v>
      </c>
      <c r="D24">
        <v>0.34370789166666693</v>
      </c>
      <c r="E24">
        <v>0.93629749166666654</v>
      </c>
      <c r="F24">
        <v>3.3312856083333333</v>
      </c>
    </row>
    <row r="25" spans="1:6" x14ac:dyDescent="0.2">
      <c r="A25" t="s">
        <v>378</v>
      </c>
      <c r="B25" t="s">
        <v>142</v>
      </c>
      <c r="C25">
        <v>3.705196691666667</v>
      </c>
      <c r="D25">
        <v>0.30163225833333357</v>
      </c>
      <c r="E25">
        <v>1.1423926916666667</v>
      </c>
      <c r="F25">
        <v>5.1492216416666672</v>
      </c>
    </row>
    <row r="26" spans="1:6" x14ac:dyDescent="0.2">
      <c r="A26" t="s">
        <v>381</v>
      </c>
      <c r="B26" t="s">
        <v>143</v>
      </c>
      <c r="C26">
        <v>34.846196850000013</v>
      </c>
      <c r="D26">
        <v>3.5876194666666708</v>
      </c>
      <c r="E26">
        <v>3.7560227500000005</v>
      </c>
      <c r="F26">
        <v>42.189839066666678</v>
      </c>
    </row>
    <row r="27" spans="1:6" x14ac:dyDescent="0.2">
      <c r="A27" t="s">
        <v>383</v>
      </c>
      <c r="B27" t="s">
        <v>144</v>
      </c>
      <c r="C27">
        <v>245.76702675000001</v>
      </c>
      <c r="D27">
        <v>-23.119270166666659</v>
      </c>
      <c r="E27">
        <v>17.635796250000013</v>
      </c>
      <c r="F27">
        <v>240.28355283333337</v>
      </c>
    </row>
    <row r="28" spans="1:6" x14ac:dyDescent="0.2">
      <c r="A28" t="s">
        <v>340</v>
      </c>
      <c r="B28" t="s">
        <v>146</v>
      </c>
      <c r="C28">
        <v>43.181284566666662</v>
      </c>
      <c r="D28">
        <v>-1.437254299999998</v>
      </c>
      <c r="E28">
        <v>9.0711921666666697</v>
      </c>
      <c r="F28">
        <v>50.815222433333339</v>
      </c>
    </row>
    <row r="29" spans="1:6" x14ac:dyDescent="0.2">
      <c r="A29" t="s">
        <v>442</v>
      </c>
      <c r="B29" t="s">
        <v>127</v>
      </c>
      <c r="C29">
        <v>4.6134986222222221</v>
      </c>
      <c r="D29">
        <v>0.16575447777777824</v>
      </c>
      <c r="E29">
        <v>1.3402992222222223</v>
      </c>
      <c r="F29">
        <v>6.1195523222222228</v>
      </c>
    </row>
    <row r="30" spans="1:6" x14ac:dyDescent="0.2">
      <c r="A30" t="s">
        <v>446</v>
      </c>
      <c r="B30" t="s">
        <v>131</v>
      </c>
      <c r="C30">
        <v>352.00925883333338</v>
      </c>
      <c r="D30">
        <v>-30.041673999999993</v>
      </c>
      <c r="E30">
        <v>40.510743833333329</v>
      </c>
      <c r="F30">
        <v>362.4783286666667</v>
      </c>
    </row>
    <row r="31" spans="1:6" x14ac:dyDescent="0.2">
      <c r="A31" t="s">
        <v>444</v>
      </c>
      <c r="B31" t="s">
        <v>134</v>
      </c>
      <c r="C31">
        <v>3.6226231111111105</v>
      </c>
      <c r="D31">
        <v>0.41958611111111133</v>
      </c>
      <c r="E31">
        <v>3.1205437777777774</v>
      </c>
      <c r="F31">
        <v>7.1627530000000004</v>
      </c>
    </row>
    <row r="32" spans="1:6" x14ac:dyDescent="0.2">
      <c r="A32" t="s">
        <v>342</v>
      </c>
      <c r="B32" t="s">
        <v>166</v>
      </c>
      <c r="C32">
        <v>6.2171932166666668</v>
      </c>
      <c r="D32">
        <v>2.5195640000000004</v>
      </c>
      <c r="E32">
        <v>1.559237316666666</v>
      </c>
      <c r="F32">
        <v>10.295994533333335</v>
      </c>
    </row>
    <row r="33" spans="1:6" x14ac:dyDescent="0.2">
      <c r="A33" t="s">
        <v>338</v>
      </c>
      <c r="B33" t="s">
        <v>163</v>
      </c>
      <c r="C33">
        <v>44.984703866666663</v>
      </c>
      <c r="D33">
        <v>5.5091049000000041</v>
      </c>
      <c r="E33">
        <v>5.7939102000000009</v>
      </c>
      <c r="F33">
        <v>56.28771896666666</v>
      </c>
    </row>
    <row r="34" spans="1:6" x14ac:dyDescent="0.2">
      <c r="A34" t="s">
        <v>289</v>
      </c>
      <c r="B34" t="s">
        <v>150</v>
      </c>
      <c r="C34">
        <v>5.5112915666666673</v>
      </c>
      <c r="D34">
        <v>0.33137908888888917</v>
      </c>
      <c r="E34">
        <v>1.4239826111111111</v>
      </c>
      <c r="F34">
        <v>7.2666532666666681</v>
      </c>
    </row>
    <row r="35" spans="1:6" x14ac:dyDescent="0.2">
      <c r="A35" t="s">
        <v>296</v>
      </c>
      <c r="B35" t="s">
        <v>148</v>
      </c>
      <c r="C35">
        <v>32.35621737999999</v>
      </c>
      <c r="D35">
        <v>3.0889798200000049</v>
      </c>
      <c r="E35">
        <v>2.6205664200000003</v>
      </c>
      <c r="F35">
        <v>38.065763619999998</v>
      </c>
    </row>
    <row r="36" spans="1:6" x14ac:dyDescent="0.2">
      <c r="A36" t="s">
        <v>311</v>
      </c>
      <c r="B36" t="s">
        <v>161</v>
      </c>
      <c r="C36">
        <v>56.820239583333347</v>
      </c>
      <c r="D36">
        <v>1.7092803333333368</v>
      </c>
      <c r="E36">
        <v>5.0643817500000008</v>
      </c>
      <c r="F36">
        <v>63.593901666666682</v>
      </c>
    </row>
    <row r="37" spans="1:6" x14ac:dyDescent="0.2">
      <c r="A37" t="s">
        <v>315</v>
      </c>
      <c r="B37" t="s">
        <v>156</v>
      </c>
      <c r="C37">
        <v>1.5284170555555554</v>
      </c>
      <c r="D37">
        <v>0.54606083888888901</v>
      </c>
      <c r="E37">
        <v>0.76906568888888871</v>
      </c>
      <c r="F37">
        <v>2.8435435833333331</v>
      </c>
    </row>
    <row r="38" spans="1:6" x14ac:dyDescent="0.2">
      <c r="A38" t="s">
        <v>313</v>
      </c>
      <c r="B38" t="s">
        <v>159</v>
      </c>
      <c r="C38">
        <v>31.414943991666668</v>
      </c>
      <c r="D38">
        <v>3.2352167666666687</v>
      </c>
      <c r="E38">
        <v>2.2538052083333353</v>
      </c>
      <c r="F38">
        <v>36.903965966666675</v>
      </c>
    </row>
    <row r="39" spans="1:6" x14ac:dyDescent="0.2">
      <c r="A39" t="s">
        <v>450</v>
      </c>
      <c r="B39" t="s">
        <v>152</v>
      </c>
      <c r="C39">
        <v>3.8488501244444437</v>
      </c>
      <c r="D39">
        <v>0.712121387777778</v>
      </c>
      <c r="E39">
        <v>0.76914591333333338</v>
      </c>
      <c r="F39">
        <v>5.3301174255555557</v>
      </c>
    </row>
    <row r="40" spans="1:6" x14ac:dyDescent="0.2">
      <c r="A40" t="s">
        <v>448</v>
      </c>
      <c r="B40" t="s">
        <v>154</v>
      </c>
      <c r="C40">
        <v>58.053159333333333</v>
      </c>
      <c r="D40">
        <v>14.319996666666679</v>
      </c>
      <c r="E40">
        <v>3.8011113333333304</v>
      </c>
      <c r="F40">
        <v>76.174267333333333</v>
      </c>
    </row>
    <row r="41" spans="1:6" x14ac:dyDescent="0.2">
      <c r="A41" t="s">
        <v>470</v>
      </c>
      <c r="B41">
        <v>75</v>
      </c>
      <c r="C41">
        <v>36.972276616666669</v>
      </c>
      <c r="D41">
        <v>2.7772607000000029</v>
      </c>
      <c r="E41">
        <v>3.9406886499999993</v>
      </c>
      <c r="F41">
        <v>43.690225966666674</v>
      </c>
    </row>
    <row r="42" spans="1:6" x14ac:dyDescent="0.2">
      <c r="A42" t="s">
        <v>360</v>
      </c>
      <c r="B42" t="s">
        <v>171</v>
      </c>
      <c r="C42">
        <v>128.44239400000001</v>
      </c>
      <c r="D42">
        <v>-2.4615076666666669</v>
      </c>
      <c r="E42">
        <v>13.015828000000008</v>
      </c>
      <c r="F42">
        <v>138.99671433333333</v>
      </c>
    </row>
    <row r="43" spans="1:6" x14ac:dyDescent="0.2">
      <c r="A43" t="s">
        <v>301</v>
      </c>
      <c r="B43" t="s">
        <v>169</v>
      </c>
      <c r="C43">
        <v>147.82748749999996</v>
      </c>
      <c r="D43">
        <v>32.825174666666669</v>
      </c>
      <c r="E43">
        <v>-1.2111688333333204</v>
      </c>
      <c r="F43">
        <v>179.44149333333331</v>
      </c>
    </row>
    <row r="44" spans="1:6" x14ac:dyDescent="0.2">
      <c r="A44" t="s">
        <v>485</v>
      </c>
      <c r="B44" t="s">
        <v>193</v>
      </c>
      <c r="C44">
        <v>49.723544250000003</v>
      </c>
      <c r="D44">
        <v>8.1810445000000005</v>
      </c>
      <c r="E44">
        <v>6.6085707499999984</v>
      </c>
      <c r="F44">
        <v>64.5131595</v>
      </c>
    </row>
    <row r="45" spans="1:6" x14ac:dyDescent="0.2">
      <c r="A45" t="s">
        <v>431</v>
      </c>
      <c r="B45" t="s">
        <v>186</v>
      </c>
      <c r="C45">
        <v>42.31962</v>
      </c>
      <c r="D45">
        <v>4.3182280000000031</v>
      </c>
      <c r="E45">
        <v>3.567452000000003</v>
      </c>
      <c r="F45">
        <v>50.205300000000001</v>
      </c>
    </row>
    <row r="46" spans="1:6" x14ac:dyDescent="0.2">
      <c r="A46" t="s">
        <v>429</v>
      </c>
      <c r="B46" t="s">
        <v>188</v>
      </c>
      <c r="C46">
        <v>12.216333083333335</v>
      </c>
      <c r="D46">
        <v>7.2964249666666685</v>
      </c>
      <c r="E46">
        <v>1.1013111166666674</v>
      </c>
      <c r="F46">
        <v>20.614069166666674</v>
      </c>
    </row>
    <row r="47" spans="1:6" x14ac:dyDescent="0.2">
      <c r="A47" t="s">
        <v>481</v>
      </c>
      <c r="B47" t="s">
        <v>195</v>
      </c>
      <c r="C47">
        <v>1237.8730553333335</v>
      </c>
      <c r="D47">
        <v>183.44816266666669</v>
      </c>
      <c r="E47">
        <v>93.339936666666688</v>
      </c>
      <c r="F47">
        <v>1514.6611546666668</v>
      </c>
    </row>
    <row r="48" spans="1:6" x14ac:dyDescent="0.2">
      <c r="A48" t="s">
        <v>487</v>
      </c>
      <c r="B48" t="s">
        <v>191</v>
      </c>
      <c r="C48">
        <v>10.112716521666666</v>
      </c>
      <c r="D48">
        <v>1.6376766775000007</v>
      </c>
      <c r="E48">
        <v>2.3297157666666659</v>
      </c>
      <c r="F48">
        <v>14.080108965833332</v>
      </c>
    </row>
    <row r="49" spans="1:6" x14ac:dyDescent="0.2">
      <c r="A49" t="s">
        <v>439</v>
      </c>
      <c r="B49">
        <v>65</v>
      </c>
      <c r="C49">
        <v>2.7228889444444437</v>
      </c>
      <c r="D49">
        <v>0.68579914444444467</v>
      </c>
      <c r="E49">
        <v>1.3729872999999999</v>
      </c>
      <c r="F49">
        <v>4.781675388888889</v>
      </c>
    </row>
    <row r="50" spans="1:6" x14ac:dyDescent="0.2">
      <c r="A50" t="s">
        <v>303</v>
      </c>
      <c r="B50" t="s">
        <v>201</v>
      </c>
      <c r="C50">
        <v>141.71808133333332</v>
      </c>
      <c r="D50">
        <v>4.6277606666666777</v>
      </c>
      <c r="E50">
        <v>13.116106666666681</v>
      </c>
      <c r="F50">
        <v>159.46194866666667</v>
      </c>
    </row>
    <row r="51" spans="1:6" x14ac:dyDescent="0.2">
      <c r="A51" t="s">
        <v>307</v>
      </c>
      <c r="B51" t="s">
        <v>206</v>
      </c>
      <c r="C51">
        <v>139.72927766666669</v>
      </c>
      <c r="D51">
        <v>-1.0618659999999907</v>
      </c>
      <c r="E51">
        <v>17.506235666666669</v>
      </c>
      <c r="F51">
        <v>156.17364733333335</v>
      </c>
    </row>
    <row r="52" spans="1:6" x14ac:dyDescent="0.2">
      <c r="A52" t="s">
        <v>305</v>
      </c>
      <c r="B52" t="s">
        <v>208</v>
      </c>
      <c r="C52">
        <v>0.82896261111111114</v>
      </c>
      <c r="D52">
        <v>0.76678877777777732</v>
      </c>
      <c r="E52">
        <v>1.2759407222222219</v>
      </c>
      <c r="F52">
        <v>2.8716921111111109</v>
      </c>
    </row>
    <row r="53" spans="1:6" x14ac:dyDescent="0.2">
      <c r="A53" t="s">
        <v>309</v>
      </c>
      <c r="B53" t="s">
        <v>205</v>
      </c>
      <c r="C53">
        <v>93.690979333333345</v>
      </c>
      <c r="D53">
        <v>15.218782333333344</v>
      </c>
      <c r="E53">
        <v>15.195790666666667</v>
      </c>
      <c r="F53">
        <v>124.10555233333335</v>
      </c>
    </row>
    <row r="54" spans="1:6" x14ac:dyDescent="0.2">
      <c r="A54" t="s">
        <v>456</v>
      </c>
      <c r="B54" t="s">
        <v>197</v>
      </c>
      <c r="C54">
        <v>17.768886166666668</v>
      </c>
      <c r="D54">
        <v>1.1986276666666673</v>
      </c>
      <c r="E54">
        <v>4.2452025000000013</v>
      </c>
      <c r="F54">
        <v>23.212716333333333</v>
      </c>
    </row>
    <row r="55" spans="1:6" x14ac:dyDescent="0.2">
      <c r="A55" t="s">
        <v>452</v>
      </c>
      <c r="B55" t="s">
        <v>204</v>
      </c>
      <c r="C55">
        <v>147.88375330000002</v>
      </c>
      <c r="D55">
        <v>3.8452586000000011</v>
      </c>
      <c r="E55">
        <v>13.461830299999999</v>
      </c>
      <c r="F55">
        <v>165.19084220000002</v>
      </c>
    </row>
    <row r="56" spans="1:6" x14ac:dyDescent="0.2">
      <c r="A56" t="s">
        <v>454</v>
      </c>
      <c r="B56" t="s">
        <v>198</v>
      </c>
      <c r="C56">
        <v>6.2960216749999987</v>
      </c>
      <c r="D56">
        <v>0.14105348333333365</v>
      </c>
      <c r="E56">
        <v>1.5650669583333334</v>
      </c>
      <c r="F56">
        <v>8.0021421166666649</v>
      </c>
    </row>
    <row r="57" spans="1:6" x14ac:dyDescent="0.2">
      <c r="A57" t="s">
        <v>462</v>
      </c>
      <c r="B57" t="s">
        <v>216</v>
      </c>
      <c r="C57">
        <v>5.6908725233333346</v>
      </c>
      <c r="D57">
        <v>-0.11657602833333311</v>
      </c>
      <c r="E57">
        <v>1.1985860066666667</v>
      </c>
      <c r="F57">
        <v>6.7728825016666683</v>
      </c>
    </row>
    <row r="58" spans="1:6" x14ac:dyDescent="0.2">
      <c r="A58" t="s">
        <v>460</v>
      </c>
      <c r="B58" t="s">
        <v>214</v>
      </c>
      <c r="C58">
        <v>1.3524928958333335</v>
      </c>
      <c r="D58">
        <v>0.3413398375000003</v>
      </c>
      <c r="E58">
        <v>0.76500907916666672</v>
      </c>
      <c r="F58">
        <v>2.4588418125000002</v>
      </c>
    </row>
    <row r="59" spans="1:6" x14ac:dyDescent="0.2">
      <c r="A59" t="s">
        <v>458</v>
      </c>
      <c r="B59" t="s">
        <v>211</v>
      </c>
      <c r="C59">
        <v>3.0125379277777777</v>
      </c>
      <c r="D59">
        <v>1.774488205555556</v>
      </c>
      <c r="E59">
        <v>0.59378821666666681</v>
      </c>
      <c r="F59">
        <v>5.3808143500000005</v>
      </c>
    </row>
    <row r="60" spans="1:6" x14ac:dyDescent="0.2">
      <c r="A60" t="s">
        <v>321</v>
      </c>
      <c r="B60" t="s">
        <v>226</v>
      </c>
      <c r="C60">
        <v>7.9219188333333328</v>
      </c>
      <c r="D60">
        <v>0.53227526666666702</v>
      </c>
      <c r="E60">
        <v>1.4749829000000001</v>
      </c>
      <c r="F60">
        <v>9.9291769999999993</v>
      </c>
    </row>
    <row r="61" spans="1:6" x14ac:dyDescent="0.2">
      <c r="A61" t="s">
        <v>324</v>
      </c>
      <c r="B61" t="s">
        <v>225</v>
      </c>
      <c r="C61">
        <v>2.7065849861111104</v>
      </c>
      <c r="D61">
        <v>0.70417679166666691</v>
      </c>
      <c r="E61">
        <v>0.93660559722222203</v>
      </c>
      <c r="F61">
        <v>4.3473673749999993</v>
      </c>
    </row>
    <row r="62" spans="1:6" x14ac:dyDescent="0.2">
      <c r="A62" t="s">
        <v>317</v>
      </c>
      <c r="B62" t="s">
        <v>228</v>
      </c>
      <c r="C62">
        <v>3.2839274583333333</v>
      </c>
      <c r="D62">
        <v>1.5431240500000007</v>
      </c>
      <c r="E62">
        <v>1.0229672416666666</v>
      </c>
      <c r="F62">
        <v>5.8500187500000003</v>
      </c>
    </row>
    <row r="63" spans="1:6" x14ac:dyDescent="0.2">
      <c r="A63" t="s">
        <v>319</v>
      </c>
      <c r="B63" t="s">
        <v>240</v>
      </c>
      <c r="C63">
        <v>74.409055999999993</v>
      </c>
      <c r="D63">
        <v>-3.2788119999999958</v>
      </c>
      <c r="E63">
        <v>9.063400000000005</v>
      </c>
      <c r="F63">
        <v>80.193644000000006</v>
      </c>
    </row>
    <row r="64" spans="1:6" x14ac:dyDescent="0.2">
      <c r="A64" t="s">
        <v>437</v>
      </c>
      <c r="B64" t="s">
        <v>235</v>
      </c>
      <c r="C64">
        <v>2.4578667444444444</v>
      </c>
      <c r="D64">
        <v>1.0950843055555557</v>
      </c>
      <c r="E64">
        <v>1.1852686222222224</v>
      </c>
      <c r="F64">
        <v>4.7382196722222218</v>
      </c>
    </row>
    <row r="65" spans="1:6" x14ac:dyDescent="0.2">
      <c r="A65" t="s">
        <v>435</v>
      </c>
      <c r="B65" t="s">
        <v>236</v>
      </c>
      <c r="C65">
        <v>96.91295482999999</v>
      </c>
      <c r="D65">
        <v>3.8827870349999998</v>
      </c>
      <c r="E65">
        <v>11.871393480000002</v>
      </c>
      <c r="F65">
        <v>112.66713534499999</v>
      </c>
    </row>
    <row r="66" spans="1:6" x14ac:dyDescent="0.2">
      <c r="A66" t="s">
        <v>433</v>
      </c>
      <c r="B66" t="s">
        <v>238</v>
      </c>
      <c r="C66">
        <v>99.188013299999994</v>
      </c>
      <c r="D66">
        <v>10.229081550000004</v>
      </c>
      <c r="E66">
        <v>14.374378599999995</v>
      </c>
      <c r="F66">
        <v>123.79147345</v>
      </c>
    </row>
    <row r="67" spans="1:6" x14ac:dyDescent="0.2">
      <c r="A67" t="s">
        <v>479</v>
      </c>
      <c r="B67" t="s">
        <v>218</v>
      </c>
      <c r="C67">
        <v>137.15810233333337</v>
      </c>
      <c r="D67">
        <v>-11.065590999999994</v>
      </c>
      <c r="E67">
        <v>15.200606333333333</v>
      </c>
      <c r="F67">
        <v>141.29311766666672</v>
      </c>
    </row>
    <row r="68" spans="1:6" x14ac:dyDescent="0.2">
      <c r="A68" t="s">
        <v>477</v>
      </c>
      <c r="B68" t="s">
        <v>221</v>
      </c>
      <c r="C68">
        <v>15.809921039999999</v>
      </c>
      <c r="D68">
        <v>1.2806493400000021</v>
      </c>
      <c r="E68">
        <v>4.7229574799999998</v>
      </c>
      <c r="F68">
        <v>21.813527860000001</v>
      </c>
    </row>
    <row r="69" spans="1:6" x14ac:dyDescent="0.2">
      <c r="A69" t="s">
        <v>475</v>
      </c>
      <c r="B69" t="s">
        <v>223</v>
      </c>
      <c r="C69">
        <v>9.6791131333333329</v>
      </c>
      <c r="D69">
        <v>-8.116013333333244E-2</v>
      </c>
      <c r="E69">
        <v>2.0053735333333336</v>
      </c>
      <c r="F69">
        <v>11.603326533333334</v>
      </c>
    </row>
    <row r="70" spans="1:6" x14ac:dyDescent="0.2">
      <c r="A70" t="s">
        <v>414</v>
      </c>
      <c r="B70" t="s">
        <v>229</v>
      </c>
      <c r="C70">
        <v>70.360436133333337</v>
      </c>
      <c r="D70">
        <v>6.8840493333333423</v>
      </c>
      <c r="E70">
        <v>10.066087066666672</v>
      </c>
      <c r="F70">
        <v>87.310572533333328</v>
      </c>
    </row>
    <row r="71" spans="1:6" x14ac:dyDescent="0.2">
      <c r="A71" t="s">
        <v>410</v>
      </c>
      <c r="B71" t="s">
        <v>233</v>
      </c>
      <c r="C71">
        <v>10.867256475</v>
      </c>
      <c r="D71">
        <v>1.4277579375000005</v>
      </c>
      <c r="E71">
        <v>1.3760378000000009</v>
      </c>
      <c r="F71">
        <v>13.671052212500001</v>
      </c>
    </row>
    <row r="72" spans="1:6" x14ac:dyDescent="0.2">
      <c r="A72" t="s">
        <v>412</v>
      </c>
      <c r="B72" t="s">
        <v>231</v>
      </c>
      <c r="C72">
        <v>7.5765844666666666</v>
      </c>
      <c r="D72">
        <v>1.3199347166666675</v>
      </c>
      <c r="E72">
        <v>1.3900057666666672</v>
      </c>
      <c r="F72">
        <v>10.286524950000002</v>
      </c>
    </row>
    <row r="73" spans="1:6" x14ac:dyDescent="0.2">
      <c r="A73" t="s">
        <v>335</v>
      </c>
      <c r="B73" t="s">
        <v>259</v>
      </c>
      <c r="C73">
        <v>48.154364150000006</v>
      </c>
      <c r="D73">
        <v>6.0198682000000012</v>
      </c>
      <c r="E73">
        <v>5.4595942500000021</v>
      </c>
      <c r="F73">
        <v>59.633826600000006</v>
      </c>
    </row>
    <row r="74" spans="1:6" x14ac:dyDescent="0.2">
      <c r="A74" t="s">
        <v>333</v>
      </c>
      <c r="B74" t="s">
        <v>258</v>
      </c>
      <c r="C74">
        <v>13.350932166666666</v>
      </c>
      <c r="D74">
        <v>-0.20509980833333183</v>
      </c>
      <c r="E74">
        <v>2.3077790166666663</v>
      </c>
      <c r="F74">
        <v>15.453611375000001</v>
      </c>
    </row>
    <row r="75" spans="1:6" x14ac:dyDescent="0.2">
      <c r="A75" t="s">
        <v>398</v>
      </c>
      <c r="B75" t="s">
        <v>245</v>
      </c>
      <c r="C75">
        <v>3.5152919444444439</v>
      </c>
      <c r="D75">
        <v>2.7929669444444447</v>
      </c>
      <c r="E75">
        <v>4.3193730555555554</v>
      </c>
      <c r="F75">
        <v>10.627631944444444</v>
      </c>
    </row>
    <row r="76" spans="1:6" x14ac:dyDescent="0.2">
      <c r="A76" t="s">
        <v>402</v>
      </c>
      <c r="B76" t="s">
        <v>274</v>
      </c>
      <c r="C76">
        <v>7.922659799999999</v>
      </c>
      <c r="D76">
        <v>8.0613817000000036</v>
      </c>
      <c r="E76">
        <v>11.194161199999998</v>
      </c>
      <c r="F76">
        <v>27.1782027</v>
      </c>
    </row>
    <row r="77" spans="1:6" x14ac:dyDescent="0.2">
      <c r="A77" t="s">
        <v>400</v>
      </c>
      <c r="B77" t="s">
        <v>242</v>
      </c>
      <c r="C77">
        <v>57.674953833333333</v>
      </c>
      <c r="D77">
        <v>-4.5059413333333289</v>
      </c>
      <c r="E77">
        <v>11.896452833333335</v>
      </c>
      <c r="F77">
        <v>65.06546533333335</v>
      </c>
    </row>
    <row r="78" spans="1:6" x14ac:dyDescent="0.2">
      <c r="A78" t="s">
        <v>404</v>
      </c>
      <c r="B78" t="s">
        <v>253</v>
      </c>
      <c r="C78">
        <v>165.97606825</v>
      </c>
      <c r="D78">
        <v>-6.8049287499999842</v>
      </c>
      <c r="E78">
        <v>19.436472249999998</v>
      </c>
      <c r="F78">
        <v>178.60761175000002</v>
      </c>
    </row>
    <row r="79" spans="1:6" x14ac:dyDescent="0.2">
      <c r="A79" t="s">
        <v>406</v>
      </c>
      <c r="B79" t="s">
        <v>255</v>
      </c>
      <c r="C79">
        <v>5.1816004666666675</v>
      </c>
      <c r="D79">
        <v>1.2830117833333334</v>
      </c>
      <c r="E79">
        <v>2.0709726999999996</v>
      </c>
      <c r="F79">
        <v>8.5355849500000005</v>
      </c>
    </row>
    <row r="80" spans="1:6" x14ac:dyDescent="0.2">
      <c r="A80" t="s">
        <v>408</v>
      </c>
      <c r="B80" t="s">
        <v>257</v>
      </c>
      <c r="C80">
        <v>3.6024266666666667</v>
      </c>
      <c r="D80">
        <v>3.3476045000000005</v>
      </c>
      <c r="E80">
        <v>5.2040063333333357</v>
      </c>
      <c r="F80">
        <v>12.154037500000001</v>
      </c>
    </row>
    <row r="81" spans="1:6" x14ac:dyDescent="0.2">
      <c r="A81" t="s">
        <v>396</v>
      </c>
      <c r="B81" t="s">
        <v>247</v>
      </c>
      <c r="C81">
        <v>10.396152499999999</v>
      </c>
      <c r="D81">
        <v>0.91196475000000055</v>
      </c>
      <c r="E81">
        <v>3.1299023333333329</v>
      </c>
      <c r="F81">
        <v>14.438019583333332</v>
      </c>
    </row>
    <row r="82" spans="1:6" x14ac:dyDescent="0.2">
      <c r="A82" t="s">
        <v>391</v>
      </c>
      <c r="B82" t="s">
        <v>251</v>
      </c>
      <c r="C82">
        <v>13.028111166666665</v>
      </c>
      <c r="D82">
        <v>1.6552498333333348</v>
      </c>
      <c r="E82">
        <v>3.4564645000000005</v>
      </c>
      <c r="F82">
        <v>18.139825500000001</v>
      </c>
    </row>
    <row r="83" spans="1:6" x14ac:dyDescent="0.2">
      <c r="A83" t="s">
        <v>394</v>
      </c>
      <c r="B83" t="s">
        <v>249</v>
      </c>
      <c r="C83">
        <v>-2.8337491299999993</v>
      </c>
      <c r="D83">
        <v>0.47175357666666651</v>
      </c>
      <c r="E83">
        <v>0.23943072777777771</v>
      </c>
      <c r="F83">
        <v>-2.1225648255555551</v>
      </c>
    </row>
    <row r="84" spans="1:6" x14ac:dyDescent="0.2">
      <c r="A84" t="s">
        <v>388</v>
      </c>
      <c r="B84" t="s">
        <v>273</v>
      </c>
      <c r="C84">
        <v>34.234811428571426</v>
      </c>
      <c r="D84">
        <v>-3.4551225714285678</v>
      </c>
      <c r="E84">
        <v>2.4605982857142852</v>
      </c>
      <c r="F84">
        <v>33.240287142857149</v>
      </c>
    </row>
    <row r="85" spans="1:6" x14ac:dyDescent="0.2">
      <c r="A85" t="s">
        <v>282</v>
      </c>
      <c r="B85" t="s">
        <v>267</v>
      </c>
      <c r="C85">
        <v>1.9149027083333336</v>
      </c>
      <c r="D85">
        <v>-6.157301666666664E-2</v>
      </c>
      <c r="E85">
        <v>1.0144723916666667</v>
      </c>
      <c r="F85">
        <v>2.8678020833333338</v>
      </c>
    </row>
    <row r="86" spans="1:6" x14ac:dyDescent="0.2">
      <c r="A86" t="s">
        <v>278</v>
      </c>
      <c r="B86" t="s">
        <v>265</v>
      </c>
      <c r="C86">
        <v>28.18900166666667</v>
      </c>
      <c r="D86">
        <v>-1.4907208333333339</v>
      </c>
      <c r="E86">
        <v>4.6621166666666678</v>
      </c>
      <c r="F86">
        <v>31.360397500000005</v>
      </c>
    </row>
    <row r="87" spans="1:6" x14ac:dyDescent="0.2">
      <c r="A87" t="s">
        <v>284</v>
      </c>
      <c r="B87" t="s">
        <v>269</v>
      </c>
      <c r="C87">
        <v>1.9094228777777777</v>
      </c>
      <c r="D87">
        <v>0.77027343222222233</v>
      </c>
      <c r="E87">
        <v>0.98701763999999992</v>
      </c>
      <c r="F87">
        <v>3.6667139500000001</v>
      </c>
    </row>
    <row r="88" spans="1:6" x14ac:dyDescent="0.2">
      <c r="A88" t="s">
        <v>286</v>
      </c>
      <c r="B88" t="s">
        <v>271</v>
      </c>
      <c r="C88">
        <v>3.360248125</v>
      </c>
      <c r="D88">
        <v>1.2548396583333337</v>
      </c>
      <c r="E88">
        <v>1.9778125916666669</v>
      </c>
      <c r="F88">
        <v>6.5929003750000001</v>
      </c>
    </row>
    <row r="89" spans="1:6" x14ac:dyDescent="0.2">
      <c r="A89" t="s">
        <v>280</v>
      </c>
      <c r="B89" t="s">
        <v>264</v>
      </c>
      <c r="C89">
        <v>85.145411433333351</v>
      </c>
      <c r="D89">
        <v>-5.8860793666666602</v>
      </c>
      <c r="E89">
        <v>9.4283244999999987</v>
      </c>
      <c r="F89">
        <v>88.687656566666675</v>
      </c>
    </row>
    <row r="90" spans="1:6" x14ac:dyDescent="0.2">
      <c r="A90" t="s">
        <v>464</v>
      </c>
      <c r="B90" t="s">
        <v>219</v>
      </c>
      <c r="C90">
        <v>92.779475333333338</v>
      </c>
      <c r="D90">
        <v>-7.2171399999999917</v>
      </c>
      <c r="E90">
        <v>15.359572666666667</v>
      </c>
      <c r="F90">
        <v>100.92190800000002</v>
      </c>
    </row>
    <row r="91" spans="1:6" x14ac:dyDescent="0.2">
      <c r="A91" t="s">
        <v>466</v>
      </c>
      <c r="B91" t="s">
        <v>263</v>
      </c>
      <c r="C91">
        <v>69.366463983333333</v>
      </c>
      <c r="D91">
        <v>4.0733917000000011</v>
      </c>
      <c r="E91">
        <v>8.5721160833333325</v>
      </c>
      <c r="F91">
        <v>82.011971766666676</v>
      </c>
    </row>
    <row r="92" spans="1:6" x14ac:dyDescent="0.2">
      <c r="A92" t="s">
        <v>468</v>
      </c>
      <c r="B92" t="s">
        <v>261</v>
      </c>
      <c r="C92">
        <v>5.51344265</v>
      </c>
      <c r="D92">
        <v>2.1863820916666672</v>
      </c>
      <c r="E92">
        <v>3.3215060666666654</v>
      </c>
      <c r="F92">
        <v>11.021330808333332</v>
      </c>
    </row>
    <row r="93" spans="1:6" x14ac:dyDescent="0.2">
      <c r="A93" t="s">
        <v>362</v>
      </c>
      <c r="B93">
        <v>5</v>
      </c>
      <c r="C93">
        <v>2.6310016805555554</v>
      </c>
      <c r="D93">
        <v>1.4550423472222225</v>
      </c>
      <c r="E93">
        <v>1.8415806805555555</v>
      </c>
      <c r="F93">
        <v>5.927624708333334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30D8-691B-48EF-800F-CB038F7DAFD1}">
  <dimension ref="A1:I134"/>
  <sheetViews>
    <sheetView topLeftCell="A28" workbookViewId="0">
      <selection activeCell="D47" sqref="D47"/>
    </sheetView>
  </sheetViews>
  <sheetFormatPr baseColWidth="10" defaultColWidth="8.83203125" defaultRowHeight="15" x14ac:dyDescent="0.2"/>
  <cols>
    <col min="1" max="1" width="11" bestFit="1" customWidth="1"/>
    <col min="2" max="5" width="12.83203125" customWidth="1"/>
    <col min="6" max="6" width="15.83203125" customWidth="1"/>
    <col min="10" max="10" width="15.83203125" customWidth="1"/>
  </cols>
  <sheetData>
    <row r="1" spans="1:9" ht="16" thickBot="1" x14ac:dyDescent="0.25">
      <c r="A1" s="21" t="s">
        <v>1</v>
      </c>
      <c r="B1" s="21" t="s">
        <v>530</v>
      </c>
      <c r="C1" s="21" t="s">
        <v>0</v>
      </c>
      <c r="D1" s="21" t="s">
        <v>3</v>
      </c>
      <c r="E1" s="21" t="s">
        <v>531</v>
      </c>
    </row>
    <row r="2" spans="1:9" ht="16" thickTop="1" x14ac:dyDescent="0.2">
      <c r="A2" t="str">
        <f>C2&amp;D2</f>
        <v>D10A43703</v>
      </c>
      <c r="B2" t="s">
        <v>279</v>
      </c>
      <c r="C2" t="s">
        <v>278</v>
      </c>
      <c r="D2" s="22">
        <v>43703</v>
      </c>
      <c r="E2">
        <v>0.03</v>
      </c>
    </row>
    <row r="3" spans="1:9" x14ac:dyDescent="0.2">
      <c r="A3" t="str">
        <f t="shared" ref="A3:A66" si="0">C3&amp;D3</f>
        <v>D10B43703</v>
      </c>
      <c r="B3" t="s">
        <v>281</v>
      </c>
      <c r="C3" t="s">
        <v>280</v>
      </c>
      <c r="D3" s="22">
        <v>43703</v>
      </c>
      <c r="E3">
        <v>0.04</v>
      </c>
    </row>
    <row r="4" spans="1:9" x14ac:dyDescent="0.2">
      <c r="A4" t="str">
        <f t="shared" si="0"/>
        <v>D10C43703</v>
      </c>
      <c r="B4" t="s">
        <v>283</v>
      </c>
      <c r="C4" t="s">
        <v>282</v>
      </c>
      <c r="D4" s="22">
        <v>43703</v>
      </c>
      <c r="E4">
        <v>0.02</v>
      </c>
    </row>
    <row r="5" spans="1:9" x14ac:dyDescent="0.2">
      <c r="A5" t="str">
        <f t="shared" si="0"/>
        <v>D10D43703</v>
      </c>
      <c r="B5" t="s">
        <v>285</v>
      </c>
      <c r="C5" t="s">
        <v>284</v>
      </c>
      <c r="D5" s="22">
        <v>43703</v>
      </c>
      <c r="E5">
        <v>0.01</v>
      </c>
    </row>
    <row r="6" spans="1:9" x14ac:dyDescent="0.2">
      <c r="A6" t="str">
        <f t="shared" si="0"/>
        <v>D10E43703</v>
      </c>
      <c r="B6" t="s">
        <v>287</v>
      </c>
      <c r="C6" t="s">
        <v>286</v>
      </c>
      <c r="D6" s="22">
        <v>43703</v>
      </c>
      <c r="E6">
        <v>0.01</v>
      </c>
    </row>
    <row r="7" spans="1:9" x14ac:dyDescent="0.2">
      <c r="A7" t="str">
        <f t="shared" si="0"/>
        <v>D10E43644</v>
      </c>
      <c r="B7" t="s">
        <v>288</v>
      </c>
      <c r="C7" t="s">
        <v>286</v>
      </c>
      <c r="D7" s="22">
        <v>43644</v>
      </c>
      <c r="E7">
        <v>0.01</v>
      </c>
      <c r="I7" s="9"/>
    </row>
    <row r="8" spans="1:9" x14ac:dyDescent="0.2">
      <c r="A8" t="str">
        <f t="shared" si="0"/>
        <v>D14A43675</v>
      </c>
      <c r="B8" t="s">
        <v>292</v>
      </c>
      <c r="C8" t="s">
        <v>291</v>
      </c>
      <c r="D8" s="22">
        <v>43675</v>
      </c>
      <c r="E8">
        <v>1.27</v>
      </c>
    </row>
    <row r="9" spans="1:9" x14ac:dyDescent="0.2">
      <c r="A9" t="str">
        <f t="shared" si="0"/>
        <v>D14A43640</v>
      </c>
      <c r="B9" t="s">
        <v>293</v>
      </c>
      <c r="C9" t="s">
        <v>291</v>
      </c>
      <c r="D9" s="22">
        <v>43640</v>
      </c>
      <c r="E9">
        <v>1.46</v>
      </c>
    </row>
    <row r="10" spans="1:9" x14ac:dyDescent="0.2">
      <c r="A10" t="str">
        <f t="shared" si="0"/>
        <v>D14B43675</v>
      </c>
      <c r="B10" t="s">
        <v>295</v>
      </c>
      <c r="C10" t="s">
        <v>294</v>
      </c>
      <c r="D10" s="22">
        <v>43675</v>
      </c>
      <c r="E10">
        <v>0.31</v>
      </c>
    </row>
    <row r="11" spans="1:9" x14ac:dyDescent="0.2">
      <c r="A11" t="str">
        <f t="shared" si="0"/>
        <v>D15A43683</v>
      </c>
      <c r="B11" t="s">
        <v>297</v>
      </c>
      <c r="C11" t="s">
        <v>296</v>
      </c>
      <c r="D11" s="22">
        <v>43683</v>
      </c>
      <c r="E11">
        <v>0.16</v>
      </c>
    </row>
    <row r="12" spans="1:9" x14ac:dyDescent="0.2">
      <c r="A12" t="str">
        <f t="shared" si="0"/>
        <v>D15B43683</v>
      </c>
      <c r="B12" t="s">
        <v>532</v>
      </c>
      <c r="C12" t="s">
        <v>289</v>
      </c>
      <c r="D12" s="22">
        <v>43683</v>
      </c>
      <c r="E12">
        <v>1.02</v>
      </c>
    </row>
    <row r="13" spans="1:9" x14ac:dyDescent="0.2">
      <c r="A13" t="str">
        <f t="shared" si="0"/>
        <v>D2043668</v>
      </c>
      <c r="B13" t="s">
        <v>299</v>
      </c>
      <c r="C13" t="s">
        <v>298</v>
      </c>
      <c r="D13" s="22">
        <v>43668</v>
      </c>
      <c r="E13">
        <v>0.02</v>
      </c>
      <c r="G13" s="9"/>
      <c r="H13" s="9"/>
    </row>
    <row r="14" spans="1:9" x14ac:dyDescent="0.2">
      <c r="A14" t="str">
        <f t="shared" si="0"/>
        <v>D2043636</v>
      </c>
      <c r="B14" t="s">
        <v>300</v>
      </c>
      <c r="C14" t="s">
        <v>298</v>
      </c>
      <c r="D14" s="22">
        <v>43636</v>
      </c>
      <c r="E14">
        <v>0.03</v>
      </c>
    </row>
    <row r="15" spans="1:9" x14ac:dyDescent="0.2">
      <c r="A15" t="str">
        <f t="shared" si="0"/>
        <v>D22C43686</v>
      </c>
      <c r="B15" t="s">
        <v>302</v>
      </c>
      <c r="C15" t="s">
        <v>301</v>
      </c>
      <c r="D15" s="22">
        <v>43686</v>
      </c>
      <c r="E15">
        <v>0.53</v>
      </c>
    </row>
    <row r="16" spans="1:9" x14ac:dyDescent="0.2">
      <c r="A16" t="str">
        <f t="shared" si="0"/>
        <v>D24B43692</v>
      </c>
      <c r="B16" t="s">
        <v>304</v>
      </c>
      <c r="C16" t="s">
        <v>303</v>
      </c>
      <c r="D16" s="22">
        <v>43692</v>
      </c>
      <c r="E16">
        <v>0.73</v>
      </c>
    </row>
    <row r="17" spans="1:5" x14ac:dyDescent="0.2">
      <c r="A17" t="str">
        <f t="shared" si="0"/>
        <v>D26A43692</v>
      </c>
      <c r="B17" t="s">
        <v>306</v>
      </c>
      <c r="C17" t="s">
        <v>305</v>
      </c>
      <c r="D17" s="22">
        <v>43692</v>
      </c>
      <c r="E17">
        <v>0.93</v>
      </c>
    </row>
    <row r="18" spans="1:5" x14ac:dyDescent="0.2">
      <c r="A18" t="str">
        <f t="shared" si="0"/>
        <v>D26B43692</v>
      </c>
      <c r="B18" t="s">
        <v>308</v>
      </c>
      <c r="C18" t="s">
        <v>307</v>
      </c>
      <c r="D18" s="22">
        <v>43692</v>
      </c>
      <c r="E18">
        <v>0.49</v>
      </c>
    </row>
    <row r="19" spans="1:5" x14ac:dyDescent="0.2">
      <c r="A19" t="str">
        <f t="shared" si="0"/>
        <v>D26C43692</v>
      </c>
      <c r="B19" t="s">
        <v>310</v>
      </c>
      <c r="C19" t="s">
        <v>309</v>
      </c>
      <c r="D19" s="22">
        <v>43692</v>
      </c>
      <c r="E19">
        <v>1.17</v>
      </c>
    </row>
    <row r="20" spans="1:5" x14ac:dyDescent="0.2">
      <c r="A20" t="str">
        <f t="shared" si="0"/>
        <v>D27A43684</v>
      </c>
      <c r="B20" t="s">
        <v>312</v>
      </c>
      <c r="C20" t="s">
        <v>311</v>
      </c>
      <c r="D20" s="22">
        <v>43684</v>
      </c>
      <c r="E20">
        <v>0.13</v>
      </c>
    </row>
    <row r="21" spans="1:5" x14ac:dyDescent="0.2">
      <c r="A21" t="str">
        <f t="shared" si="0"/>
        <v>D27B43684</v>
      </c>
      <c r="B21" t="s">
        <v>314</v>
      </c>
      <c r="C21" t="s">
        <v>313</v>
      </c>
      <c r="D21" s="22">
        <v>43684</v>
      </c>
      <c r="E21">
        <v>0.23</v>
      </c>
    </row>
    <row r="22" spans="1:5" x14ac:dyDescent="0.2">
      <c r="A22" t="str">
        <f t="shared" si="0"/>
        <v>D27C43684</v>
      </c>
      <c r="B22" t="s">
        <v>316</v>
      </c>
      <c r="C22" t="s">
        <v>315</v>
      </c>
      <c r="D22" s="22">
        <v>43684</v>
      </c>
      <c r="E22">
        <v>0.02</v>
      </c>
    </row>
    <row r="23" spans="1:5" x14ac:dyDescent="0.2">
      <c r="A23" t="str">
        <f t="shared" si="0"/>
        <v>D30A43696</v>
      </c>
      <c r="B23" t="s">
        <v>318</v>
      </c>
      <c r="C23" t="s">
        <v>317</v>
      </c>
      <c r="D23" s="22">
        <v>43696</v>
      </c>
      <c r="E23">
        <v>0.03</v>
      </c>
    </row>
    <row r="24" spans="1:5" x14ac:dyDescent="0.2">
      <c r="A24" t="str">
        <f t="shared" si="0"/>
        <v>D30B43696</v>
      </c>
      <c r="B24" t="s">
        <v>320</v>
      </c>
      <c r="C24" t="s">
        <v>319</v>
      </c>
      <c r="D24" s="22">
        <v>43696</v>
      </c>
      <c r="E24">
        <v>0.09</v>
      </c>
    </row>
    <row r="25" spans="1:5" x14ac:dyDescent="0.2">
      <c r="A25" t="str">
        <f t="shared" si="0"/>
        <v>D31A43696</v>
      </c>
      <c r="B25" t="s">
        <v>322</v>
      </c>
      <c r="C25" t="s">
        <v>321</v>
      </c>
      <c r="D25" s="22">
        <v>43696</v>
      </c>
      <c r="E25">
        <v>0.71</v>
      </c>
    </row>
    <row r="26" spans="1:5" x14ac:dyDescent="0.2">
      <c r="A26" t="str">
        <f t="shared" si="0"/>
        <v>D31A43649</v>
      </c>
      <c r="B26" t="s">
        <v>323</v>
      </c>
      <c r="C26" t="s">
        <v>321</v>
      </c>
      <c r="D26" s="22">
        <v>43649</v>
      </c>
      <c r="E26">
        <v>0.94</v>
      </c>
    </row>
    <row r="27" spans="1:5" x14ac:dyDescent="0.2">
      <c r="A27" t="str">
        <f t="shared" si="0"/>
        <v>D31B43696</v>
      </c>
      <c r="B27" t="s">
        <v>325</v>
      </c>
      <c r="C27" t="s">
        <v>324</v>
      </c>
      <c r="D27" s="22">
        <v>43696</v>
      </c>
      <c r="E27">
        <v>0.32</v>
      </c>
    </row>
    <row r="28" spans="1:5" x14ac:dyDescent="0.2">
      <c r="A28" t="str">
        <f t="shared" si="0"/>
        <v>D31B43648</v>
      </c>
      <c r="B28" t="s">
        <v>326</v>
      </c>
      <c r="C28" t="s">
        <v>324</v>
      </c>
      <c r="D28" s="22">
        <v>43648</v>
      </c>
      <c r="E28">
        <v>0.22</v>
      </c>
    </row>
    <row r="29" spans="1:5" x14ac:dyDescent="0.2">
      <c r="A29" t="str">
        <f t="shared" si="0"/>
        <v>D31C43648</v>
      </c>
      <c r="B29" t="s">
        <v>328</v>
      </c>
      <c r="C29" t="s">
        <v>327</v>
      </c>
      <c r="D29" s="22">
        <v>43648</v>
      </c>
      <c r="E29">
        <v>0.73</v>
      </c>
    </row>
    <row r="30" spans="1:5" x14ac:dyDescent="0.2">
      <c r="A30" t="str">
        <f t="shared" si="0"/>
        <v>D3643689</v>
      </c>
      <c r="B30" t="s">
        <v>330</v>
      </c>
      <c r="C30" t="s">
        <v>329</v>
      </c>
      <c r="D30" s="22">
        <v>43689</v>
      </c>
      <c r="E30">
        <v>0.18</v>
      </c>
    </row>
    <row r="31" spans="1:5" x14ac:dyDescent="0.2">
      <c r="A31" t="str">
        <f t="shared" si="0"/>
        <v>D44A43699</v>
      </c>
      <c r="B31" t="s">
        <v>334</v>
      </c>
      <c r="C31" t="s">
        <v>333</v>
      </c>
      <c r="D31" s="22">
        <v>43699</v>
      </c>
      <c r="E31">
        <v>0.01</v>
      </c>
    </row>
    <row r="32" spans="1:5" x14ac:dyDescent="0.2">
      <c r="A32" t="str">
        <f t="shared" si="0"/>
        <v>D44B43699</v>
      </c>
      <c r="B32" t="s">
        <v>336</v>
      </c>
      <c r="C32" t="s">
        <v>335</v>
      </c>
      <c r="D32" s="22">
        <v>43699</v>
      </c>
      <c r="E32">
        <v>0.12</v>
      </c>
    </row>
    <row r="33" spans="1:9" x14ac:dyDescent="0.2">
      <c r="A33" t="str">
        <f t="shared" si="0"/>
        <v>D44B43654</v>
      </c>
      <c r="B33" t="s">
        <v>337</v>
      </c>
      <c r="C33" t="s">
        <v>335</v>
      </c>
      <c r="D33" s="22">
        <v>43654</v>
      </c>
      <c r="E33">
        <v>7.0000000000000007E-2</v>
      </c>
    </row>
    <row r="34" spans="1:9" x14ac:dyDescent="0.2">
      <c r="A34" t="str">
        <f t="shared" si="0"/>
        <v>D45A43683</v>
      </c>
      <c r="B34" t="s">
        <v>339</v>
      </c>
      <c r="C34" t="s">
        <v>338</v>
      </c>
      <c r="D34" s="22">
        <v>43683</v>
      </c>
      <c r="E34">
        <v>0.25</v>
      </c>
    </row>
    <row r="35" spans="1:9" x14ac:dyDescent="0.2">
      <c r="A35" t="str">
        <f t="shared" si="0"/>
        <v>D45B43683</v>
      </c>
      <c r="B35" t="s">
        <v>341</v>
      </c>
      <c r="C35" t="s">
        <v>340</v>
      </c>
      <c r="D35" s="22">
        <v>43683</v>
      </c>
      <c r="E35">
        <v>0.03</v>
      </c>
    </row>
    <row r="36" spans="1:9" x14ac:dyDescent="0.2">
      <c r="A36" t="str">
        <f t="shared" si="0"/>
        <v>D45D43683</v>
      </c>
      <c r="B36" t="s">
        <v>343</v>
      </c>
      <c r="C36" t="s">
        <v>342</v>
      </c>
      <c r="D36" s="22">
        <v>43683</v>
      </c>
      <c r="E36">
        <v>0.68</v>
      </c>
    </row>
    <row r="37" spans="1:9" x14ac:dyDescent="0.2">
      <c r="A37" t="str">
        <f t="shared" si="0"/>
        <v>D48A43668</v>
      </c>
      <c r="B37" t="s">
        <v>345</v>
      </c>
      <c r="C37" t="s">
        <v>344</v>
      </c>
      <c r="D37" s="22">
        <v>43668</v>
      </c>
      <c r="E37">
        <v>0.85</v>
      </c>
    </row>
    <row r="38" spans="1:9" x14ac:dyDescent="0.2">
      <c r="A38" t="str">
        <f t="shared" si="0"/>
        <v>D48B43668</v>
      </c>
      <c r="B38" t="s">
        <v>347</v>
      </c>
      <c r="C38" t="s">
        <v>346</v>
      </c>
      <c r="D38" s="22">
        <v>43668</v>
      </c>
      <c r="E38">
        <v>0.05</v>
      </c>
    </row>
    <row r="39" spans="1:9" x14ac:dyDescent="0.2">
      <c r="A39" t="str">
        <f t="shared" si="0"/>
        <v>D4943668</v>
      </c>
      <c r="B39" t="s">
        <v>349</v>
      </c>
      <c r="C39" t="s">
        <v>348</v>
      </c>
      <c r="D39" s="22">
        <v>43668</v>
      </c>
      <c r="E39">
        <v>0.08</v>
      </c>
    </row>
    <row r="40" spans="1:9" x14ac:dyDescent="0.2">
      <c r="A40" t="str">
        <f t="shared" si="0"/>
        <v>D4A43672</v>
      </c>
      <c r="B40" t="s">
        <v>351</v>
      </c>
      <c r="C40" t="s">
        <v>350</v>
      </c>
      <c r="D40" s="22">
        <v>43672</v>
      </c>
      <c r="E40">
        <v>0.11</v>
      </c>
    </row>
    <row r="41" spans="1:9" x14ac:dyDescent="0.2">
      <c r="A41" t="str">
        <f t="shared" si="0"/>
        <v>D4C43672</v>
      </c>
      <c r="B41" t="s">
        <v>353</v>
      </c>
      <c r="C41" t="s">
        <v>352</v>
      </c>
      <c r="D41" s="22">
        <v>43672</v>
      </c>
      <c r="E41">
        <v>0.15</v>
      </c>
      <c r="H41" s="9"/>
      <c r="I41" s="9"/>
    </row>
    <row r="42" spans="1:9" x14ac:dyDescent="0.2">
      <c r="A42" t="str">
        <f t="shared" si="0"/>
        <v>D4D43671</v>
      </c>
      <c r="B42" t="s">
        <v>355</v>
      </c>
      <c r="C42" t="s">
        <v>354</v>
      </c>
      <c r="D42" s="22">
        <v>43671</v>
      </c>
      <c r="E42">
        <v>0.05</v>
      </c>
    </row>
    <row r="43" spans="1:9" x14ac:dyDescent="0.2">
      <c r="A43" t="str">
        <f t="shared" si="0"/>
        <v>D4E43671</v>
      </c>
      <c r="B43" t="s">
        <v>357</v>
      </c>
      <c r="C43" t="s">
        <v>356</v>
      </c>
      <c r="D43" s="22">
        <v>43671</v>
      </c>
      <c r="E43">
        <v>0.71</v>
      </c>
    </row>
    <row r="44" spans="1:9" x14ac:dyDescent="0.2">
      <c r="A44" t="str">
        <f t="shared" si="0"/>
        <v>D4G43671</v>
      </c>
      <c r="B44" t="s">
        <v>359</v>
      </c>
      <c r="C44" t="s">
        <v>358</v>
      </c>
      <c r="D44" s="22">
        <v>43671</v>
      </c>
      <c r="E44">
        <v>0.46</v>
      </c>
    </row>
    <row r="45" spans="1:9" x14ac:dyDescent="0.2">
      <c r="A45" t="str">
        <f t="shared" si="0"/>
        <v>D4H43686</v>
      </c>
      <c r="B45" t="s">
        <v>361</v>
      </c>
      <c r="C45" t="s">
        <v>360</v>
      </c>
      <c r="D45" s="22">
        <v>43686</v>
      </c>
      <c r="E45">
        <v>0.06</v>
      </c>
    </row>
    <row r="46" spans="1:9" x14ac:dyDescent="0.2">
      <c r="A46" t="str">
        <f t="shared" si="0"/>
        <v>D543704</v>
      </c>
      <c r="B46" t="s">
        <v>363</v>
      </c>
      <c r="C46" t="s">
        <v>362</v>
      </c>
      <c r="D46" s="22">
        <v>43704</v>
      </c>
      <c r="E46">
        <v>0.01</v>
      </c>
    </row>
    <row r="47" spans="1:9" x14ac:dyDescent="0.2">
      <c r="A47" t="str">
        <f t="shared" si="0"/>
        <v>D543643</v>
      </c>
      <c r="B47" t="s">
        <v>364</v>
      </c>
      <c r="C47" t="s">
        <v>362</v>
      </c>
      <c r="D47" s="22">
        <v>43643</v>
      </c>
      <c r="E47">
        <v>0.01</v>
      </c>
    </row>
    <row r="48" spans="1:9" x14ac:dyDescent="0.2">
      <c r="A48" t="str">
        <f t="shared" si="0"/>
        <v>D5143668</v>
      </c>
      <c r="B48" t="s">
        <v>366</v>
      </c>
      <c r="C48" t="s">
        <v>365</v>
      </c>
      <c r="D48" s="22">
        <v>43668</v>
      </c>
      <c r="E48">
        <v>0.05</v>
      </c>
    </row>
    <row r="49" spans="1:7" x14ac:dyDescent="0.2">
      <c r="A49" t="str">
        <f t="shared" si="0"/>
        <v>D5243669</v>
      </c>
      <c r="B49" t="s">
        <v>368</v>
      </c>
      <c r="C49" t="s">
        <v>367</v>
      </c>
      <c r="D49" s="22">
        <v>43669</v>
      </c>
      <c r="E49">
        <v>0.36</v>
      </c>
    </row>
    <row r="50" spans="1:7" x14ac:dyDescent="0.2">
      <c r="A50" t="str">
        <f t="shared" si="0"/>
        <v>D5243636</v>
      </c>
      <c r="B50" t="s">
        <v>369</v>
      </c>
      <c r="C50" t="s">
        <v>367</v>
      </c>
      <c r="D50" s="22">
        <v>43636</v>
      </c>
      <c r="E50">
        <v>0.15</v>
      </c>
    </row>
    <row r="51" spans="1:7" x14ac:dyDescent="0.2">
      <c r="A51" t="str">
        <f t="shared" si="0"/>
        <v>D53A43669</v>
      </c>
      <c r="B51" t="s">
        <v>371</v>
      </c>
      <c r="C51" t="s">
        <v>370</v>
      </c>
      <c r="D51" s="22">
        <v>43669</v>
      </c>
      <c r="E51">
        <v>0.96</v>
      </c>
    </row>
    <row r="52" spans="1:7" x14ac:dyDescent="0.2">
      <c r="A52" t="str">
        <f t="shared" si="0"/>
        <v>D54A43669</v>
      </c>
      <c r="B52" t="s">
        <v>373</v>
      </c>
      <c r="C52" t="s">
        <v>372</v>
      </c>
      <c r="D52" s="22">
        <v>43669</v>
      </c>
      <c r="E52">
        <v>0.05</v>
      </c>
    </row>
    <row r="53" spans="1:7" x14ac:dyDescent="0.2">
      <c r="A53" t="str">
        <f t="shared" si="0"/>
        <v>D54B43668</v>
      </c>
      <c r="B53" t="s">
        <v>375</v>
      </c>
      <c r="C53" t="s">
        <v>374</v>
      </c>
      <c r="D53" s="22">
        <v>43668</v>
      </c>
      <c r="E53">
        <v>0.19</v>
      </c>
    </row>
    <row r="54" spans="1:7" x14ac:dyDescent="0.2">
      <c r="A54" t="str">
        <f t="shared" si="0"/>
        <v>D55B43669</v>
      </c>
      <c r="B54" t="s">
        <v>377</v>
      </c>
      <c r="C54" t="s">
        <v>376</v>
      </c>
      <c r="D54" s="22">
        <v>43669</v>
      </c>
      <c r="E54">
        <v>0.02</v>
      </c>
    </row>
    <row r="55" spans="1:7" x14ac:dyDescent="0.2">
      <c r="A55" t="str">
        <f t="shared" si="0"/>
        <v>D56A43678</v>
      </c>
      <c r="B55" t="s">
        <v>379</v>
      </c>
      <c r="C55" t="s">
        <v>378</v>
      </c>
      <c r="D55" s="22">
        <v>43678</v>
      </c>
      <c r="E55">
        <v>0.02</v>
      </c>
    </row>
    <row r="56" spans="1:7" x14ac:dyDescent="0.2">
      <c r="A56" t="str">
        <f t="shared" si="0"/>
        <v>D56A43635</v>
      </c>
      <c r="B56" t="s">
        <v>380</v>
      </c>
      <c r="C56" t="s">
        <v>378</v>
      </c>
      <c r="D56" s="22">
        <v>43635</v>
      </c>
      <c r="E56">
        <v>0.04</v>
      </c>
    </row>
    <row r="57" spans="1:7" x14ac:dyDescent="0.2">
      <c r="A57" t="str">
        <f t="shared" si="0"/>
        <v>D56B43678</v>
      </c>
      <c r="B57" t="s">
        <v>382</v>
      </c>
      <c r="C57" t="s">
        <v>381</v>
      </c>
      <c r="D57" s="22">
        <v>43678</v>
      </c>
      <c r="E57">
        <v>0.19</v>
      </c>
    </row>
    <row r="58" spans="1:7" x14ac:dyDescent="0.2">
      <c r="A58" t="str">
        <f t="shared" si="0"/>
        <v>D56C43678</v>
      </c>
      <c r="B58" t="s">
        <v>384</v>
      </c>
      <c r="C58" t="s">
        <v>383</v>
      </c>
      <c r="D58" s="22">
        <v>43678</v>
      </c>
      <c r="E58">
        <v>0.33</v>
      </c>
    </row>
    <row r="59" spans="1:7" x14ac:dyDescent="0.2">
      <c r="A59" t="str">
        <f t="shared" si="0"/>
        <v>D56C43635</v>
      </c>
      <c r="B59" t="s">
        <v>385</v>
      </c>
      <c r="C59" t="s">
        <v>383</v>
      </c>
      <c r="D59" s="22">
        <v>43635</v>
      </c>
      <c r="E59">
        <v>0.37</v>
      </c>
    </row>
    <row r="60" spans="1:7" x14ac:dyDescent="0.2">
      <c r="A60" t="str">
        <f t="shared" si="0"/>
        <v>D56D43661</v>
      </c>
      <c r="B60" t="s">
        <v>387</v>
      </c>
      <c r="C60" t="s">
        <v>386</v>
      </c>
      <c r="D60" s="22">
        <v>43661</v>
      </c>
      <c r="E60">
        <v>0.05</v>
      </c>
    </row>
    <row r="61" spans="1:7" x14ac:dyDescent="0.2">
      <c r="A61" t="str">
        <f t="shared" si="0"/>
        <v>D57A43700</v>
      </c>
      <c r="B61" t="s">
        <v>389</v>
      </c>
      <c r="C61" t="s">
        <v>388</v>
      </c>
      <c r="D61" s="22">
        <v>43700</v>
      </c>
      <c r="E61">
        <v>0.02</v>
      </c>
    </row>
    <row r="62" spans="1:7" x14ac:dyDescent="0.2">
      <c r="A62" t="str">
        <f t="shared" si="0"/>
        <v>D57A43665</v>
      </c>
      <c r="B62" t="s">
        <v>533</v>
      </c>
      <c r="C62" t="s">
        <v>388</v>
      </c>
      <c r="D62" s="22">
        <v>43665</v>
      </c>
      <c r="E62">
        <v>0.06</v>
      </c>
    </row>
    <row r="63" spans="1:7" x14ac:dyDescent="0.2">
      <c r="A63" t="str">
        <f t="shared" si="0"/>
        <v>D57B43700</v>
      </c>
      <c r="B63" t="s">
        <v>392</v>
      </c>
      <c r="C63" t="s">
        <v>391</v>
      </c>
      <c r="D63" s="22">
        <v>43700</v>
      </c>
      <c r="E63">
        <v>0.06</v>
      </c>
      <c r="G63" s="9"/>
    </row>
    <row r="64" spans="1:7" x14ac:dyDescent="0.2">
      <c r="A64" t="str">
        <f t="shared" si="0"/>
        <v>D57B43655</v>
      </c>
      <c r="B64" t="s">
        <v>393</v>
      </c>
      <c r="C64" t="s">
        <v>391</v>
      </c>
      <c r="D64" s="22">
        <v>43655</v>
      </c>
      <c r="E64">
        <v>0.03</v>
      </c>
    </row>
    <row r="65" spans="1:5" x14ac:dyDescent="0.2">
      <c r="A65" t="str">
        <f t="shared" si="0"/>
        <v>D57C43700</v>
      </c>
      <c r="B65" t="s">
        <v>395</v>
      </c>
      <c r="C65" t="s">
        <v>394</v>
      </c>
      <c r="D65" s="22">
        <v>43700</v>
      </c>
      <c r="E65">
        <v>0.15</v>
      </c>
    </row>
    <row r="66" spans="1:5" x14ac:dyDescent="0.2">
      <c r="A66" t="str">
        <f t="shared" si="0"/>
        <v>D57D43700</v>
      </c>
      <c r="B66" t="s">
        <v>397</v>
      </c>
      <c r="C66" t="s">
        <v>396</v>
      </c>
      <c r="D66" s="22">
        <v>43700</v>
      </c>
      <c r="E66">
        <v>7.0000000000000007E-2</v>
      </c>
    </row>
    <row r="67" spans="1:5" x14ac:dyDescent="0.2">
      <c r="A67" t="str">
        <f t="shared" ref="A67:A130" si="1">C67&amp;D67</f>
        <v>D58A43699</v>
      </c>
      <c r="B67" t="s">
        <v>399</v>
      </c>
      <c r="C67" t="s">
        <v>398</v>
      </c>
      <c r="D67" s="22">
        <v>43699</v>
      </c>
      <c r="E67">
        <v>0.06</v>
      </c>
    </row>
    <row r="68" spans="1:5" x14ac:dyDescent="0.2">
      <c r="A68" t="str">
        <f t="shared" si="1"/>
        <v>D58B43699</v>
      </c>
      <c r="B68" t="s">
        <v>401</v>
      </c>
      <c r="C68" t="s">
        <v>400</v>
      </c>
      <c r="D68" s="22">
        <v>43699</v>
      </c>
      <c r="E68">
        <v>0.06</v>
      </c>
    </row>
    <row r="69" spans="1:5" x14ac:dyDescent="0.2">
      <c r="A69" t="str">
        <f t="shared" si="1"/>
        <v>D58C43699</v>
      </c>
      <c r="B69" t="s">
        <v>403</v>
      </c>
      <c r="C69" t="s">
        <v>402</v>
      </c>
      <c r="D69" s="22">
        <v>43699</v>
      </c>
      <c r="E69">
        <v>0.02</v>
      </c>
    </row>
    <row r="70" spans="1:5" x14ac:dyDescent="0.2">
      <c r="A70" t="str">
        <f t="shared" si="1"/>
        <v>D59A43700</v>
      </c>
      <c r="B70" t="s">
        <v>405</v>
      </c>
      <c r="C70" t="s">
        <v>404</v>
      </c>
      <c r="D70" s="22">
        <v>43700</v>
      </c>
      <c r="E70">
        <v>0.06</v>
      </c>
    </row>
    <row r="71" spans="1:5" x14ac:dyDescent="0.2">
      <c r="A71" t="str">
        <f t="shared" si="1"/>
        <v>D59B43700</v>
      </c>
      <c r="B71" t="s">
        <v>407</v>
      </c>
      <c r="C71" t="s">
        <v>406</v>
      </c>
      <c r="D71" s="22">
        <v>43700</v>
      </c>
      <c r="E71">
        <v>0.02</v>
      </c>
    </row>
    <row r="72" spans="1:5" x14ac:dyDescent="0.2">
      <c r="A72" t="str">
        <f t="shared" si="1"/>
        <v>D59D43700</v>
      </c>
      <c r="B72" t="s">
        <v>409</v>
      </c>
      <c r="C72" t="s">
        <v>408</v>
      </c>
      <c r="D72" s="22">
        <v>43700</v>
      </c>
      <c r="E72">
        <v>0.17</v>
      </c>
    </row>
    <row r="73" spans="1:5" x14ac:dyDescent="0.2">
      <c r="A73" t="str">
        <f t="shared" si="1"/>
        <v>D60A43697</v>
      </c>
      <c r="B73" t="s">
        <v>411</v>
      </c>
      <c r="C73" t="s">
        <v>410</v>
      </c>
      <c r="D73" s="22">
        <v>43697</v>
      </c>
      <c r="E73">
        <v>0.08</v>
      </c>
    </row>
    <row r="74" spans="1:5" x14ac:dyDescent="0.2">
      <c r="A74" t="str">
        <f t="shared" si="1"/>
        <v>D60B43697</v>
      </c>
      <c r="B74" t="s">
        <v>413</v>
      </c>
      <c r="C74" t="s">
        <v>412</v>
      </c>
      <c r="D74" s="22">
        <v>43697</v>
      </c>
      <c r="E74">
        <v>0.16</v>
      </c>
    </row>
    <row r="75" spans="1:5" x14ac:dyDescent="0.2">
      <c r="A75" t="str">
        <f t="shared" si="1"/>
        <v>D60C43697</v>
      </c>
      <c r="B75" t="s">
        <v>415</v>
      </c>
      <c r="C75" t="s">
        <v>414</v>
      </c>
      <c r="D75" s="22">
        <v>43697</v>
      </c>
      <c r="E75">
        <v>1.29</v>
      </c>
    </row>
    <row r="76" spans="1:5" x14ac:dyDescent="0.2">
      <c r="A76" t="str">
        <f t="shared" si="1"/>
        <v>D61A43676</v>
      </c>
      <c r="B76" t="s">
        <v>417</v>
      </c>
      <c r="C76" t="s">
        <v>416</v>
      </c>
      <c r="D76" s="22">
        <v>43676</v>
      </c>
      <c r="E76">
        <v>0.05</v>
      </c>
    </row>
    <row r="77" spans="1:5" x14ac:dyDescent="0.2">
      <c r="A77" t="str">
        <f t="shared" si="1"/>
        <v>D61B43676</v>
      </c>
      <c r="B77" t="s">
        <v>419</v>
      </c>
      <c r="C77" t="s">
        <v>418</v>
      </c>
      <c r="D77" s="22">
        <v>43676</v>
      </c>
      <c r="E77">
        <v>0.03</v>
      </c>
    </row>
    <row r="78" spans="1:5" x14ac:dyDescent="0.2">
      <c r="A78" t="str">
        <f t="shared" si="1"/>
        <v>D61B43641</v>
      </c>
      <c r="B78" t="s">
        <v>420</v>
      </c>
      <c r="C78" t="s">
        <v>418</v>
      </c>
      <c r="D78" s="22">
        <v>43641</v>
      </c>
      <c r="E78">
        <v>0.02</v>
      </c>
    </row>
    <row r="79" spans="1:5" x14ac:dyDescent="0.2">
      <c r="A79" t="str">
        <f t="shared" si="1"/>
        <v>D61C43676</v>
      </c>
      <c r="B79" t="s">
        <v>422</v>
      </c>
      <c r="C79" t="s">
        <v>421</v>
      </c>
      <c r="D79" s="22">
        <v>43676</v>
      </c>
      <c r="E79">
        <v>0.05</v>
      </c>
    </row>
    <row r="80" spans="1:5" x14ac:dyDescent="0.2">
      <c r="A80" t="str">
        <f t="shared" si="1"/>
        <v>D62B43678</v>
      </c>
      <c r="B80" t="s">
        <v>424</v>
      </c>
      <c r="C80" t="s">
        <v>423</v>
      </c>
      <c r="D80" s="22">
        <v>43678</v>
      </c>
      <c r="E80">
        <v>7.0000000000000007E-2</v>
      </c>
    </row>
    <row r="81" spans="1:5" x14ac:dyDescent="0.2">
      <c r="A81" t="str">
        <f t="shared" si="1"/>
        <v>D62C43678</v>
      </c>
      <c r="B81" t="s">
        <v>426</v>
      </c>
      <c r="C81" t="s">
        <v>425</v>
      </c>
      <c r="D81" s="22">
        <v>43678</v>
      </c>
      <c r="E81">
        <v>0.2</v>
      </c>
    </row>
    <row r="82" spans="1:5" x14ac:dyDescent="0.2">
      <c r="A82" t="str">
        <f t="shared" si="1"/>
        <v>D62E43678</v>
      </c>
      <c r="B82" t="s">
        <v>428</v>
      </c>
      <c r="C82" t="s">
        <v>427</v>
      </c>
      <c r="D82" s="22">
        <v>43678</v>
      </c>
      <c r="E82">
        <v>1</v>
      </c>
    </row>
    <row r="83" spans="1:5" x14ac:dyDescent="0.2">
      <c r="A83" t="str">
        <f t="shared" si="1"/>
        <v>D63A43689</v>
      </c>
      <c r="B83" t="s">
        <v>430</v>
      </c>
      <c r="C83" t="s">
        <v>429</v>
      </c>
      <c r="D83" s="22">
        <v>43689</v>
      </c>
      <c r="E83">
        <v>0.75</v>
      </c>
    </row>
    <row r="84" spans="1:5" x14ac:dyDescent="0.2">
      <c r="A84" t="str">
        <f t="shared" si="1"/>
        <v>D63B43689</v>
      </c>
      <c r="B84" t="s">
        <v>432</v>
      </c>
      <c r="C84" t="s">
        <v>431</v>
      </c>
      <c r="D84" s="22">
        <v>43689</v>
      </c>
      <c r="E84">
        <v>0.08</v>
      </c>
    </row>
    <row r="85" spans="1:5" x14ac:dyDescent="0.2">
      <c r="A85" t="str">
        <f t="shared" si="1"/>
        <v>D64A43696</v>
      </c>
      <c r="B85" t="s">
        <v>434</v>
      </c>
      <c r="C85" t="s">
        <v>433</v>
      </c>
      <c r="D85" s="22">
        <v>43696</v>
      </c>
      <c r="E85">
        <v>0.06</v>
      </c>
    </row>
    <row r="86" spans="1:5" x14ac:dyDescent="0.2">
      <c r="A86" t="str">
        <f t="shared" si="1"/>
        <v>D64B43696</v>
      </c>
      <c r="B86" t="s">
        <v>436</v>
      </c>
      <c r="C86" t="s">
        <v>435</v>
      </c>
      <c r="D86" s="22">
        <v>43696</v>
      </c>
      <c r="E86">
        <v>0.04</v>
      </c>
    </row>
    <row r="87" spans="1:5" x14ac:dyDescent="0.2">
      <c r="A87" t="str">
        <f t="shared" si="1"/>
        <v>D64C43696</v>
      </c>
      <c r="B87" t="s">
        <v>438</v>
      </c>
      <c r="C87" t="s">
        <v>437</v>
      </c>
      <c r="D87" s="22">
        <v>43696</v>
      </c>
      <c r="E87">
        <v>7.0000000000000007E-2</v>
      </c>
    </row>
    <row r="88" spans="1:5" x14ac:dyDescent="0.2">
      <c r="A88" t="str">
        <f t="shared" si="1"/>
        <v>D6543690</v>
      </c>
      <c r="B88" t="s">
        <v>440</v>
      </c>
      <c r="C88" t="s">
        <v>439</v>
      </c>
      <c r="D88" s="22">
        <v>43690</v>
      </c>
      <c r="E88" s="9">
        <v>8.3899999999999999E-3</v>
      </c>
    </row>
    <row r="89" spans="1:5" x14ac:dyDescent="0.2">
      <c r="A89" t="str">
        <f t="shared" si="1"/>
        <v>D6543658</v>
      </c>
      <c r="B89" t="s">
        <v>441</v>
      </c>
      <c r="C89" t="s">
        <v>439</v>
      </c>
      <c r="D89" s="22">
        <v>43658</v>
      </c>
      <c r="E89">
        <v>0.01</v>
      </c>
    </row>
    <row r="90" spans="1:5" x14ac:dyDescent="0.2">
      <c r="A90" t="str">
        <f t="shared" si="1"/>
        <v>D66A43679</v>
      </c>
      <c r="B90" t="s">
        <v>443</v>
      </c>
      <c r="C90" t="s">
        <v>442</v>
      </c>
      <c r="D90" s="22">
        <v>43679</v>
      </c>
      <c r="E90">
        <v>0.06</v>
      </c>
    </row>
    <row r="91" spans="1:5" x14ac:dyDescent="0.2">
      <c r="A91" t="str">
        <f t="shared" si="1"/>
        <v>D66B43679</v>
      </c>
      <c r="B91" t="s">
        <v>445</v>
      </c>
      <c r="C91" t="s">
        <v>444</v>
      </c>
      <c r="D91" s="22">
        <v>43679</v>
      </c>
      <c r="E91">
        <v>0.03</v>
      </c>
    </row>
    <row r="92" spans="1:5" x14ac:dyDescent="0.2">
      <c r="A92" t="str">
        <f t="shared" si="1"/>
        <v>D66C43679</v>
      </c>
      <c r="B92" t="s">
        <v>447</v>
      </c>
      <c r="C92" t="s">
        <v>446</v>
      </c>
      <c r="D92" s="22">
        <v>43679</v>
      </c>
      <c r="E92">
        <v>0.14000000000000001</v>
      </c>
    </row>
    <row r="93" spans="1:5" x14ac:dyDescent="0.2">
      <c r="A93" t="str">
        <f t="shared" si="1"/>
        <v>D67A43684</v>
      </c>
      <c r="B93" t="s">
        <v>449</v>
      </c>
      <c r="C93" t="s">
        <v>448</v>
      </c>
      <c r="D93" s="22">
        <v>43684</v>
      </c>
      <c r="E93">
        <v>7.7</v>
      </c>
    </row>
    <row r="94" spans="1:5" x14ac:dyDescent="0.2">
      <c r="A94" t="str">
        <f t="shared" si="1"/>
        <v>D67B43684</v>
      </c>
      <c r="B94" t="s">
        <v>451</v>
      </c>
      <c r="C94" t="s">
        <v>450</v>
      </c>
      <c r="D94" s="22">
        <v>43684</v>
      </c>
      <c r="E94">
        <v>0.54</v>
      </c>
    </row>
    <row r="95" spans="1:5" x14ac:dyDescent="0.2">
      <c r="A95" t="str">
        <f t="shared" si="1"/>
        <v>D69A43693</v>
      </c>
      <c r="B95" t="s">
        <v>453</v>
      </c>
      <c r="C95" t="s">
        <v>452</v>
      </c>
      <c r="D95" s="22">
        <v>43693</v>
      </c>
      <c r="E95">
        <v>0.09</v>
      </c>
    </row>
    <row r="96" spans="1:5" x14ac:dyDescent="0.2">
      <c r="A96" t="str">
        <f t="shared" si="1"/>
        <v>D69B43693</v>
      </c>
      <c r="B96" t="s">
        <v>455</v>
      </c>
      <c r="C96" t="s">
        <v>454</v>
      </c>
      <c r="D96" s="22">
        <v>43693</v>
      </c>
      <c r="E96">
        <v>0.02</v>
      </c>
    </row>
    <row r="97" spans="1:5" x14ac:dyDescent="0.2">
      <c r="A97" t="str">
        <f t="shared" si="1"/>
        <v>D69C43693</v>
      </c>
      <c r="B97" t="s">
        <v>457</v>
      </c>
      <c r="C97" t="s">
        <v>456</v>
      </c>
      <c r="D97" s="22">
        <v>43693</v>
      </c>
      <c r="E97">
        <v>0.26</v>
      </c>
    </row>
    <row r="98" spans="1:5" x14ac:dyDescent="0.2">
      <c r="A98" t="str">
        <f t="shared" si="1"/>
        <v>D70A43693</v>
      </c>
      <c r="B98" t="s">
        <v>459</v>
      </c>
      <c r="C98" t="s">
        <v>458</v>
      </c>
      <c r="D98" s="22">
        <v>43693</v>
      </c>
      <c r="E98">
        <v>0.12</v>
      </c>
    </row>
    <row r="99" spans="1:5" x14ac:dyDescent="0.2">
      <c r="A99" t="str">
        <f t="shared" si="1"/>
        <v>D70B43693</v>
      </c>
      <c r="B99" t="s">
        <v>461</v>
      </c>
      <c r="C99" t="s">
        <v>460</v>
      </c>
      <c r="D99" s="22">
        <v>43693</v>
      </c>
      <c r="E99">
        <v>0.02</v>
      </c>
    </row>
    <row r="100" spans="1:5" x14ac:dyDescent="0.2">
      <c r="A100" t="str">
        <f t="shared" si="1"/>
        <v>D70C43693</v>
      </c>
      <c r="B100" t="s">
        <v>463</v>
      </c>
      <c r="C100" t="s">
        <v>462</v>
      </c>
      <c r="D100" s="22">
        <v>43693</v>
      </c>
      <c r="E100">
        <v>0.03</v>
      </c>
    </row>
    <row r="101" spans="1:5" x14ac:dyDescent="0.2">
      <c r="A101" t="str">
        <f t="shared" si="1"/>
        <v>D74A43703</v>
      </c>
      <c r="B101" t="s">
        <v>465</v>
      </c>
      <c r="C101" t="s">
        <v>464</v>
      </c>
      <c r="D101" s="22">
        <v>43703</v>
      </c>
      <c r="E101">
        <v>0.03</v>
      </c>
    </row>
    <row r="102" spans="1:5" x14ac:dyDescent="0.2">
      <c r="A102" t="str">
        <f t="shared" si="1"/>
        <v>D74B43703</v>
      </c>
      <c r="B102" t="s">
        <v>467</v>
      </c>
      <c r="C102" t="s">
        <v>466</v>
      </c>
      <c r="D102" s="22">
        <v>43703</v>
      </c>
      <c r="E102">
        <v>0.05</v>
      </c>
    </row>
    <row r="103" spans="1:5" x14ac:dyDescent="0.2">
      <c r="A103" t="str">
        <f t="shared" si="1"/>
        <v>D74C43703</v>
      </c>
      <c r="B103" t="s">
        <v>469</v>
      </c>
      <c r="C103" t="s">
        <v>468</v>
      </c>
      <c r="D103" s="22">
        <v>43703</v>
      </c>
      <c r="E103">
        <v>0.16</v>
      </c>
    </row>
    <row r="104" spans="1:5" x14ac:dyDescent="0.2">
      <c r="A104" t="str">
        <f t="shared" si="1"/>
        <v>D7543686</v>
      </c>
      <c r="B104" t="s">
        <v>471</v>
      </c>
      <c r="C104" t="s">
        <v>470</v>
      </c>
      <c r="D104" s="22">
        <v>43686</v>
      </c>
      <c r="E104">
        <v>0.16</v>
      </c>
    </row>
    <row r="105" spans="1:5" x14ac:dyDescent="0.2">
      <c r="A105" t="str">
        <f t="shared" si="1"/>
        <v>D7543640</v>
      </c>
      <c r="B105" t="s">
        <v>472</v>
      </c>
      <c r="C105" t="s">
        <v>470</v>
      </c>
      <c r="D105" s="22">
        <v>43640</v>
      </c>
      <c r="E105">
        <v>0.47</v>
      </c>
    </row>
    <row r="106" spans="1:5" x14ac:dyDescent="0.2">
      <c r="A106" t="str">
        <f t="shared" si="1"/>
        <v>D7643651</v>
      </c>
      <c r="B106" t="s">
        <v>474</v>
      </c>
      <c r="C106" t="s">
        <v>473</v>
      </c>
      <c r="D106" s="22">
        <v>43651</v>
      </c>
      <c r="E106">
        <v>0.03</v>
      </c>
    </row>
    <row r="107" spans="1:5" x14ac:dyDescent="0.2">
      <c r="A107" t="str">
        <f t="shared" si="1"/>
        <v>D7A43697</v>
      </c>
      <c r="B107" t="s">
        <v>476</v>
      </c>
      <c r="C107" t="s">
        <v>475</v>
      </c>
      <c r="D107" s="22">
        <v>43697</v>
      </c>
      <c r="E107">
        <v>0.02</v>
      </c>
    </row>
    <row r="108" spans="1:5" x14ac:dyDescent="0.2">
      <c r="A108" t="str">
        <f t="shared" si="1"/>
        <v>D7B43697</v>
      </c>
      <c r="B108" t="s">
        <v>478</v>
      </c>
      <c r="C108" t="s">
        <v>477</v>
      </c>
      <c r="D108" s="22">
        <v>43697</v>
      </c>
      <c r="E108">
        <v>0.04</v>
      </c>
    </row>
    <row r="109" spans="1:5" x14ac:dyDescent="0.2">
      <c r="A109" t="str">
        <f t="shared" si="1"/>
        <v>D7I43697</v>
      </c>
      <c r="B109" t="s">
        <v>480</v>
      </c>
      <c r="C109" t="s">
        <v>479</v>
      </c>
      <c r="D109" s="22">
        <v>43697</v>
      </c>
      <c r="E109">
        <v>0.3</v>
      </c>
    </row>
    <row r="110" spans="1:5" x14ac:dyDescent="0.2">
      <c r="A110" t="str">
        <f t="shared" si="1"/>
        <v>D8C43689</v>
      </c>
      <c r="B110" t="s">
        <v>482</v>
      </c>
      <c r="C110" t="s">
        <v>481</v>
      </c>
      <c r="D110" s="22">
        <v>43689</v>
      </c>
      <c r="E110">
        <v>0.3</v>
      </c>
    </row>
    <row r="111" spans="1:5" x14ac:dyDescent="0.2">
      <c r="A111" t="str">
        <f t="shared" si="1"/>
        <v>D8E43657</v>
      </c>
      <c r="B111" t="s">
        <v>484</v>
      </c>
      <c r="C111" t="s">
        <v>483</v>
      </c>
      <c r="D111" s="22">
        <v>43657</v>
      </c>
      <c r="E111">
        <v>0.02</v>
      </c>
    </row>
    <row r="112" spans="1:5" x14ac:dyDescent="0.2">
      <c r="A112" t="str">
        <f t="shared" si="1"/>
        <v>D8F43689</v>
      </c>
      <c r="B112" t="s">
        <v>486</v>
      </c>
      <c r="C112" t="s">
        <v>485</v>
      </c>
      <c r="D112" s="22">
        <v>43689</v>
      </c>
      <c r="E112">
        <v>1.1100000000000001</v>
      </c>
    </row>
    <row r="113" spans="1:5" x14ac:dyDescent="0.2">
      <c r="A113" t="str">
        <f t="shared" si="1"/>
        <v>D8G43690</v>
      </c>
      <c r="B113" t="s">
        <v>488</v>
      </c>
      <c r="C113" t="s">
        <v>487</v>
      </c>
      <c r="D113" s="22">
        <v>43690</v>
      </c>
      <c r="E113">
        <v>0.24</v>
      </c>
    </row>
    <row r="114" spans="1:5" x14ac:dyDescent="0.2">
      <c r="A114" t="str">
        <f t="shared" si="1"/>
        <v>D8G43657</v>
      </c>
      <c r="B114" t="s">
        <v>489</v>
      </c>
      <c r="C114" t="s">
        <v>487</v>
      </c>
      <c r="D114" s="22">
        <v>43657</v>
      </c>
      <c r="E114">
        <v>0.25</v>
      </c>
    </row>
    <row r="115" spans="1:5" x14ac:dyDescent="0.2">
      <c r="A115" t="str">
        <f t="shared" si="1"/>
        <v>W10E43644</v>
      </c>
      <c r="B115" t="s">
        <v>491</v>
      </c>
      <c r="C115" t="s">
        <v>490</v>
      </c>
      <c r="D115" s="22">
        <v>43644</v>
      </c>
      <c r="E115">
        <v>0.03</v>
      </c>
    </row>
    <row r="116" spans="1:5" x14ac:dyDescent="0.2">
      <c r="A116" t="str">
        <f t="shared" si="1"/>
        <v>W14A43640</v>
      </c>
      <c r="B116" t="s">
        <v>493</v>
      </c>
      <c r="C116" t="s">
        <v>492</v>
      </c>
      <c r="D116" s="22">
        <v>43640</v>
      </c>
      <c r="E116">
        <v>0.56000000000000005</v>
      </c>
    </row>
    <row r="117" spans="1:5" x14ac:dyDescent="0.2">
      <c r="A117" t="str">
        <f t="shared" si="1"/>
        <v>W2043636</v>
      </c>
      <c r="B117" t="s">
        <v>495</v>
      </c>
      <c r="C117" t="s">
        <v>494</v>
      </c>
      <c r="D117" s="22">
        <v>43636</v>
      </c>
      <c r="E117">
        <v>0.08</v>
      </c>
    </row>
    <row r="118" spans="1:5" x14ac:dyDescent="0.2">
      <c r="A118" t="str">
        <f t="shared" si="1"/>
        <v>W31A43649</v>
      </c>
      <c r="B118" t="s">
        <v>497</v>
      </c>
      <c r="C118" t="s">
        <v>496</v>
      </c>
      <c r="D118" s="22">
        <v>43649</v>
      </c>
      <c r="E118">
        <v>0.21</v>
      </c>
    </row>
    <row r="119" spans="1:5" x14ac:dyDescent="0.2">
      <c r="A119" t="str">
        <f t="shared" si="1"/>
        <v>W31B43648</v>
      </c>
      <c r="B119" t="s">
        <v>499</v>
      </c>
      <c r="C119" t="s">
        <v>498</v>
      </c>
      <c r="D119" s="22">
        <v>43648</v>
      </c>
      <c r="E119">
        <v>0.41</v>
      </c>
    </row>
    <row r="120" spans="1:5" x14ac:dyDescent="0.2">
      <c r="A120" t="str">
        <f t="shared" si="1"/>
        <v>W31C43648</v>
      </c>
      <c r="B120" t="s">
        <v>501</v>
      </c>
      <c r="C120" t="s">
        <v>500</v>
      </c>
      <c r="D120" s="22">
        <v>43648</v>
      </c>
      <c r="E120">
        <v>0.78</v>
      </c>
    </row>
    <row r="121" spans="1:5" x14ac:dyDescent="0.2">
      <c r="A121" t="str">
        <f t="shared" si="1"/>
        <v>W44B43654</v>
      </c>
      <c r="B121" t="s">
        <v>503</v>
      </c>
      <c r="C121" t="s">
        <v>502</v>
      </c>
      <c r="D121" s="22">
        <v>43654</v>
      </c>
      <c r="E121">
        <v>0.24</v>
      </c>
    </row>
    <row r="122" spans="1:5" x14ac:dyDescent="0.2">
      <c r="A122" t="str">
        <f t="shared" si="1"/>
        <v>W543643</v>
      </c>
      <c r="B122" t="s">
        <v>505</v>
      </c>
      <c r="C122" t="s">
        <v>504</v>
      </c>
      <c r="D122" s="22">
        <v>43643</v>
      </c>
      <c r="E122">
        <v>0.04</v>
      </c>
    </row>
    <row r="123" spans="1:5" x14ac:dyDescent="0.2">
      <c r="A123" t="str">
        <f t="shared" si="1"/>
        <v>W5243636</v>
      </c>
      <c r="B123" t="s">
        <v>507</v>
      </c>
      <c r="C123" t="s">
        <v>506</v>
      </c>
      <c r="D123" s="22">
        <v>43636</v>
      </c>
      <c r="E123">
        <v>0.27</v>
      </c>
    </row>
    <row r="124" spans="1:5" x14ac:dyDescent="0.2">
      <c r="A124" t="str">
        <f t="shared" si="1"/>
        <v>W56A43635</v>
      </c>
      <c r="B124" t="s">
        <v>509</v>
      </c>
      <c r="C124" t="s">
        <v>508</v>
      </c>
      <c r="D124" s="22">
        <v>43635</v>
      </c>
      <c r="E124">
        <v>0.13</v>
      </c>
    </row>
    <row r="125" spans="1:5" x14ac:dyDescent="0.2">
      <c r="A125" t="str">
        <f t="shared" si="1"/>
        <v>W56C43635</v>
      </c>
      <c r="B125" t="s">
        <v>511</v>
      </c>
      <c r="C125" t="s">
        <v>510</v>
      </c>
      <c r="D125" s="22">
        <v>43635</v>
      </c>
      <c r="E125">
        <v>1.32</v>
      </c>
    </row>
    <row r="126" spans="1:5" x14ac:dyDescent="0.2">
      <c r="A126" t="str">
        <f t="shared" si="1"/>
        <v>W56D43661</v>
      </c>
      <c r="B126" t="s">
        <v>513</v>
      </c>
      <c r="C126" t="s">
        <v>512</v>
      </c>
      <c r="D126" s="22">
        <v>43661</v>
      </c>
      <c r="E126">
        <v>0.11</v>
      </c>
    </row>
    <row r="127" spans="1:5" x14ac:dyDescent="0.2">
      <c r="A127" t="str">
        <f t="shared" si="1"/>
        <v>W57A43655</v>
      </c>
      <c r="B127" t="s">
        <v>515</v>
      </c>
      <c r="C127" t="s">
        <v>514</v>
      </c>
      <c r="D127" s="22">
        <v>43655</v>
      </c>
      <c r="E127">
        <v>0.26</v>
      </c>
    </row>
    <row r="128" spans="1:5" x14ac:dyDescent="0.2">
      <c r="A128" t="str">
        <f t="shared" si="1"/>
        <v>W57B43655</v>
      </c>
      <c r="B128" t="s">
        <v>517</v>
      </c>
      <c r="C128" t="s">
        <v>516</v>
      </c>
      <c r="D128" s="22">
        <v>43655</v>
      </c>
      <c r="E128">
        <v>0.44</v>
      </c>
    </row>
    <row r="129" spans="1:5" x14ac:dyDescent="0.2">
      <c r="A129" t="str">
        <f t="shared" si="1"/>
        <v>W61B43641</v>
      </c>
      <c r="B129" t="s">
        <v>519</v>
      </c>
      <c r="C129" t="s">
        <v>518</v>
      </c>
      <c r="D129" s="22">
        <v>43641</v>
      </c>
      <c r="E129">
        <v>0.09</v>
      </c>
    </row>
    <row r="130" spans="1:5" x14ac:dyDescent="0.2">
      <c r="A130" t="str">
        <f t="shared" si="1"/>
        <v>W6543658</v>
      </c>
      <c r="B130" t="s">
        <v>521</v>
      </c>
      <c r="C130" t="s">
        <v>520</v>
      </c>
      <c r="D130" s="22">
        <v>43658</v>
      </c>
      <c r="E130">
        <v>0.24</v>
      </c>
    </row>
    <row r="131" spans="1:5" x14ac:dyDescent="0.2">
      <c r="A131" t="str">
        <f t="shared" ref="A131:A134" si="2">C131&amp;D131</f>
        <v>W7543640</v>
      </c>
      <c r="B131" t="s">
        <v>523</v>
      </c>
      <c r="C131" t="s">
        <v>522</v>
      </c>
      <c r="D131" s="22">
        <v>43640</v>
      </c>
      <c r="E131">
        <v>1.02</v>
      </c>
    </row>
    <row r="132" spans="1:5" x14ac:dyDescent="0.2">
      <c r="A132" t="str">
        <f t="shared" si="2"/>
        <v>W7643651</v>
      </c>
      <c r="B132" t="s">
        <v>525</v>
      </c>
      <c r="C132" t="s">
        <v>524</v>
      </c>
      <c r="D132" s="22">
        <v>43651</v>
      </c>
      <c r="E132">
        <f>2*1.27</f>
        <v>2.54</v>
      </c>
    </row>
    <row r="133" spans="1:5" x14ac:dyDescent="0.2">
      <c r="A133" t="str">
        <f t="shared" si="2"/>
        <v>W8E43657</v>
      </c>
      <c r="B133" t="s">
        <v>527</v>
      </c>
      <c r="C133" t="s">
        <v>526</v>
      </c>
      <c r="D133" s="22">
        <v>43657</v>
      </c>
      <c r="E133">
        <v>0.09</v>
      </c>
    </row>
    <row r="134" spans="1:5" x14ac:dyDescent="0.2">
      <c r="A134" t="str">
        <f t="shared" si="2"/>
        <v>W8G43657</v>
      </c>
      <c r="B134" t="s">
        <v>529</v>
      </c>
      <c r="C134" t="s">
        <v>528</v>
      </c>
      <c r="D134" s="22">
        <v>43657</v>
      </c>
      <c r="E134">
        <v>0.13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EFE9-3834-4132-B2D4-AC5C4912638B}">
  <dimension ref="A1:E134"/>
  <sheetViews>
    <sheetView topLeftCell="A19" workbookViewId="0">
      <selection activeCell="D47" sqref="D47"/>
    </sheetView>
  </sheetViews>
  <sheetFormatPr baseColWidth="10" defaultColWidth="8.83203125" defaultRowHeight="15" x14ac:dyDescent="0.2"/>
  <cols>
    <col min="1" max="1" width="10.33203125" bestFit="1" customWidth="1"/>
    <col min="2" max="5" width="12.83203125" customWidth="1"/>
  </cols>
  <sheetData>
    <row r="1" spans="1:5" ht="16" thickBot="1" x14ac:dyDescent="0.25">
      <c r="A1" s="21" t="s">
        <v>1</v>
      </c>
      <c r="B1" s="21" t="s">
        <v>530</v>
      </c>
      <c r="C1" s="21" t="s">
        <v>0</v>
      </c>
      <c r="D1" s="21" t="s">
        <v>3</v>
      </c>
      <c r="E1" s="21" t="s">
        <v>534</v>
      </c>
    </row>
    <row r="2" spans="1:5" ht="16" thickTop="1" x14ac:dyDescent="0.2">
      <c r="A2" t="str">
        <f>C2&amp;D2</f>
        <v>D10A43703</v>
      </c>
      <c r="B2" t="s">
        <v>279</v>
      </c>
      <c r="C2" t="s">
        <v>278</v>
      </c>
      <c r="D2" s="22">
        <v>43703</v>
      </c>
      <c r="E2" s="9">
        <v>1330</v>
      </c>
    </row>
    <row r="3" spans="1:5" x14ac:dyDescent="0.2">
      <c r="A3" t="str">
        <f t="shared" ref="A3:A66" si="0">C3&amp;D3</f>
        <v>D10B43703</v>
      </c>
      <c r="B3" t="s">
        <v>281</v>
      </c>
      <c r="C3" t="s">
        <v>280</v>
      </c>
      <c r="D3" s="22">
        <v>43703</v>
      </c>
      <c r="E3" s="9">
        <v>1560</v>
      </c>
    </row>
    <row r="4" spans="1:5" x14ac:dyDescent="0.2">
      <c r="A4" t="str">
        <f t="shared" si="0"/>
        <v>D10C43703</v>
      </c>
      <c r="B4" t="s">
        <v>283</v>
      </c>
      <c r="C4" t="s">
        <v>282</v>
      </c>
      <c r="D4" s="22">
        <v>43703</v>
      </c>
      <c r="E4" s="9">
        <v>1910</v>
      </c>
    </row>
    <row r="5" spans="1:5" x14ac:dyDescent="0.2">
      <c r="A5" t="str">
        <f t="shared" si="0"/>
        <v>D10D43703</v>
      </c>
      <c r="B5" t="s">
        <v>285</v>
      </c>
      <c r="C5" t="s">
        <v>284</v>
      </c>
      <c r="D5" s="22">
        <v>43703</v>
      </c>
      <c r="E5" s="9">
        <v>1150</v>
      </c>
    </row>
    <row r="6" spans="1:5" x14ac:dyDescent="0.2">
      <c r="A6" t="str">
        <f t="shared" si="0"/>
        <v>D10E43703</v>
      </c>
      <c r="B6" t="s">
        <v>287</v>
      </c>
      <c r="C6" t="s">
        <v>286</v>
      </c>
      <c r="D6" s="22">
        <v>43703</v>
      </c>
      <c r="E6" s="9">
        <v>1050</v>
      </c>
    </row>
    <row r="7" spans="1:5" x14ac:dyDescent="0.2">
      <c r="A7" t="str">
        <f t="shared" si="0"/>
        <v>D10E43644</v>
      </c>
      <c r="B7" t="s">
        <v>288</v>
      </c>
      <c r="C7" t="s">
        <v>286</v>
      </c>
      <c r="D7" s="22">
        <v>43644</v>
      </c>
      <c r="E7" s="9">
        <v>1040</v>
      </c>
    </row>
    <row r="8" spans="1:5" x14ac:dyDescent="0.2">
      <c r="A8" t="str">
        <f t="shared" si="0"/>
        <v>D14A43675</v>
      </c>
      <c r="B8" t="s">
        <v>292</v>
      </c>
      <c r="C8" t="s">
        <v>291</v>
      </c>
      <c r="D8" s="22">
        <v>43675</v>
      </c>
      <c r="E8" s="9">
        <v>4530</v>
      </c>
    </row>
    <row r="9" spans="1:5" x14ac:dyDescent="0.2">
      <c r="A9" t="str">
        <f t="shared" si="0"/>
        <v>D14A43640</v>
      </c>
      <c r="B9" t="s">
        <v>293</v>
      </c>
      <c r="C9" t="s">
        <v>291</v>
      </c>
      <c r="D9" s="22">
        <v>43640</v>
      </c>
      <c r="E9" s="9">
        <v>4390</v>
      </c>
    </row>
    <row r="10" spans="1:5" x14ac:dyDescent="0.2">
      <c r="A10" t="str">
        <f t="shared" si="0"/>
        <v>D14B43675</v>
      </c>
      <c r="B10" t="s">
        <v>295</v>
      </c>
      <c r="C10" t="s">
        <v>294</v>
      </c>
      <c r="D10" s="22">
        <v>43675</v>
      </c>
      <c r="E10" s="9">
        <v>1990</v>
      </c>
    </row>
    <row r="11" spans="1:5" x14ac:dyDescent="0.2">
      <c r="A11" t="str">
        <f t="shared" si="0"/>
        <v>D15A43683</v>
      </c>
      <c r="B11" t="s">
        <v>297</v>
      </c>
      <c r="C11" t="s">
        <v>296</v>
      </c>
      <c r="D11" s="22">
        <v>43683</v>
      </c>
      <c r="E11" s="9">
        <v>1130</v>
      </c>
    </row>
    <row r="12" spans="1:5" x14ac:dyDescent="0.2">
      <c r="A12" t="str">
        <f t="shared" si="0"/>
        <v>D15B43683</v>
      </c>
      <c r="B12" t="s">
        <v>532</v>
      </c>
      <c r="C12" t="s">
        <v>289</v>
      </c>
      <c r="D12" s="22">
        <v>43683</v>
      </c>
      <c r="E12" s="9">
        <v>3110</v>
      </c>
    </row>
    <row r="13" spans="1:5" x14ac:dyDescent="0.2">
      <c r="A13" t="str">
        <f t="shared" si="0"/>
        <v>D2043668</v>
      </c>
      <c r="B13" t="s">
        <v>299</v>
      </c>
      <c r="C13" t="s">
        <v>298</v>
      </c>
      <c r="D13" s="22">
        <v>43668</v>
      </c>
      <c r="E13" s="9">
        <v>1360</v>
      </c>
    </row>
    <row r="14" spans="1:5" x14ac:dyDescent="0.2">
      <c r="A14" t="str">
        <f t="shared" si="0"/>
        <v>D2043636</v>
      </c>
      <c r="B14" t="s">
        <v>300</v>
      </c>
      <c r="C14" t="s">
        <v>298</v>
      </c>
      <c r="D14" s="22">
        <v>43636</v>
      </c>
      <c r="E14" s="9">
        <v>1380</v>
      </c>
    </row>
    <row r="15" spans="1:5" x14ac:dyDescent="0.2">
      <c r="A15" t="str">
        <f t="shared" si="0"/>
        <v>D22C43686</v>
      </c>
      <c r="B15" t="s">
        <v>302</v>
      </c>
      <c r="C15" t="s">
        <v>301</v>
      </c>
      <c r="D15" s="22">
        <v>43686</v>
      </c>
      <c r="E15" s="9">
        <v>1840</v>
      </c>
    </row>
    <row r="16" spans="1:5" x14ac:dyDescent="0.2">
      <c r="A16" t="str">
        <f t="shared" si="0"/>
        <v>D24B43692</v>
      </c>
      <c r="B16" t="s">
        <v>304</v>
      </c>
      <c r="C16" t="s">
        <v>303</v>
      </c>
      <c r="D16" s="22">
        <v>43692</v>
      </c>
      <c r="E16" s="9">
        <v>2760</v>
      </c>
    </row>
    <row r="17" spans="1:5" x14ac:dyDescent="0.2">
      <c r="A17" t="str">
        <f t="shared" si="0"/>
        <v>D26A43692</v>
      </c>
      <c r="B17" t="s">
        <v>306</v>
      </c>
      <c r="C17" t="s">
        <v>305</v>
      </c>
      <c r="D17" s="22">
        <v>43692</v>
      </c>
      <c r="E17">
        <v>5515.9</v>
      </c>
    </row>
    <row r="18" spans="1:5" x14ac:dyDescent="0.2">
      <c r="A18" t="str">
        <f t="shared" si="0"/>
        <v>D26B43692</v>
      </c>
      <c r="B18" t="s">
        <v>308</v>
      </c>
      <c r="C18" t="s">
        <v>307</v>
      </c>
      <c r="D18" s="22">
        <v>43692</v>
      </c>
      <c r="E18" s="9">
        <v>2490</v>
      </c>
    </row>
    <row r="19" spans="1:5" x14ac:dyDescent="0.2">
      <c r="A19" t="str">
        <f t="shared" si="0"/>
        <v>D26C43692</v>
      </c>
      <c r="B19" t="s">
        <v>310</v>
      </c>
      <c r="C19" t="s">
        <v>309</v>
      </c>
      <c r="D19" s="22">
        <v>43692</v>
      </c>
      <c r="E19" s="9">
        <v>1960</v>
      </c>
    </row>
    <row r="20" spans="1:5" x14ac:dyDescent="0.2">
      <c r="A20" t="str">
        <f t="shared" si="0"/>
        <v>D27A43684</v>
      </c>
      <c r="B20" t="s">
        <v>312</v>
      </c>
      <c r="C20" t="s">
        <v>311</v>
      </c>
      <c r="D20" s="22">
        <v>43684</v>
      </c>
      <c r="E20">
        <v>931.89</v>
      </c>
    </row>
    <row r="21" spans="1:5" x14ac:dyDescent="0.2">
      <c r="A21" t="str">
        <f t="shared" si="0"/>
        <v>D27B43684</v>
      </c>
      <c r="B21" t="s">
        <v>314</v>
      </c>
      <c r="C21" t="s">
        <v>313</v>
      </c>
      <c r="D21" s="22">
        <v>43684</v>
      </c>
      <c r="E21">
        <v>965.63</v>
      </c>
    </row>
    <row r="22" spans="1:5" x14ac:dyDescent="0.2">
      <c r="A22" t="str">
        <f t="shared" si="0"/>
        <v>D27C43684</v>
      </c>
      <c r="B22" t="s">
        <v>316</v>
      </c>
      <c r="C22" t="s">
        <v>315</v>
      </c>
      <c r="D22" s="22">
        <v>43684</v>
      </c>
      <c r="E22">
        <v>619.45000000000005</v>
      </c>
    </row>
    <row r="23" spans="1:5" x14ac:dyDescent="0.2">
      <c r="A23" t="str">
        <f t="shared" si="0"/>
        <v>D30A43696</v>
      </c>
      <c r="B23" t="s">
        <v>318</v>
      </c>
      <c r="C23" t="s">
        <v>317</v>
      </c>
      <c r="D23" s="22">
        <v>43696</v>
      </c>
      <c r="E23" s="9">
        <v>1880</v>
      </c>
    </row>
    <row r="24" spans="1:5" x14ac:dyDescent="0.2">
      <c r="A24" t="str">
        <f t="shared" si="0"/>
        <v>D30B43696</v>
      </c>
      <c r="B24" t="s">
        <v>320</v>
      </c>
      <c r="C24" t="s">
        <v>319</v>
      </c>
      <c r="D24" s="22">
        <v>43696</v>
      </c>
      <c r="E24" s="9">
        <v>1880</v>
      </c>
    </row>
    <row r="25" spans="1:5" x14ac:dyDescent="0.2">
      <c r="A25" t="str">
        <f t="shared" si="0"/>
        <v>D31A43696</v>
      </c>
      <c r="B25" t="s">
        <v>322</v>
      </c>
      <c r="C25" t="s">
        <v>321</v>
      </c>
      <c r="D25" s="22">
        <v>43696</v>
      </c>
      <c r="E25" s="9">
        <v>3880</v>
      </c>
    </row>
    <row r="26" spans="1:5" x14ac:dyDescent="0.2">
      <c r="A26" t="str">
        <f t="shared" si="0"/>
        <v>D31A43649</v>
      </c>
      <c r="B26" t="s">
        <v>323</v>
      </c>
      <c r="C26" t="s">
        <v>321</v>
      </c>
      <c r="D26" s="22">
        <v>43649</v>
      </c>
      <c r="E26" s="9">
        <v>3320</v>
      </c>
    </row>
    <row r="27" spans="1:5" x14ac:dyDescent="0.2">
      <c r="A27" t="str">
        <f t="shared" si="0"/>
        <v>D31B43696</v>
      </c>
      <c r="B27" t="s">
        <v>325</v>
      </c>
      <c r="C27" t="s">
        <v>324</v>
      </c>
      <c r="D27" s="22">
        <v>43696</v>
      </c>
      <c r="E27" s="9">
        <v>2800</v>
      </c>
    </row>
    <row r="28" spans="1:5" x14ac:dyDescent="0.2">
      <c r="A28" t="str">
        <f t="shared" si="0"/>
        <v>D31B43648</v>
      </c>
      <c r="B28" t="s">
        <v>326</v>
      </c>
      <c r="C28" t="s">
        <v>324</v>
      </c>
      <c r="D28" s="22">
        <v>43648</v>
      </c>
      <c r="E28" s="9">
        <v>2400</v>
      </c>
    </row>
    <row r="29" spans="1:5" x14ac:dyDescent="0.2">
      <c r="A29" t="str">
        <f t="shared" si="0"/>
        <v>D31C43648</v>
      </c>
      <c r="B29" t="s">
        <v>328</v>
      </c>
      <c r="C29" t="s">
        <v>327</v>
      </c>
      <c r="D29" s="22">
        <v>43648</v>
      </c>
      <c r="E29" s="9">
        <v>3570</v>
      </c>
    </row>
    <row r="30" spans="1:5" x14ac:dyDescent="0.2">
      <c r="A30" t="str">
        <f t="shared" si="0"/>
        <v>D3643689</v>
      </c>
      <c r="B30" t="s">
        <v>330</v>
      </c>
      <c r="C30" t="s">
        <v>329</v>
      </c>
      <c r="D30" s="22">
        <v>43689</v>
      </c>
      <c r="E30" s="9">
        <v>2090</v>
      </c>
    </row>
    <row r="31" spans="1:5" x14ac:dyDescent="0.2">
      <c r="A31" t="str">
        <f t="shared" si="0"/>
        <v>D44A43699</v>
      </c>
      <c r="B31" t="s">
        <v>334</v>
      </c>
      <c r="C31" t="s">
        <v>333</v>
      </c>
      <c r="D31" s="22">
        <v>43699</v>
      </c>
      <c r="E31">
        <v>537.04999999999995</v>
      </c>
    </row>
    <row r="32" spans="1:5" x14ac:dyDescent="0.2">
      <c r="A32" t="str">
        <f t="shared" si="0"/>
        <v>D44B43699</v>
      </c>
      <c r="B32" t="s">
        <v>336</v>
      </c>
      <c r="C32" t="s">
        <v>335</v>
      </c>
      <c r="D32" s="22">
        <v>43699</v>
      </c>
      <c r="E32" s="9">
        <v>1690</v>
      </c>
    </row>
    <row r="33" spans="1:5" x14ac:dyDescent="0.2">
      <c r="A33" t="str">
        <f t="shared" si="0"/>
        <v>D44B43654</v>
      </c>
      <c r="B33" t="s">
        <v>337</v>
      </c>
      <c r="C33" t="s">
        <v>335</v>
      </c>
      <c r="D33" s="22">
        <v>43654</v>
      </c>
      <c r="E33" s="9">
        <v>1560</v>
      </c>
    </row>
    <row r="34" spans="1:5" x14ac:dyDescent="0.2">
      <c r="A34" t="str">
        <f t="shared" si="0"/>
        <v>D45A43683</v>
      </c>
      <c r="B34" t="s">
        <v>339</v>
      </c>
      <c r="C34" t="s">
        <v>338</v>
      </c>
      <c r="D34" s="22">
        <v>43683</v>
      </c>
      <c r="E34" s="9">
        <f>10*1100</f>
        <v>11000</v>
      </c>
    </row>
    <row r="35" spans="1:5" x14ac:dyDescent="0.2">
      <c r="A35" t="str">
        <f t="shared" si="0"/>
        <v>D45B43683</v>
      </c>
      <c r="B35" t="s">
        <v>341</v>
      </c>
      <c r="C35" t="s">
        <v>340</v>
      </c>
      <c r="D35" s="22">
        <v>43683</v>
      </c>
      <c r="E35">
        <v>991.92</v>
      </c>
    </row>
    <row r="36" spans="1:5" x14ac:dyDescent="0.2">
      <c r="A36" t="str">
        <f t="shared" si="0"/>
        <v>D45D43683</v>
      </c>
      <c r="B36" t="s">
        <v>343</v>
      </c>
      <c r="C36" t="s">
        <v>342</v>
      </c>
      <c r="D36" s="22">
        <v>43683</v>
      </c>
      <c r="E36" s="9">
        <v>2250</v>
      </c>
    </row>
    <row r="37" spans="1:5" x14ac:dyDescent="0.2">
      <c r="A37" t="str">
        <f t="shared" si="0"/>
        <v>D48A43668</v>
      </c>
      <c r="B37" t="s">
        <v>345</v>
      </c>
      <c r="C37" t="s">
        <v>344</v>
      </c>
      <c r="D37" s="22">
        <v>43668</v>
      </c>
      <c r="E37" s="9">
        <v>1720</v>
      </c>
    </row>
    <row r="38" spans="1:5" x14ac:dyDescent="0.2">
      <c r="A38" t="str">
        <f t="shared" si="0"/>
        <v>D48B43668</v>
      </c>
      <c r="B38" t="s">
        <v>347</v>
      </c>
      <c r="C38" t="s">
        <v>346</v>
      </c>
      <c r="D38" s="22">
        <v>43668</v>
      </c>
      <c r="E38" s="9">
        <v>1470</v>
      </c>
    </row>
    <row r="39" spans="1:5" x14ac:dyDescent="0.2">
      <c r="A39" t="str">
        <f t="shared" si="0"/>
        <v>D4943668</v>
      </c>
      <c r="B39" t="s">
        <v>349</v>
      </c>
      <c r="C39" t="s">
        <v>348</v>
      </c>
      <c r="D39" s="22">
        <v>43668</v>
      </c>
      <c r="E39" s="9">
        <v>1970</v>
      </c>
    </row>
    <row r="40" spans="1:5" x14ac:dyDescent="0.2">
      <c r="A40" t="str">
        <f t="shared" si="0"/>
        <v>D4A43672</v>
      </c>
      <c r="B40" t="s">
        <v>351</v>
      </c>
      <c r="C40" t="s">
        <v>350</v>
      </c>
      <c r="D40" s="22">
        <v>43672</v>
      </c>
      <c r="E40" s="9">
        <v>1370</v>
      </c>
    </row>
    <row r="41" spans="1:5" x14ac:dyDescent="0.2">
      <c r="A41" t="str">
        <f t="shared" si="0"/>
        <v>D4C43672</v>
      </c>
      <c r="B41" t="s">
        <v>353</v>
      </c>
      <c r="C41" t="s">
        <v>352</v>
      </c>
      <c r="D41" s="22">
        <v>43672</v>
      </c>
      <c r="E41" s="9">
        <v>1570</v>
      </c>
    </row>
    <row r="42" spans="1:5" x14ac:dyDescent="0.2">
      <c r="A42" t="str">
        <f t="shared" si="0"/>
        <v>D4D43671</v>
      </c>
      <c r="B42" t="s">
        <v>355</v>
      </c>
      <c r="C42" t="s">
        <v>354</v>
      </c>
      <c r="D42" s="22">
        <v>43671</v>
      </c>
      <c r="E42" s="9">
        <v>1430</v>
      </c>
    </row>
    <row r="43" spans="1:5" x14ac:dyDescent="0.2">
      <c r="A43" t="str">
        <f t="shared" si="0"/>
        <v>D4E43671</v>
      </c>
      <c r="B43" t="s">
        <v>357</v>
      </c>
      <c r="C43" t="s">
        <v>356</v>
      </c>
      <c r="D43" s="22">
        <v>43671</v>
      </c>
      <c r="E43" s="9">
        <v>3020</v>
      </c>
    </row>
    <row r="44" spans="1:5" x14ac:dyDescent="0.2">
      <c r="A44" t="str">
        <f t="shared" si="0"/>
        <v>D4G43671</v>
      </c>
      <c r="B44" t="s">
        <v>359</v>
      </c>
      <c r="C44" t="s">
        <v>358</v>
      </c>
      <c r="D44" s="22">
        <v>43671</v>
      </c>
      <c r="E44" s="9">
        <v>1450</v>
      </c>
    </row>
    <row r="45" spans="1:5" x14ac:dyDescent="0.2">
      <c r="A45" t="str">
        <f t="shared" si="0"/>
        <v>D4H43686</v>
      </c>
      <c r="B45" t="s">
        <v>361</v>
      </c>
      <c r="C45" t="s">
        <v>360</v>
      </c>
      <c r="D45" s="22">
        <v>43686</v>
      </c>
      <c r="E45" s="9">
        <v>1180</v>
      </c>
    </row>
    <row r="46" spans="1:5" x14ac:dyDescent="0.2">
      <c r="A46" t="str">
        <f t="shared" si="0"/>
        <v>D543704</v>
      </c>
      <c r="B46" t="s">
        <v>363</v>
      </c>
      <c r="C46" t="s">
        <v>362</v>
      </c>
      <c r="D46" s="22">
        <v>43704</v>
      </c>
      <c r="E46" s="9">
        <v>1370</v>
      </c>
    </row>
    <row r="47" spans="1:5" x14ac:dyDescent="0.2">
      <c r="A47" t="str">
        <f t="shared" si="0"/>
        <v>D543643</v>
      </c>
      <c r="B47" t="s">
        <v>364</v>
      </c>
      <c r="C47" t="s">
        <v>362</v>
      </c>
      <c r="D47" s="22">
        <v>43643</v>
      </c>
      <c r="E47" s="9">
        <v>1070</v>
      </c>
    </row>
    <row r="48" spans="1:5" x14ac:dyDescent="0.2">
      <c r="A48" t="str">
        <f t="shared" si="0"/>
        <v>D5143668</v>
      </c>
      <c r="B48" t="s">
        <v>366</v>
      </c>
      <c r="C48" t="s">
        <v>365</v>
      </c>
      <c r="D48" s="22">
        <v>43668</v>
      </c>
      <c r="E48" s="9">
        <v>1280</v>
      </c>
    </row>
    <row r="49" spans="1:5" x14ac:dyDescent="0.2">
      <c r="A49" t="str">
        <f t="shared" si="0"/>
        <v>D5243669</v>
      </c>
      <c r="B49" t="s">
        <v>368</v>
      </c>
      <c r="C49" t="s">
        <v>367</v>
      </c>
      <c r="D49" s="22">
        <v>43669</v>
      </c>
      <c r="E49" s="9">
        <v>1500</v>
      </c>
    </row>
    <row r="50" spans="1:5" x14ac:dyDescent="0.2">
      <c r="A50" t="str">
        <f t="shared" si="0"/>
        <v>D5243636</v>
      </c>
      <c r="B50" t="s">
        <v>369</v>
      </c>
      <c r="C50" t="s">
        <v>367</v>
      </c>
      <c r="D50" s="22">
        <v>43636</v>
      </c>
      <c r="E50" s="9">
        <v>1750</v>
      </c>
    </row>
    <row r="51" spans="1:5" x14ac:dyDescent="0.2">
      <c r="A51" t="str">
        <f t="shared" si="0"/>
        <v>D53A43669</v>
      </c>
      <c r="B51" t="s">
        <v>371</v>
      </c>
      <c r="C51" t="s">
        <v>370</v>
      </c>
      <c r="D51" s="22">
        <v>43669</v>
      </c>
      <c r="E51" s="9">
        <v>1450</v>
      </c>
    </row>
    <row r="52" spans="1:5" x14ac:dyDescent="0.2">
      <c r="A52" t="str">
        <f t="shared" si="0"/>
        <v>D54A43669</v>
      </c>
      <c r="B52" t="s">
        <v>373</v>
      </c>
      <c r="C52" t="s">
        <v>372</v>
      </c>
      <c r="D52" s="22">
        <v>43669</v>
      </c>
      <c r="E52" s="9">
        <v>1620</v>
      </c>
    </row>
    <row r="53" spans="1:5" x14ac:dyDescent="0.2">
      <c r="A53" t="str">
        <f t="shared" si="0"/>
        <v>D54B43668</v>
      </c>
      <c r="B53" t="s">
        <v>375</v>
      </c>
      <c r="C53" t="s">
        <v>374</v>
      </c>
      <c r="D53" s="22">
        <v>43668</v>
      </c>
      <c r="E53" s="9">
        <v>2150</v>
      </c>
    </row>
    <row r="54" spans="1:5" x14ac:dyDescent="0.2">
      <c r="A54" t="str">
        <f t="shared" si="0"/>
        <v>D55B43669</v>
      </c>
      <c r="B54" t="s">
        <v>377</v>
      </c>
      <c r="C54" t="s">
        <v>376</v>
      </c>
      <c r="D54" s="22">
        <v>43669</v>
      </c>
      <c r="E54">
        <v>814.54</v>
      </c>
    </row>
    <row r="55" spans="1:5" x14ac:dyDescent="0.2">
      <c r="A55" t="str">
        <f t="shared" si="0"/>
        <v>D56A43678</v>
      </c>
      <c r="B55" t="s">
        <v>379</v>
      </c>
      <c r="C55" t="s">
        <v>378</v>
      </c>
      <c r="D55" s="22">
        <v>43678</v>
      </c>
      <c r="E55" s="9">
        <v>1450</v>
      </c>
    </row>
    <row r="56" spans="1:5" x14ac:dyDescent="0.2">
      <c r="A56" t="str">
        <f t="shared" si="0"/>
        <v>D56A43635</v>
      </c>
      <c r="B56" t="s">
        <v>380</v>
      </c>
      <c r="C56" t="s">
        <v>378</v>
      </c>
      <c r="D56" s="22">
        <v>43635</v>
      </c>
      <c r="E56" s="9">
        <v>1570</v>
      </c>
    </row>
    <row r="57" spans="1:5" x14ac:dyDescent="0.2">
      <c r="A57" t="str">
        <f t="shared" si="0"/>
        <v>D56B43678</v>
      </c>
      <c r="B57" t="s">
        <v>382</v>
      </c>
      <c r="C57" t="s">
        <v>381</v>
      </c>
      <c r="D57" s="22">
        <v>43678</v>
      </c>
      <c r="E57" s="9">
        <v>2050</v>
      </c>
    </row>
    <row r="58" spans="1:5" x14ac:dyDescent="0.2">
      <c r="A58" t="str">
        <f t="shared" si="0"/>
        <v>D56C43678</v>
      </c>
      <c r="B58" t="s">
        <v>384</v>
      </c>
      <c r="C58" t="s">
        <v>383</v>
      </c>
      <c r="D58" s="22">
        <v>43678</v>
      </c>
      <c r="E58" s="9">
        <v>1780</v>
      </c>
    </row>
    <row r="59" spans="1:5" x14ac:dyDescent="0.2">
      <c r="A59" t="str">
        <f t="shared" si="0"/>
        <v>D56C43635</v>
      </c>
      <c r="B59" t="s">
        <v>385</v>
      </c>
      <c r="C59" t="s">
        <v>383</v>
      </c>
      <c r="D59" s="22">
        <v>43635</v>
      </c>
      <c r="E59" s="9">
        <v>1720</v>
      </c>
    </row>
    <row r="60" spans="1:5" x14ac:dyDescent="0.2">
      <c r="A60" t="str">
        <f t="shared" si="0"/>
        <v>D56D43661</v>
      </c>
      <c r="B60" t="s">
        <v>387</v>
      </c>
      <c r="C60" t="s">
        <v>386</v>
      </c>
      <c r="D60" s="22">
        <v>43661</v>
      </c>
      <c r="E60" s="9">
        <v>1270</v>
      </c>
    </row>
    <row r="61" spans="1:5" x14ac:dyDescent="0.2">
      <c r="A61" t="str">
        <f t="shared" si="0"/>
        <v>D57A43700</v>
      </c>
      <c r="B61" t="s">
        <v>389</v>
      </c>
      <c r="C61" t="s">
        <v>388</v>
      </c>
      <c r="D61" s="22">
        <v>43700</v>
      </c>
      <c r="E61" s="9">
        <v>1800</v>
      </c>
    </row>
    <row r="62" spans="1:5" x14ac:dyDescent="0.2">
      <c r="A62" t="str">
        <f t="shared" si="0"/>
        <v>D57A43665</v>
      </c>
      <c r="B62" t="s">
        <v>533</v>
      </c>
      <c r="C62" t="s">
        <v>388</v>
      </c>
      <c r="D62" s="22">
        <v>43665</v>
      </c>
      <c r="E62" s="9">
        <v>1590</v>
      </c>
    </row>
    <row r="63" spans="1:5" x14ac:dyDescent="0.2">
      <c r="A63" t="str">
        <f t="shared" si="0"/>
        <v>D57B43700</v>
      </c>
      <c r="B63" t="s">
        <v>392</v>
      </c>
      <c r="C63" t="s">
        <v>391</v>
      </c>
      <c r="D63" s="22">
        <v>43700</v>
      </c>
      <c r="E63" s="9">
        <v>2500</v>
      </c>
    </row>
    <row r="64" spans="1:5" x14ac:dyDescent="0.2">
      <c r="A64" t="str">
        <f t="shared" si="0"/>
        <v>D57B43655</v>
      </c>
      <c r="B64" t="s">
        <v>393</v>
      </c>
      <c r="C64" t="s">
        <v>391</v>
      </c>
      <c r="D64" s="22">
        <v>43655</v>
      </c>
      <c r="E64" s="9">
        <v>1770</v>
      </c>
    </row>
    <row r="65" spans="1:5" x14ac:dyDescent="0.2">
      <c r="A65" t="str">
        <f t="shared" si="0"/>
        <v>D57C43700</v>
      </c>
      <c r="B65" t="s">
        <v>395</v>
      </c>
      <c r="C65" t="s">
        <v>394</v>
      </c>
      <c r="D65" s="22">
        <v>43700</v>
      </c>
      <c r="E65" s="9">
        <v>2260</v>
      </c>
    </row>
    <row r="66" spans="1:5" x14ac:dyDescent="0.2">
      <c r="A66" t="str">
        <f t="shared" si="0"/>
        <v>D57D43700</v>
      </c>
      <c r="B66" t="s">
        <v>397</v>
      </c>
      <c r="C66" t="s">
        <v>396</v>
      </c>
      <c r="D66" s="22">
        <v>43700</v>
      </c>
      <c r="E66" s="9">
        <v>2230</v>
      </c>
    </row>
    <row r="67" spans="1:5" x14ac:dyDescent="0.2">
      <c r="A67" t="str">
        <f t="shared" ref="A67:A130" si="1">C67&amp;D67</f>
        <v>D58A43699</v>
      </c>
      <c r="B67" t="s">
        <v>399</v>
      </c>
      <c r="C67" t="s">
        <v>398</v>
      </c>
      <c r="D67" s="22">
        <v>43699</v>
      </c>
      <c r="E67" s="9">
        <v>7350</v>
      </c>
    </row>
    <row r="68" spans="1:5" x14ac:dyDescent="0.2">
      <c r="A68" t="str">
        <f t="shared" si="1"/>
        <v>D58B43699</v>
      </c>
      <c r="B68" t="s">
        <v>401</v>
      </c>
      <c r="C68" t="s">
        <v>400</v>
      </c>
      <c r="D68" s="22">
        <v>43699</v>
      </c>
      <c r="E68" s="9">
        <v>5600</v>
      </c>
    </row>
    <row r="69" spans="1:5" x14ac:dyDescent="0.2">
      <c r="A69" t="str">
        <f t="shared" si="1"/>
        <v>D58C43699</v>
      </c>
      <c r="B69" t="s">
        <v>403</v>
      </c>
      <c r="C69" t="s">
        <v>402</v>
      </c>
      <c r="D69" s="22">
        <v>43699</v>
      </c>
      <c r="E69" s="9">
        <v>1220</v>
      </c>
    </row>
    <row r="70" spans="1:5" x14ac:dyDescent="0.2">
      <c r="A70" t="str">
        <f t="shared" si="1"/>
        <v>D59A43700</v>
      </c>
      <c r="B70" t="s">
        <v>405</v>
      </c>
      <c r="C70" t="s">
        <v>404</v>
      </c>
      <c r="D70" s="22">
        <v>43700</v>
      </c>
      <c r="E70" s="9">
        <v>1910</v>
      </c>
    </row>
    <row r="71" spans="1:5" x14ac:dyDescent="0.2">
      <c r="A71" t="str">
        <f t="shared" si="1"/>
        <v>D59B43700</v>
      </c>
      <c r="B71" t="s">
        <v>407</v>
      </c>
      <c r="C71" t="s">
        <v>406</v>
      </c>
      <c r="D71" s="22">
        <v>43700</v>
      </c>
      <c r="E71" s="9">
        <v>1070</v>
      </c>
    </row>
    <row r="72" spans="1:5" x14ac:dyDescent="0.2">
      <c r="A72" t="str">
        <f t="shared" si="1"/>
        <v>D59D43700</v>
      </c>
      <c r="B72" t="s">
        <v>409</v>
      </c>
      <c r="C72" t="s">
        <v>408</v>
      </c>
      <c r="D72" s="22">
        <v>43700</v>
      </c>
      <c r="E72">
        <f>10*834.64</f>
        <v>8346.4</v>
      </c>
    </row>
    <row r="73" spans="1:5" x14ac:dyDescent="0.2">
      <c r="A73" t="str">
        <f t="shared" si="1"/>
        <v>D60A43697</v>
      </c>
      <c r="B73" t="s">
        <v>411</v>
      </c>
      <c r="C73" t="s">
        <v>410</v>
      </c>
      <c r="D73" s="22">
        <v>43697</v>
      </c>
      <c r="E73" s="9">
        <v>2870</v>
      </c>
    </row>
    <row r="74" spans="1:5" x14ac:dyDescent="0.2">
      <c r="A74" t="str">
        <f t="shared" si="1"/>
        <v>D60B43697</v>
      </c>
      <c r="B74" t="s">
        <v>413</v>
      </c>
      <c r="C74" t="s">
        <v>412</v>
      </c>
      <c r="D74" s="22">
        <v>43697</v>
      </c>
      <c r="E74" s="9">
        <v>1750</v>
      </c>
    </row>
    <row r="75" spans="1:5" x14ac:dyDescent="0.2">
      <c r="A75" t="str">
        <f t="shared" si="1"/>
        <v>D60C43697</v>
      </c>
      <c r="B75" t="s">
        <v>415</v>
      </c>
      <c r="C75" t="s">
        <v>414</v>
      </c>
      <c r="D75" s="22">
        <v>43697</v>
      </c>
      <c r="E75" s="9">
        <f>10*1690</f>
        <v>16900</v>
      </c>
    </row>
    <row r="76" spans="1:5" x14ac:dyDescent="0.2">
      <c r="A76" t="str">
        <f t="shared" si="1"/>
        <v>D61A43676</v>
      </c>
      <c r="B76" t="s">
        <v>417</v>
      </c>
      <c r="C76" t="s">
        <v>416</v>
      </c>
      <c r="D76" s="22">
        <v>43676</v>
      </c>
      <c r="E76" s="9">
        <v>1530</v>
      </c>
    </row>
    <row r="77" spans="1:5" x14ac:dyDescent="0.2">
      <c r="A77" t="str">
        <f t="shared" si="1"/>
        <v>D61B43676</v>
      </c>
      <c r="B77" t="s">
        <v>419</v>
      </c>
      <c r="C77" t="s">
        <v>418</v>
      </c>
      <c r="D77" s="22">
        <v>43676</v>
      </c>
      <c r="E77" s="9">
        <v>3550</v>
      </c>
    </row>
    <row r="78" spans="1:5" x14ac:dyDescent="0.2">
      <c r="A78" t="str">
        <f t="shared" si="1"/>
        <v>D61B43641</v>
      </c>
      <c r="B78" t="s">
        <v>420</v>
      </c>
      <c r="C78" t="s">
        <v>418</v>
      </c>
      <c r="D78" s="22">
        <v>43641</v>
      </c>
      <c r="E78">
        <f>10*453.68</f>
        <v>4536.8</v>
      </c>
    </row>
    <row r="79" spans="1:5" x14ac:dyDescent="0.2">
      <c r="A79" t="str">
        <f t="shared" si="1"/>
        <v>D61C43676</v>
      </c>
      <c r="B79" t="s">
        <v>422</v>
      </c>
      <c r="C79" t="s">
        <v>421</v>
      </c>
      <c r="D79" s="22">
        <v>43676</v>
      </c>
      <c r="E79" s="9">
        <v>1950</v>
      </c>
    </row>
    <row r="80" spans="1:5" x14ac:dyDescent="0.2">
      <c r="A80" t="str">
        <f t="shared" si="1"/>
        <v>D62B43678</v>
      </c>
      <c r="B80" t="s">
        <v>424</v>
      </c>
      <c r="C80" t="s">
        <v>423</v>
      </c>
      <c r="D80" s="22">
        <v>43678</v>
      </c>
      <c r="E80" s="9">
        <v>2470</v>
      </c>
    </row>
    <row r="81" spans="1:5" x14ac:dyDescent="0.2">
      <c r="A81" t="str">
        <f t="shared" si="1"/>
        <v>D62C43678</v>
      </c>
      <c r="B81" t="s">
        <v>426</v>
      </c>
      <c r="C81" t="s">
        <v>425</v>
      </c>
      <c r="D81" s="22">
        <v>43678</v>
      </c>
      <c r="E81" s="9">
        <v>1680</v>
      </c>
    </row>
    <row r="82" spans="1:5" x14ac:dyDescent="0.2">
      <c r="A82" t="str">
        <f t="shared" si="1"/>
        <v>D62E43678</v>
      </c>
      <c r="B82" t="s">
        <v>428</v>
      </c>
      <c r="C82" t="s">
        <v>427</v>
      </c>
      <c r="D82" s="22">
        <v>43678</v>
      </c>
      <c r="E82" s="9">
        <v>5120</v>
      </c>
    </row>
    <row r="83" spans="1:5" x14ac:dyDescent="0.2">
      <c r="A83" t="str">
        <f t="shared" si="1"/>
        <v>D63A43689</v>
      </c>
      <c r="B83" t="s">
        <v>430</v>
      </c>
      <c r="C83" t="s">
        <v>429</v>
      </c>
      <c r="D83" s="22">
        <v>43689</v>
      </c>
      <c r="E83" s="9">
        <v>3320</v>
      </c>
    </row>
    <row r="84" spans="1:5" x14ac:dyDescent="0.2">
      <c r="A84" t="str">
        <f t="shared" si="1"/>
        <v>D63B43689</v>
      </c>
      <c r="B84" t="s">
        <v>432</v>
      </c>
      <c r="C84" t="s">
        <v>431</v>
      </c>
      <c r="D84" s="22">
        <v>43689</v>
      </c>
      <c r="E84" s="9">
        <v>3230</v>
      </c>
    </row>
    <row r="85" spans="1:5" x14ac:dyDescent="0.2">
      <c r="A85" t="str">
        <f t="shared" si="1"/>
        <v>D64A43696</v>
      </c>
      <c r="B85" t="s">
        <v>434</v>
      </c>
      <c r="C85" t="s">
        <v>433</v>
      </c>
      <c r="D85" s="22">
        <v>43696</v>
      </c>
      <c r="E85" s="9">
        <v>2660</v>
      </c>
    </row>
    <row r="86" spans="1:5" x14ac:dyDescent="0.2">
      <c r="A86" t="str">
        <f t="shared" si="1"/>
        <v>D64B43696</v>
      </c>
      <c r="B86" t="s">
        <v>436</v>
      </c>
      <c r="C86" t="s">
        <v>435</v>
      </c>
      <c r="D86" s="22">
        <v>43696</v>
      </c>
      <c r="E86" s="9">
        <v>2060</v>
      </c>
    </row>
    <row r="87" spans="1:5" x14ac:dyDescent="0.2">
      <c r="A87" t="str">
        <f t="shared" si="1"/>
        <v>D64C43696</v>
      </c>
      <c r="B87" t="s">
        <v>438</v>
      </c>
      <c r="C87" t="s">
        <v>437</v>
      </c>
      <c r="D87" s="22">
        <v>43696</v>
      </c>
      <c r="E87" s="9">
        <v>2730</v>
      </c>
    </row>
    <row r="88" spans="1:5" x14ac:dyDescent="0.2">
      <c r="A88" t="str">
        <f t="shared" si="1"/>
        <v>D6543690</v>
      </c>
      <c r="B88" t="s">
        <v>440</v>
      </c>
      <c r="C88" t="s">
        <v>439</v>
      </c>
      <c r="D88" s="22">
        <v>43690</v>
      </c>
      <c r="E88">
        <v>914.9</v>
      </c>
    </row>
    <row r="89" spans="1:5" x14ac:dyDescent="0.2">
      <c r="A89" t="str">
        <f t="shared" si="1"/>
        <v>D6543658</v>
      </c>
      <c r="B89" t="s">
        <v>441</v>
      </c>
      <c r="C89" t="s">
        <v>439</v>
      </c>
      <c r="D89" s="22">
        <v>43658</v>
      </c>
      <c r="E89" s="9">
        <v>1320</v>
      </c>
    </row>
    <row r="90" spans="1:5" x14ac:dyDescent="0.2">
      <c r="A90" t="str">
        <f t="shared" si="1"/>
        <v>D66A43679</v>
      </c>
      <c r="B90" t="s">
        <v>443</v>
      </c>
      <c r="C90" t="s">
        <v>442</v>
      </c>
      <c r="D90" s="22">
        <v>43679</v>
      </c>
      <c r="E90" s="9">
        <v>1500</v>
      </c>
    </row>
    <row r="91" spans="1:5" x14ac:dyDescent="0.2">
      <c r="A91" t="str">
        <f t="shared" si="1"/>
        <v>D66B43679</v>
      </c>
      <c r="B91" t="s">
        <v>445</v>
      </c>
      <c r="C91" t="s">
        <v>444</v>
      </c>
      <c r="D91" s="22">
        <v>43679</v>
      </c>
      <c r="E91" s="9">
        <v>1820</v>
      </c>
    </row>
    <row r="92" spans="1:5" x14ac:dyDescent="0.2">
      <c r="A92" t="str">
        <f t="shared" si="1"/>
        <v>D66C43679</v>
      </c>
      <c r="B92" t="s">
        <v>447</v>
      </c>
      <c r="C92" t="s">
        <v>446</v>
      </c>
      <c r="D92" s="22">
        <v>43679</v>
      </c>
      <c r="E92">
        <f>10*274.83</f>
        <v>2748.2999999999997</v>
      </c>
    </row>
    <row r="93" spans="1:5" x14ac:dyDescent="0.2">
      <c r="A93" t="str">
        <f t="shared" si="1"/>
        <v>D67A43684</v>
      </c>
      <c r="B93" t="s">
        <v>449</v>
      </c>
      <c r="C93" t="s">
        <v>448</v>
      </c>
      <c r="D93" s="22">
        <v>43684</v>
      </c>
      <c r="E93" s="9">
        <f>10*1090</f>
        <v>10900</v>
      </c>
    </row>
    <row r="94" spans="1:5" x14ac:dyDescent="0.2">
      <c r="A94" t="str">
        <f t="shared" si="1"/>
        <v>D67B43684</v>
      </c>
      <c r="B94" t="s">
        <v>451</v>
      </c>
      <c r="C94" t="s">
        <v>450</v>
      </c>
      <c r="D94" s="22">
        <v>43684</v>
      </c>
      <c r="E94" s="9">
        <v>1810</v>
      </c>
    </row>
    <row r="95" spans="1:5" x14ac:dyDescent="0.2">
      <c r="A95" t="str">
        <f t="shared" si="1"/>
        <v>D69A43693</v>
      </c>
      <c r="B95" t="s">
        <v>453</v>
      </c>
      <c r="C95" t="s">
        <v>452</v>
      </c>
      <c r="D95" s="22">
        <v>43693</v>
      </c>
      <c r="E95" s="9">
        <v>2060</v>
      </c>
    </row>
    <row r="96" spans="1:5" x14ac:dyDescent="0.2">
      <c r="A96" t="str">
        <f t="shared" si="1"/>
        <v>D69B43693</v>
      </c>
      <c r="B96" t="s">
        <v>455</v>
      </c>
      <c r="C96" t="s">
        <v>454</v>
      </c>
      <c r="D96" s="22">
        <v>43693</v>
      </c>
      <c r="E96">
        <v>782.07</v>
      </c>
    </row>
    <row r="97" spans="1:5" x14ac:dyDescent="0.2">
      <c r="A97" t="str">
        <f t="shared" si="1"/>
        <v>D69C43693</v>
      </c>
      <c r="B97" t="s">
        <v>457</v>
      </c>
      <c r="C97" t="s">
        <v>456</v>
      </c>
      <c r="D97" s="22">
        <v>43693</v>
      </c>
      <c r="E97" s="9">
        <v>1290</v>
      </c>
    </row>
    <row r="98" spans="1:5" x14ac:dyDescent="0.2">
      <c r="A98" t="str">
        <f t="shared" si="1"/>
        <v>D70A43693</v>
      </c>
      <c r="B98" t="s">
        <v>459</v>
      </c>
      <c r="C98" t="s">
        <v>458</v>
      </c>
      <c r="D98" s="22">
        <v>43693</v>
      </c>
      <c r="E98" s="9">
        <v>2140</v>
      </c>
    </row>
    <row r="99" spans="1:5" x14ac:dyDescent="0.2">
      <c r="A99" t="str">
        <f t="shared" si="1"/>
        <v>D70B43693</v>
      </c>
      <c r="B99" t="s">
        <v>461</v>
      </c>
      <c r="C99" t="s">
        <v>460</v>
      </c>
      <c r="D99" s="22">
        <v>43693</v>
      </c>
      <c r="E99" s="9">
        <v>2020</v>
      </c>
    </row>
    <row r="100" spans="1:5" x14ac:dyDescent="0.2">
      <c r="A100" t="str">
        <f t="shared" si="1"/>
        <v>D70C43693</v>
      </c>
      <c r="B100" t="s">
        <v>463</v>
      </c>
      <c r="C100" t="s">
        <v>462</v>
      </c>
      <c r="D100" s="22">
        <v>43693</v>
      </c>
      <c r="E100">
        <v>196.75</v>
      </c>
    </row>
    <row r="101" spans="1:5" x14ac:dyDescent="0.2">
      <c r="A101" t="str">
        <f t="shared" si="1"/>
        <v>D74A43703</v>
      </c>
      <c r="B101" t="s">
        <v>465</v>
      </c>
      <c r="C101" t="s">
        <v>464</v>
      </c>
      <c r="D101" s="22">
        <v>43703</v>
      </c>
      <c r="E101" s="9">
        <v>1230</v>
      </c>
    </row>
    <row r="102" spans="1:5" x14ac:dyDescent="0.2">
      <c r="A102" t="str">
        <f t="shared" si="1"/>
        <v>D74B43703</v>
      </c>
      <c r="B102" t="s">
        <v>467</v>
      </c>
      <c r="C102" t="s">
        <v>466</v>
      </c>
      <c r="D102" s="22">
        <v>43703</v>
      </c>
      <c r="E102" s="9">
        <v>1500</v>
      </c>
    </row>
    <row r="103" spans="1:5" x14ac:dyDescent="0.2">
      <c r="A103" t="str">
        <f t="shared" si="1"/>
        <v>D74C43703</v>
      </c>
      <c r="B103" t="s">
        <v>469</v>
      </c>
      <c r="C103" t="s">
        <v>468</v>
      </c>
      <c r="D103" s="22">
        <v>43703</v>
      </c>
      <c r="E103" s="9">
        <v>5360</v>
      </c>
    </row>
    <row r="104" spans="1:5" x14ac:dyDescent="0.2">
      <c r="A104" t="str">
        <f t="shared" si="1"/>
        <v>D7543686</v>
      </c>
      <c r="B104" t="s">
        <v>471</v>
      </c>
      <c r="C104" t="s">
        <v>470</v>
      </c>
      <c r="D104" s="22">
        <v>43686</v>
      </c>
      <c r="E104">
        <v>940.17</v>
      </c>
    </row>
    <row r="105" spans="1:5" x14ac:dyDescent="0.2">
      <c r="A105" t="str">
        <f t="shared" si="1"/>
        <v>D7543640</v>
      </c>
      <c r="B105" t="s">
        <v>472</v>
      </c>
      <c r="C105" t="s">
        <v>470</v>
      </c>
      <c r="D105" s="22">
        <v>43640</v>
      </c>
      <c r="E105" s="9">
        <v>1630</v>
      </c>
    </row>
    <row r="106" spans="1:5" x14ac:dyDescent="0.2">
      <c r="A106" t="str">
        <f t="shared" si="1"/>
        <v>D7643651</v>
      </c>
      <c r="B106" t="s">
        <v>474</v>
      </c>
      <c r="C106" t="s">
        <v>473</v>
      </c>
      <c r="D106" s="22">
        <v>43651</v>
      </c>
      <c r="E106" s="9">
        <v>1000</v>
      </c>
    </row>
    <row r="107" spans="1:5" x14ac:dyDescent="0.2">
      <c r="A107" t="str">
        <f t="shared" si="1"/>
        <v>D7A43697</v>
      </c>
      <c r="B107" t="s">
        <v>476</v>
      </c>
      <c r="C107" t="s">
        <v>475</v>
      </c>
      <c r="D107" s="22">
        <v>43697</v>
      </c>
      <c r="E107" s="9">
        <v>1510</v>
      </c>
    </row>
    <row r="108" spans="1:5" x14ac:dyDescent="0.2">
      <c r="A108" t="str">
        <f t="shared" si="1"/>
        <v>D7B43697</v>
      </c>
      <c r="B108" t="s">
        <v>478</v>
      </c>
      <c r="C108" t="s">
        <v>477</v>
      </c>
      <c r="D108" s="22">
        <v>43697</v>
      </c>
      <c r="E108">
        <v>637.57000000000005</v>
      </c>
    </row>
    <row r="109" spans="1:5" x14ac:dyDescent="0.2">
      <c r="A109" t="str">
        <f t="shared" si="1"/>
        <v>D7I43697</v>
      </c>
      <c r="B109" t="s">
        <v>480</v>
      </c>
      <c r="C109" t="s">
        <v>479</v>
      </c>
      <c r="D109" s="22">
        <v>43697</v>
      </c>
      <c r="E109" s="9">
        <v>4530</v>
      </c>
    </row>
    <row r="110" spans="1:5" x14ac:dyDescent="0.2">
      <c r="A110" t="str">
        <f t="shared" si="1"/>
        <v>D8C43689</v>
      </c>
      <c r="B110" t="s">
        <v>482</v>
      </c>
      <c r="C110" t="s">
        <v>481</v>
      </c>
      <c r="D110" s="22">
        <v>43689</v>
      </c>
      <c r="E110">
        <f>10*612.57</f>
        <v>6125.7000000000007</v>
      </c>
    </row>
    <row r="111" spans="1:5" x14ac:dyDescent="0.2">
      <c r="A111" t="str">
        <f t="shared" si="1"/>
        <v>D8E43657</v>
      </c>
      <c r="B111" t="s">
        <v>484</v>
      </c>
      <c r="C111" t="s">
        <v>483</v>
      </c>
      <c r="D111" s="22">
        <v>43657</v>
      </c>
      <c r="E111" s="9">
        <v>1100</v>
      </c>
    </row>
    <row r="112" spans="1:5" x14ac:dyDescent="0.2">
      <c r="A112" t="str">
        <f t="shared" si="1"/>
        <v>D8F43689</v>
      </c>
      <c r="B112" t="s">
        <v>486</v>
      </c>
      <c r="C112" t="s">
        <v>485</v>
      </c>
      <c r="D112" s="22">
        <v>43689</v>
      </c>
      <c r="E112" s="9">
        <f>10*2570</f>
        <v>25700</v>
      </c>
    </row>
    <row r="113" spans="1:5" x14ac:dyDescent="0.2">
      <c r="A113" t="str">
        <f t="shared" si="1"/>
        <v>D8G43690</v>
      </c>
      <c r="B113" t="s">
        <v>488</v>
      </c>
      <c r="C113" t="s">
        <v>487</v>
      </c>
      <c r="D113" s="22">
        <v>43690</v>
      </c>
      <c r="E113" s="9">
        <v>2940</v>
      </c>
    </row>
    <row r="114" spans="1:5" x14ac:dyDescent="0.2">
      <c r="A114" t="str">
        <f t="shared" si="1"/>
        <v>D8G43657</v>
      </c>
      <c r="B114" t="s">
        <v>489</v>
      </c>
      <c r="C114" t="s">
        <v>487</v>
      </c>
      <c r="D114" s="22">
        <v>43657</v>
      </c>
      <c r="E114" s="9">
        <v>2990</v>
      </c>
    </row>
    <row r="115" spans="1:5" x14ac:dyDescent="0.2">
      <c r="A115" t="str">
        <f t="shared" si="1"/>
        <v>W10E43644</v>
      </c>
      <c r="B115" t="s">
        <v>491</v>
      </c>
      <c r="C115" t="s">
        <v>490</v>
      </c>
      <c r="D115" s="22">
        <v>43644</v>
      </c>
      <c r="E115" s="9">
        <v>3580</v>
      </c>
    </row>
    <row r="116" spans="1:5" x14ac:dyDescent="0.2">
      <c r="A116" t="str">
        <f t="shared" si="1"/>
        <v>W14A43640</v>
      </c>
      <c r="B116" t="s">
        <v>493</v>
      </c>
      <c r="C116" t="s">
        <v>492</v>
      </c>
      <c r="D116" s="22">
        <v>43640</v>
      </c>
      <c r="E116" s="9">
        <v>5010</v>
      </c>
    </row>
    <row r="117" spans="1:5" x14ac:dyDescent="0.2">
      <c r="A117" t="str">
        <f t="shared" si="1"/>
        <v>W2043636</v>
      </c>
      <c r="B117" t="s">
        <v>495</v>
      </c>
      <c r="C117" t="s">
        <v>494</v>
      </c>
      <c r="D117" s="22">
        <v>43636</v>
      </c>
      <c r="E117" s="9">
        <v>1960</v>
      </c>
    </row>
    <row r="118" spans="1:5" x14ac:dyDescent="0.2">
      <c r="A118" t="str">
        <f t="shared" si="1"/>
        <v>W31A43649</v>
      </c>
      <c r="B118" t="s">
        <v>497</v>
      </c>
      <c r="C118" t="s">
        <v>496</v>
      </c>
      <c r="D118" s="22">
        <v>43649</v>
      </c>
      <c r="E118" s="9">
        <v>4670</v>
      </c>
    </row>
    <row r="119" spans="1:5" x14ac:dyDescent="0.2">
      <c r="A119" t="str">
        <f t="shared" si="1"/>
        <v>W31B43648</v>
      </c>
      <c r="B119" t="s">
        <v>499</v>
      </c>
      <c r="C119" t="s">
        <v>498</v>
      </c>
      <c r="D119" s="22">
        <v>43648</v>
      </c>
      <c r="E119" s="9">
        <v>7130</v>
      </c>
    </row>
    <row r="120" spans="1:5" x14ac:dyDescent="0.2">
      <c r="A120" t="str">
        <f t="shared" si="1"/>
        <v>W31C43648</v>
      </c>
      <c r="B120" t="s">
        <v>501</v>
      </c>
      <c r="C120" t="s">
        <v>500</v>
      </c>
      <c r="D120" s="22">
        <v>43648</v>
      </c>
      <c r="E120" s="9">
        <v>5200</v>
      </c>
    </row>
    <row r="121" spans="1:5" x14ac:dyDescent="0.2">
      <c r="A121" t="str">
        <f t="shared" si="1"/>
        <v>W44B43654</v>
      </c>
      <c r="B121" t="s">
        <v>503</v>
      </c>
      <c r="C121" t="s">
        <v>502</v>
      </c>
      <c r="D121" s="22">
        <v>43654</v>
      </c>
      <c r="E121" s="9">
        <v>2500</v>
      </c>
    </row>
    <row r="122" spans="1:5" x14ac:dyDescent="0.2">
      <c r="A122" t="str">
        <f t="shared" si="1"/>
        <v>W543643</v>
      </c>
      <c r="B122" t="s">
        <v>505</v>
      </c>
      <c r="C122" t="s">
        <v>504</v>
      </c>
      <c r="D122" s="22">
        <v>43643</v>
      </c>
      <c r="E122" s="9">
        <v>2940</v>
      </c>
    </row>
    <row r="123" spans="1:5" x14ac:dyDescent="0.2">
      <c r="A123" t="str">
        <f t="shared" si="1"/>
        <v>W5243636</v>
      </c>
      <c r="B123" t="s">
        <v>507</v>
      </c>
      <c r="C123" t="s">
        <v>506</v>
      </c>
      <c r="D123" s="22">
        <v>43636</v>
      </c>
      <c r="E123" s="9">
        <v>1690</v>
      </c>
    </row>
    <row r="124" spans="1:5" x14ac:dyDescent="0.2">
      <c r="A124" t="str">
        <f t="shared" si="1"/>
        <v>W56A43635</v>
      </c>
      <c r="B124" t="s">
        <v>509</v>
      </c>
      <c r="C124" t="s">
        <v>508</v>
      </c>
      <c r="D124" s="22">
        <v>43635</v>
      </c>
      <c r="E124" s="9">
        <v>1830</v>
      </c>
    </row>
    <row r="125" spans="1:5" x14ac:dyDescent="0.2">
      <c r="A125" t="str">
        <f t="shared" si="1"/>
        <v>W56C43635</v>
      </c>
      <c r="B125" t="s">
        <v>511</v>
      </c>
      <c r="C125" t="s">
        <v>510</v>
      </c>
      <c r="D125" s="22">
        <v>43635</v>
      </c>
      <c r="E125" s="9">
        <v>9540</v>
      </c>
    </row>
    <row r="126" spans="1:5" x14ac:dyDescent="0.2">
      <c r="A126" t="str">
        <f t="shared" si="1"/>
        <v>W56D43661</v>
      </c>
      <c r="B126" t="s">
        <v>513</v>
      </c>
      <c r="C126" t="s">
        <v>512</v>
      </c>
      <c r="D126" s="22">
        <v>43661</v>
      </c>
      <c r="E126" s="9">
        <v>4640</v>
      </c>
    </row>
    <row r="127" spans="1:5" x14ac:dyDescent="0.2">
      <c r="A127" t="str">
        <f t="shared" si="1"/>
        <v>W57A43655</v>
      </c>
      <c r="B127" t="s">
        <v>515</v>
      </c>
      <c r="C127" t="s">
        <v>514</v>
      </c>
      <c r="D127" s="22">
        <v>43655</v>
      </c>
      <c r="E127" s="9">
        <v>1950</v>
      </c>
    </row>
    <row r="128" spans="1:5" x14ac:dyDescent="0.2">
      <c r="A128" t="str">
        <f t="shared" si="1"/>
        <v>W57B43655</v>
      </c>
      <c r="B128" t="s">
        <v>517</v>
      </c>
      <c r="C128" t="s">
        <v>516</v>
      </c>
      <c r="D128" s="22">
        <v>43655</v>
      </c>
      <c r="E128" s="9">
        <v>4140</v>
      </c>
    </row>
    <row r="129" spans="1:5" x14ac:dyDescent="0.2">
      <c r="A129" t="str">
        <f t="shared" si="1"/>
        <v>W61B43641</v>
      </c>
      <c r="B129" t="s">
        <v>519</v>
      </c>
      <c r="C129" t="s">
        <v>518</v>
      </c>
      <c r="D129" s="22">
        <v>43641</v>
      </c>
      <c r="E129" s="9">
        <v>3930</v>
      </c>
    </row>
    <row r="130" spans="1:5" x14ac:dyDescent="0.2">
      <c r="A130" t="str">
        <f t="shared" si="1"/>
        <v>W6543658</v>
      </c>
      <c r="B130" t="s">
        <v>521</v>
      </c>
      <c r="C130" t="s">
        <v>520</v>
      </c>
      <c r="D130" s="22">
        <v>43658</v>
      </c>
      <c r="E130" s="9">
        <v>1790</v>
      </c>
    </row>
    <row r="131" spans="1:5" x14ac:dyDescent="0.2">
      <c r="A131" t="str">
        <f t="shared" ref="A131:A134" si="2">C131&amp;D131</f>
        <v>W7543640</v>
      </c>
      <c r="B131" t="s">
        <v>523</v>
      </c>
      <c r="C131" t="s">
        <v>522</v>
      </c>
      <c r="D131" s="22">
        <v>43640</v>
      </c>
      <c r="E131" s="9">
        <v>1800</v>
      </c>
    </row>
    <row r="132" spans="1:5" x14ac:dyDescent="0.2">
      <c r="A132" t="str">
        <f t="shared" si="2"/>
        <v>W7643651</v>
      </c>
      <c r="B132" t="s">
        <v>525</v>
      </c>
      <c r="C132" t="s">
        <v>524</v>
      </c>
      <c r="D132" s="22">
        <v>43651</v>
      </c>
      <c r="E132" s="9">
        <v>1910</v>
      </c>
    </row>
    <row r="133" spans="1:5" x14ac:dyDescent="0.2">
      <c r="A133" t="str">
        <f t="shared" si="2"/>
        <v>W8E43657</v>
      </c>
      <c r="B133" t="s">
        <v>527</v>
      </c>
      <c r="C133" t="s">
        <v>526</v>
      </c>
      <c r="D133" s="22">
        <v>43657</v>
      </c>
      <c r="E133" s="9">
        <v>2110</v>
      </c>
    </row>
    <row r="134" spans="1:5" x14ac:dyDescent="0.2">
      <c r="A134" t="str">
        <f t="shared" si="2"/>
        <v>W8G43657</v>
      </c>
      <c r="B134" t="s">
        <v>529</v>
      </c>
      <c r="C134" t="s">
        <v>528</v>
      </c>
      <c r="D134" s="22">
        <v>43657</v>
      </c>
      <c r="E134" s="9">
        <v>1990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0C8C-A739-463D-BEA7-C6C8939CA95B}">
  <dimension ref="A1:K134"/>
  <sheetViews>
    <sheetView workbookViewId="0">
      <selection activeCell="D47" sqref="D47"/>
    </sheetView>
  </sheetViews>
  <sheetFormatPr baseColWidth="10" defaultColWidth="8.83203125" defaultRowHeight="15" x14ac:dyDescent="0.2"/>
  <cols>
    <col min="1" max="1" width="11" bestFit="1" customWidth="1"/>
    <col min="2" max="4" width="12.83203125" customWidth="1"/>
    <col min="5" max="7" width="20.83203125" customWidth="1"/>
    <col min="8" max="11" width="15.83203125" customWidth="1"/>
  </cols>
  <sheetData>
    <row r="1" spans="1:7" ht="16" thickBot="1" x14ac:dyDescent="0.25">
      <c r="A1" s="21" t="s">
        <v>1</v>
      </c>
      <c r="B1" s="21" t="s">
        <v>530</v>
      </c>
      <c r="C1" s="21" t="s">
        <v>0</v>
      </c>
      <c r="D1" s="21" t="s">
        <v>3</v>
      </c>
      <c r="E1" s="21" t="s">
        <v>535</v>
      </c>
      <c r="F1" s="21" t="s">
        <v>536</v>
      </c>
      <c r="G1" s="21" t="s">
        <v>537</v>
      </c>
    </row>
    <row r="2" spans="1:7" ht="16" thickTop="1" x14ac:dyDescent="0.2">
      <c r="A2" t="str">
        <f>C2&amp;D2</f>
        <v>D10A43703</v>
      </c>
      <c r="B2" t="s">
        <v>279</v>
      </c>
      <c r="C2" t="s">
        <v>278</v>
      </c>
      <c r="D2" s="22">
        <v>43703</v>
      </c>
      <c r="E2">
        <v>0.14000000000000001</v>
      </c>
      <c r="F2" s="9">
        <v>3.9100000000000003E-3</v>
      </c>
      <c r="G2">
        <v>8.98</v>
      </c>
    </row>
    <row r="3" spans="1:7" x14ac:dyDescent="0.2">
      <c r="A3" t="str">
        <f t="shared" ref="A3:A66" si="0">C3&amp;D3</f>
        <v>D10B43703</v>
      </c>
      <c r="B3" t="s">
        <v>281</v>
      </c>
      <c r="C3" t="s">
        <v>280</v>
      </c>
      <c r="D3" s="22">
        <v>43703</v>
      </c>
      <c r="E3">
        <v>0.05</v>
      </c>
      <c r="F3" s="9">
        <v>4.0299999999999997E-3</v>
      </c>
      <c r="G3">
        <v>33.340000000000003</v>
      </c>
    </row>
    <row r="4" spans="1:7" x14ac:dyDescent="0.2">
      <c r="A4" t="str">
        <f t="shared" si="0"/>
        <v>D10C43703</v>
      </c>
      <c r="B4" t="s">
        <v>283</v>
      </c>
      <c r="C4" t="s">
        <v>282</v>
      </c>
      <c r="D4" s="22">
        <v>43703</v>
      </c>
      <c r="E4">
        <v>0.11</v>
      </c>
      <c r="F4" s="9">
        <v>2.7599999999999999E-3</v>
      </c>
      <c r="G4">
        <v>67.55</v>
      </c>
    </row>
    <row r="5" spans="1:7" x14ac:dyDescent="0.2">
      <c r="A5" t="str">
        <f t="shared" si="0"/>
        <v>D10D43703</v>
      </c>
      <c r="B5" t="s">
        <v>285</v>
      </c>
      <c r="C5" t="s">
        <v>284</v>
      </c>
      <c r="D5" s="22">
        <v>43703</v>
      </c>
      <c r="E5">
        <v>0.05</v>
      </c>
      <c r="F5" s="9">
        <v>2.99E-3</v>
      </c>
      <c r="G5">
        <v>1.44</v>
      </c>
    </row>
    <row r="6" spans="1:7" x14ac:dyDescent="0.2">
      <c r="A6" t="str">
        <f t="shared" si="0"/>
        <v>D10E43703</v>
      </c>
      <c r="B6" t="s">
        <v>287</v>
      </c>
      <c r="C6" t="s">
        <v>286</v>
      </c>
      <c r="D6" s="22">
        <v>43703</v>
      </c>
      <c r="E6">
        <v>0.02</v>
      </c>
      <c r="F6" s="9">
        <v>4.0699999999999998E-3</v>
      </c>
      <c r="G6">
        <v>3.64</v>
      </c>
    </row>
    <row r="7" spans="1:7" x14ac:dyDescent="0.2">
      <c r="A7" t="str">
        <f t="shared" si="0"/>
        <v>D10E43644</v>
      </c>
      <c r="B7" t="s">
        <v>288</v>
      </c>
      <c r="C7" t="s">
        <v>286</v>
      </c>
      <c r="D7" s="22">
        <v>43644</v>
      </c>
      <c r="E7">
        <v>0.05</v>
      </c>
      <c r="F7" s="9">
        <v>3.65E-3</v>
      </c>
      <c r="G7">
        <v>7.05</v>
      </c>
    </row>
    <row r="8" spans="1:7" x14ac:dyDescent="0.2">
      <c r="A8" t="str">
        <f t="shared" si="0"/>
        <v>D14A43675</v>
      </c>
      <c r="B8" t="s">
        <v>292</v>
      </c>
      <c r="C8" t="s">
        <v>291</v>
      </c>
      <c r="D8" s="22">
        <v>43675</v>
      </c>
      <c r="E8">
        <v>0.05</v>
      </c>
      <c r="F8">
        <v>1.01</v>
      </c>
      <c r="G8">
        <v>490.67</v>
      </c>
    </row>
    <row r="9" spans="1:7" x14ac:dyDescent="0.2">
      <c r="A9" t="str">
        <f t="shared" si="0"/>
        <v>D14A43640</v>
      </c>
      <c r="B9" t="s">
        <v>293</v>
      </c>
      <c r="C9" t="s">
        <v>291</v>
      </c>
      <c r="D9" s="22">
        <v>43640</v>
      </c>
      <c r="E9">
        <v>0.02</v>
      </c>
      <c r="F9">
        <v>1.28</v>
      </c>
      <c r="G9">
        <v>462.56</v>
      </c>
    </row>
    <row r="10" spans="1:7" x14ac:dyDescent="0.2">
      <c r="A10" t="str">
        <f t="shared" si="0"/>
        <v>D14B43675</v>
      </c>
      <c r="B10" t="s">
        <v>295</v>
      </c>
      <c r="C10" t="s">
        <v>294</v>
      </c>
      <c r="D10" s="22">
        <v>43675</v>
      </c>
      <c r="E10">
        <v>0.1</v>
      </c>
      <c r="F10">
        <v>0.25</v>
      </c>
      <c r="G10">
        <v>1.99</v>
      </c>
    </row>
    <row r="11" spans="1:7" x14ac:dyDescent="0.2">
      <c r="A11" t="str">
        <f t="shared" si="0"/>
        <v>D15A43683</v>
      </c>
      <c r="B11" t="s">
        <v>297</v>
      </c>
      <c r="C11" t="s">
        <v>296</v>
      </c>
      <c r="D11" s="22">
        <v>43683</v>
      </c>
      <c r="E11">
        <v>0.03</v>
      </c>
      <c r="F11">
        <v>0.12</v>
      </c>
      <c r="G11">
        <v>0.99</v>
      </c>
    </row>
    <row r="12" spans="1:7" x14ac:dyDescent="0.2">
      <c r="A12" t="str">
        <f t="shared" si="0"/>
        <v>D15B43683</v>
      </c>
      <c r="B12" t="s">
        <v>532</v>
      </c>
      <c r="C12" t="s">
        <v>289</v>
      </c>
      <c r="D12" s="22">
        <v>43683</v>
      </c>
      <c r="E12">
        <v>0.02</v>
      </c>
      <c r="F12">
        <v>1.03</v>
      </c>
      <c r="G12">
        <v>816.25</v>
      </c>
    </row>
    <row r="13" spans="1:7" x14ac:dyDescent="0.2">
      <c r="A13" t="str">
        <f t="shared" si="0"/>
        <v>D2043668</v>
      </c>
      <c r="B13" t="s">
        <v>299</v>
      </c>
      <c r="C13" t="s">
        <v>298</v>
      </c>
      <c r="D13" s="22">
        <v>43668</v>
      </c>
      <c r="E13">
        <v>0.03</v>
      </c>
      <c r="F13" s="9">
        <v>7.3600000000000002E-3</v>
      </c>
      <c r="G13">
        <v>2.31</v>
      </c>
    </row>
    <row r="14" spans="1:7" x14ac:dyDescent="0.2">
      <c r="A14" t="str">
        <f t="shared" si="0"/>
        <v>D2043636</v>
      </c>
      <c r="B14" t="s">
        <v>300</v>
      </c>
      <c r="C14" t="s">
        <v>298</v>
      </c>
      <c r="D14" s="22">
        <v>43636</v>
      </c>
      <c r="E14">
        <v>0.01</v>
      </c>
      <c r="F14" s="9">
        <v>8.8000000000000005E-3</v>
      </c>
      <c r="G14">
        <v>73.489999999999995</v>
      </c>
    </row>
    <row r="15" spans="1:7" x14ac:dyDescent="0.2">
      <c r="A15" t="str">
        <f t="shared" si="0"/>
        <v>D22C43686</v>
      </c>
      <c r="B15" t="s">
        <v>302</v>
      </c>
      <c r="C15" t="s">
        <v>301</v>
      </c>
      <c r="D15" s="22">
        <v>43686</v>
      </c>
      <c r="E15">
        <v>0.05</v>
      </c>
      <c r="F15">
        <v>0.48</v>
      </c>
      <c r="G15">
        <v>694.2</v>
      </c>
    </row>
    <row r="16" spans="1:7" x14ac:dyDescent="0.2">
      <c r="A16" t="str">
        <f t="shared" si="0"/>
        <v>D24B43692</v>
      </c>
      <c r="B16" t="s">
        <v>304</v>
      </c>
      <c r="C16" t="s">
        <v>303</v>
      </c>
      <c r="D16" s="22">
        <v>43692</v>
      </c>
      <c r="E16">
        <v>0.28999999999999998</v>
      </c>
      <c r="F16">
        <v>0.62</v>
      </c>
      <c r="G16">
        <v>237.55</v>
      </c>
    </row>
    <row r="17" spans="1:7" x14ac:dyDescent="0.2">
      <c r="A17" t="str">
        <f t="shared" si="0"/>
        <v>D26A43692</v>
      </c>
      <c r="B17" t="s">
        <v>306</v>
      </c>
      <c r="C17" t="s">
        <v>305</v>
      </c>
      <c r="D17" s="22">
        <v>43692</v>
      </c>
      <c r="E17">
        <v>1.35</v>
      </c>
      <c r="F17">
        <v>0.75</v>
      </c>
      <c r="G17" s="9">
        <v>1127.5999999999999</v>
      </c>
    </row>
    <row r="18" spans="1:7" x14ac:dyDescent="0.2">
      <c r="A18" t="str">
        <f t="shared" si="0"/>
        <v>D26B43692</v>
      </c>
      <c r="B18" t="s">
        <v>308</v>
      </c>
      <c r="C18" t="s">
        <v>307</v>
      </c>
      <c r="D18" s="22">
        <v>43692</v>
      </c>
      <c r="E18">
        <v>0.11</v>
      </c>
      <c r="F18">
        <v>0.38</v>
      </c>
      <c r="G18">
        <v>115.47</v>
      </c>
    </row>
    <row r="19" spans="1:7" x14ac:dyDescent="0.2">
      <c r="A19" t="str">
        <f t="shared" si="0"/>
        <v>D26C43692</v>
      </c>
      <c r="B19" t="s">
        <v>310</v>
      </c>
      <c r="C19" t="s">
        <v>309</v>
      </c>
      <c r="D19" s="22">
        <v>43692</v>
      </c>
      <c r="E19">
        <v>0.02</v>
      </c>
      <c r="F19">
        <v>1.25</v>
      </c>
      <c r="G19">
        <v>203.7</v>
      </c>
    </row>
    <row r="20" spans="1:7" x14ac:dyDescent="0.2">
      <c r="A20" t="str">
        <f t="shared" si="0"/>
        <v>D27A43684</v>
      </c>
      <c r="B20" t="s">
        <v>312</v>
      </c>
      <c r="C20" t="s">
        <v>311</v>
      </c>
      <c r="D20" s="22">
        <v>43684</v>
      </c>
      <c r="E20">
        <v>0.04</v>
      </c>
      <c r="F20">
        <v>0.1</v>
      </c>
      <c r="G20">
        <v>99.15</v>
      </c>
    </row>
    <row r="21" spans="1:7" x14ac:dyDescent="0.2">
      <c r="A21" t="str">
        <f t="shared" si="0"/>
        <v>D27B43684</v>
      </c>
      <c r="B21" t="s">
        <v>314</v>
      </c>
      <c r="C21" t="s">
        <v>313</v>
      </c>
      <c r="D21" s="22">
        <v>43684</v>
      </c>
      <c r="E21">
        <v>0.02</v>
      </c>
      <c r="F21">
        <v>0.19</v>
      </c>
      <c r="G21">
        <v>204.04</v>
      </c>
    </row>
    <row r="22" spans="1:7" x14ac:dyDescent="0.2">
      <c r="A22" t="str">
        <f t="shared" si="0"/>
        <v>D27C43684</v>
      </c>
      <c r="B22" t="s">
        <v>316</v>
      </c>
      <c r="C22" t="s">
        <v>315</v>
      </c>
      <c r="D22" s="22">
        <v>43684</v>
      </c>
      <c r="E22">
        <v>0.03</v>
      </c>
      <c r="F22" s="9">
        <v>2.9299999999999999E-3</v>
      </c>
      <c r="G22">
        <v>2.84</v>
      </c>
    </row>
    <row r="23" spans="1:7" x14ac:dyDescent="0.2">
      <c r="A23" t="str">
        <f t="shared" si="0"/>
        <v>D30A43696</v>
      </c>
      <c r="B23" t="s">
        <v>318</v>
      </c>
      <c r="C23" t="s">
        <v>317</v>
      </c>
      <c r="D23" s="22">
        <v>43696</v>
      </c>
      <c r="E23" s="9">
        <v>8.6099999999999996E-3</v>
      </c>
      <c r="F23">
        <v>0.02</v>
      </c>
      <c r="G23">
        <v>761.94</v>
      </c>
    </row>
    <row r="24" spans="1:7" x14ac:dyDescent="0.2">
      <c r="A24" t="str">
        <f t="shared" si="0"/>
        <v>D30B43696</v>
      </c>
      <c r="B24" t="s">
        <v>320</v>
      </c>
      <c r="C24" t="s">
        <v>319</v>
      </c>
      <c r="D24" s="22">
        <v>43696</v>
      </c>
      <c r="E24">
        <v>0.08</v>
      </c>
      <c r="F24">
        <v>0.06</v>
      </c>
      <c r="G24">
        <v>8.32</v>
      </c>
    </row>
    <row r="25" spans="1:7" x14ac:dyDescent="0.2">
      <c r="A25" t="str">
        <f t="shared" si="0"/>
        <v>D31A43696</v>
      </c>
      <c r="B25" t="s">
        <v>322</v>
      </c>
      <c r="C25" t="s">
        <v>321</v>
      </c>
      <c r="D25" s="22">
        <v>43696</v>
      </c>
      <c r="E25">
        <v>0.14000000000000001</v>
      </c>
      <c r="F25">
        <v>0.56999999999999995</v>
      </c>
      <c r="G25">
        <v>7.12</v>
      </c>
    </row>
    <row r="26" spans="1:7" x14ac:dyDescent="0.2">
      <c r="A26" t="str">
        <f t="shared" si="0"/>
        <v>D31A43649</v>
      </c>
      <c r="B26" t="s">
        <v>323</v>
      </c>
      <c r="C26" t="s">
        <v>321</v>
      </c>
      <c r="D26" s="22">
        <v>43649</v>
      </c>
      <c r="E26">
        <v>0.02</v>
      </c>
      <c r="F26">
        <v>0.84</v>
      </c>
      <c r="G26">
        <v>188.35</v>
      </c>
    </row>
    <row r="27" spans="1:7" x14ac:dyDescent="0.2">
      <c r="A27" t="str">
        <f t="shared" si="0"/>
        <v>D31B43696</v>
      </c>
      <c r="B27" t="s">
        <v>325</v>
      </c>
      <c r="C27" t="s">
        <v>324</v>
      </c>
      <c r="D27" s="22">
        <v>43696</v>
      </c>
      <c r="E27">
        <v>0.12</v>
      </c>
      <c r="F27">
        <v>0.2</v>
      </c>
      <c r="G27">
        <v>2.98</v>
      </c>
    </row>
    <row r="28" spans="1:7" x14ac:dyDescent="0.2">
      <c r="A28" t="str">
        <f t="shared" si="0"/>
        <v>D31B43648</v>
      </c>
      <c r="B28" t="s">
        <v>326</v>
      </c>
      <c r="C28" t="s">
        <v>324</v>
      </c>
      <c r="D28" s="22">
        <v>43648</v>
      </c>
      <c r="E28">
        <v>0.15</v>
      </c>
      <c r="F28">
        <v>0.13</v>
      </c>
      <c r="G28">
        <v>4.1900000000000004</v>
      </c>
    </row>
    <row r="29" spans="1:7" x14ac:dyDescent="0.2">
      <c r="A29" t="str">
        <f t="shared" si="0"/>
        <v>D31C43648</v>
      </c>
      <c r="B29" t="s">
        <v>328</v>
      </c>
      <c r="C29" t="s">
        <v>327</v>
      </c>
      <c r="D29" s="22">
        <v>43648</v>
      </c>
      <c r="E29" s="9">
        <v>9.7000000000000003E-3</v>
      </c>
      <c r="F29">
        <v>0.66</v>
      </c>
      <c r="G29">
        <v>736.65</v>
      </c>
    </row>
    <row r="30" spans="1:7" x14ac:dyDescent="0.2">
      <c r="A30" t="str">
        <f t="shared" si="0"/>
        <v>D3643689</v>
      </c>
      <c r="B30" t="s">
        <v>330</v>
      </c>
      <c r="C30" t="s">
        <v>329</v>
      </c>
      <c r="D30" s="22">
        <v>43689</v>
      </c>
      <c r="E30">
        <v>0.09</v>
      </c>
      <c r="F30">
        <v>0.17</v>
      </c>
      <c r="G30">
        <v>12.53</v>
      </c>
    </row>
    <row r="31" spans="1:7" x14ac:dyDescent="0.2">
      <c r="A31" t="str">
        <f t="shared" si="0"/>
        <v>D44A43699</v>
      </c>
      <c r="B31" t="s">
        <v>334</v>
      </c>
      <c r="C31" t="s">
        <v>333</v>
      </c>
      <c r="D31" s="22">
        <v>43699</v>
      </c>
      <c r="E31">
        <v>0.02</v>
      </c>
      <c r="F31" s="9">
        <v>7.0200000000000002E-3</v>
      </c>
      <c r="G31">
        <v>1.94</v>
      </c>
    </row>
    <row r="32" spans="1:7" x14ac:dyDescent="0.2">
      <c r="A32" t="str">
        <f t="shared" si="0"/>
        <v>D44B43699</v>
      </c>
      <c r="B32" t="s">
        <v>336</v>
      </c>
      <c r="C32" t="s">
        <v>335</v>
      </c>
      <c r="D32" s="22">
        <v>43699</v>
      </c>
      <c r="E32">
        <v>0.08</v>
      </c>
      <c r="F32">
        <v>0.09</v>
      </c>
      <c r="G32">
        <v>7.52</v>
      </c>
    </row>
    <row r="33" spans="1:10" x14ac:dyDescent="0.2">
      <c r="A33" t="str">
        <f t="shared" si="0"/>
        <v>D44B43654</v>
      </c>
      <c r="B33" t="s">
        <v>337</v>
      </c>
      <c r="C33" t="s">
        <v>335</v>
      </c>
      <c r="D33" s="22">
        <v>43654</v>
      </c>
      <c r="E33">
        <v>0.05</v>
      </c>
      <c r="F33">
        <v>0.05</v>
      </c>
      <c r="G33">
        <v>69.13</v>
      </c>
    </row>
    <row r="34" spans="1:10" x14ac:dyDescent="0.2">
      <c r="A34" t="str">
        <f t="shared" si="0"/>
        <v>D45A43683</v>
      </c>
      <c r="B34" t="s">
        <v>339</v>
      </c>
      <c r="C34" t="s">
        <v>338</v>
      </c>
      <c r="D34" s="22">
        <v>43683</v>
      </c>
      <c r="E34">
        <v>0.06</v>
      </c>
      <c r="F34">
        <v>0.17</v>
      </c>
      <c r="G34" s="9">
        <v>624.70000000000005</v>
      </c>
    </row>
    <row r="35" spans="1:10" x14ac:dyDescent="0.2">
      <c r="A35" t="str">
        <f t="shared" si="0"/>
        <v>D45B43683</v>
      </c>
      <c r="B35" t="s">
        <v>341</v>
      </c>
      <c r="C35" t="s">
        <v>340</v>
      </c>
      <c r="D35" s="22">
        <v>43683</v>
      </c>
      <c r="E35">
        <v>0.05</v>
      </c>
      <c r="F35" s="9">
        <v>2.7100000000000002E-3</v>
      </c>
      <c r="G35">
        <v>53.5</v>
      </c>
    </row>
    <row r="36" spans="1:10" x14ac:dyDescent="0.2">
      <c r="A36" t="str">
        <f t="shared" si="0"/>
        <v>D45D43683</v>
      </c>
      <c r="B36" t="s">
        <v>343</v>
      </c>
      <c r="C36" t="s">
        <v>342</v>
      </c>
      <c r="D36" s="22">
        <v>43683</v>
      </c>
      <c r="E36">
        <v>0.08</v>
      </c>
      <c r="F36">
        <v>0.56999999999999995</v>
      </c>
      <c r="G36">
        <v>7.93</v>
      </c>
    </row>
    <row r="37" spans="1:10" x14ac:dyDescent="0.2">
      <c r="A37" t="str">
        <f t="shared" si="0"/>
        <v>D48A43668</v>
      </c>
      <c r="B37" t="s">
        <v>345</v>
      </c>
      <c r="C37" t="s">
        <v>344</v>
      </c>
      <c r="D37" s="22">
        <v>43668</v>
      </c>
      <c r="E37">
        <v>0.03</v>
      </c>
      <c r="F37">
        <v>0.78</v>
      </c>
      <c r="G37">
        <v>85.97</v>
      </c>
    </row>
    <row r="38" spans="1:10" x14ac:dyDescent="0.2">
      <c r="A38" t="str">
        <f t="shared" si="0"/>
        <v>D48B43668</v>
      </c>
      <c r="B38" t="s">
        <v>347</v>
      </c>
      <c r="C38" t="s">
        <v>346</v>
      </c>
      <c r="D38" s="22">
        <v>43668</v>
      </c>
      <c r="E38">
        <v>0.11</v>
      </c>
      <c r="F38">
        <v>0.02</v>
      </c>
      <c r="G38">
        <v>4.5199999999999996</v>
      </c>
    </row>
    <row r="39" spans="1:10" x14ac:dyDescent="0.2">
      <c r="A39" t="str">
        <f t="shared" si="0"/>
        <v>D4943668</v>
      </c>
      <c r="B39" t="s">
        <v>349</v>
      </c>
      <c r="C39" t="s">
        <v>348</v>
      </c>
      <c r="D39" s="22">
        <v>43668</v>
      </c>
      <c r="E39">
        <v>7.0000000000000007E-2</v>
      </c>
      <c r="F39">
        <v>0.04</v>
      </c>
      <c r="G39">
        <v>24.25</v>
      </c>
      <c r="J39" s="9"/>
    </row>
    <row r="40" spans="1:10" x14ac:dyDescent="0.2">
      <c r="A40" t="str">
        <f t="shared" si="0"/>
        <v>D4A43672</v>
      </c>
      <c r="B40" t="s">
        <v>351</v>
      </c>
      <c r="C40" t="s">
        <v>350</v>
      </c>
      <c r="D40" s="22">
        <v>43672</v>
      </c>
      <c r="E40">
        <v>0.05</v>
      </c>
      <c r="F40">
        <v>7.0000000000000007E-2</v>
      </c>
      <c r="G40">
        <v>65.849999999999994</v>
      </c>
    </row>
    <row r="41" spans="1:10" x14ac:dyDescent="0.2">
      <c r="A41" t="str">
        <f t="shared" si="0"/>
        <v>D4C43672</v>
      </c>
      <c r="B41" t="s">
        <v>353</v>
      </c>
      <c r="C41" t="s">
        <v>352</v>
      </c>
      <c r="D41" s="22">
        <v>43672</v>
      </c>
      <c r="E41">
        <v>0.31</v>
      </c>
      <c r="F41">
        <v>0.12</v>
      </c>
      <c r="G41">
        <v>32</v>
      </c>
    </row>
    <row r="42" spans="1:10" x14ac:dyDescent="0.2">
      <c r="A42" t="str">
        <f t="shared" si="0"/>
        <v>D4D43671</v>
      </c>
      <c r="B42" t="s">
        <v>355</v>
      </c>
      <c r="C42" t="s">
        <v>354</v>
      </c>
      <c r="D42" s="22">
        <v>43671</v>
      </c>
      <c r="E42">
        <v>0.09</v>
      </c>
      <c r="F42">
        <v>0.02</v>
      </c>
      <c r="G42">
        <v>34.72</v>
      </c>
    </row>
    <row r="43" spans="1:10" x14ac:dyDescent="0.2">
      <c r="A43" t="str">
        <f t="shared" si="0"/>
        <v>D4E43671</v>
      </c>
      <c r="B43" t="s">
        <v>357</v>
      </c>
      <c r="C43" t="s">
        <v>356</v>
      </c>
      <c r="D43" s="22">
        <v>43671</v>
      </c>
      <c r="E43">
        <v>0.13</v>
      </c>
      <c r="F43">
        <v>0.59</v>
      </c>
      <c r="G43">
        <v>18.739999999999998</v>
      </c>
    </row>
    <row r="44" spans="1:10" x14ac:dyDescent="0.2">
      <c r="A44" t="str">
        <f t="shared" si="0"/>
        <v>D4G43671</v>
      </c>
      <c r="B44" t="s">
        <v>359</v>
      </c>
      <c r="C44" t="s">
        <v>358</v>
      </c>
      <c r="D44" s="22">
        <v>43671</v>
      </c>
      <c r="E44">
        <v>0.06</v>
      </c>
      <c r="F44">
        <v>0.4</v>
      </c>
      <c r="G44">
        <v>1.0900000000000001</v>
      </c>
    </row>
    <row r="45" spans="1:10" x14ac:dyDescent="0.2">
      <c r="A45" t="str">
        <f t="shared" si="0"/>
        <v>D4H43686</v>
      </c>
      <c r="B45" t="s">
        <v>361</v>
      </c>
      <c r="C45" t="s">
        <v>360</v>
      </c>
      <c r="D45" s="22">
        <v>43686</v>
      </c>
      <c r="E45" s="9">
        <v>8.6999999999999994E-3</v>
      </c>
      <c r="F45">
        <v>0.04</v>
      </c>
      <c r="G45">
        <v>230.72</v>
      </c>
    </row>
    <row r="46" spans="1:10" x14ac:dyDescent="0.2">
      <c r="A46" t="str">
        <f t="shared" si="0"/>
        <v>D543704</v>
      </c>
      <c r="B46" t="s">
        <v>363</v>
      </c>
      <c r="C46" t="s">
        <v>362</v>
      </c>
      <c r="D46" s="22">
        <v>43704</v>
      </c>
      <c r="E46">
        <v>0.09</v>
      </c>
      <c r="F46" s="9">
        <v>6.4000000000000005E-4</v>
      </c>
      <c r="G46">
        <v>7.01</v>
      </c>
    </row>
    <row r="47" spans="1:10" x14ac:dyDescent="0.2">
      <c r="A47" t="str">
        <f t="shared" si="0"/>
        <v>D543643</v>
      </c>
      <c r="B47" t="s">
        <v>364</v>
      </c>
      <c r="C47" t="s">
        <v>362</v>
      </c>
      <c r="D47" s="22">
        <v>43643</v>
      </c>
      <c r="E47">
        <v>0.06</v>
      </c>
      <c r="F47" s="9">
        <v>8.5000000000000006E-3</v>
      </c>
      <c r="G47">
        <v>3.31</v>
      </c>
    </row>
    <row r="48" spans="1:10" x14ac:dyDescent="0.2">
      <c r="A48" t="str">
        <f t="shared" si="0"/>
        <v>D5143668</v>
      </c>
      <c r="B48" t="s">
        <v>366</v>
      </c>
      <c r="C48" t="s">
        <v>365</v>
      </c>
      <c r="D48" s="22">
        <v>43668</v>
      </c>
      <c r="E48">
        <v>0.08</v>
      </c>
      <c r="F48">
        <v>0.03</v>
      </c>
      <c r="G48">
        <v>47.3</v>
      </c>
    </row>
    <row r="49" spans="1:7" x14ac:dyDescent="0.2">
      <c r="A49" t="str">
        <f t="shared" si="0"/>
        <v>D5243669</v>
      </c>
      <c r="B49" t="s">
        <v>368</v>
      </c>
      <c r="C49" t="s">
        <v>367</v>
      </c>
      <c r="D49" s="22">
        <v>43669</v>
      </c>
      <c r="E49">
        <v>0.03</v>
      </c>
      <c r="F49">
        <v>0.33</v>
      </c>
      <c r="G49">
        <v>4.17</v>
      </c>
    </row>
    <row r="50" spans="1:7" x14ac:dyDescent="0.2">
      <c r="A50" t="str">
        <f t="shared" si="0"/>
        <v>D5243636</v>
      </c>
      <c r="B50" t="s">
        <v>369</v>
      </c>
      <c r="C50" t="s">
        <v>367</v>
      </c>
      <c r="D50" s="22">
        <v>43636</v>
      </c>
      <c r="E50">
        <v>0.02</v>
      </c>
      <c r="F50">
        <v>0.11</v>
      </c>
      <c r="G50">
        <v>192.09</v>
      </c>
    </row>
    <row r="51" spans="1:7" x14ac:dyDescent="0.2">
      <c r="A51" t="str">
        <f t="shared" si="0"/>
        <v>D53A43669</v>
      </c>
      <c r="B51" t="s">
        <v>371</v>
      </c>
      <c r="C51" t="s">
        <v>370</v>
      </c>
      <c r="D51" s="22">
        <v>43669</v>
      </c>
      <c r="E51" s="9">
        <v>4.8500000000000001E-3</v>
      </c>
      <c r="F51">
        <v>0.9</v>
      </c>
      <c r="G51">
        <v>211.46</v>
      </c>
    </row>
    <row r="52" spans="1:7" x14ac:dyDescent="0.2">
      <c r="A52" t="str">
        <f t="shared" si="0"/>
        <v>D54A43669</v>
      </c>
      <c r="B52" t="s">
        <v>373</v>
      </c>
      <c r="C52" t="s">
        <v>372</v>
      </c>
      <c r="D52" s="22">
        <v>43669</v>
      </c>
      <c r="E52">
        <v>0.03</v>
      </c>
      <c r="F52">
        <v>0.03</v>
      </c>
      <c r="G52">
        <v>16.48</v>
      </c>
    </row>
    <row r="53" spans="1:7" x14ac:dyDescent="0.2">
      <c r="A53" t="str">
        <f t="shared" si="0"/>
        <v>D54B43668</v>
      </c>
      <c r="B53" t="s">
        <v>375</v>
      </c>
      <c r="C53" t="s">
        <v>374</v>
      </c>
      <c r="D53" s="22">
        <v>43668</v>
      </c>
      <c r="E53">
        <v>0.02</v>
      </c>
      <c r="F53">
        <v>0.14000000000000001</v>
      </c>
      <c r="G53">
        <v>316</v>
      </c>
    </row>
    <row r="54" spans="1:7" x14ac:dyDescent="0.2">
      <c r="A54" t="str">
        <f t="shared" si="0"/>
        <v>D55B43669</v>
      </c>
      <c r="B54" t="s">
        <v>377</v>
      </c>
      <c r="C54" t="s">
        <v>376</v>
      </c>
      <c r="D54" s="22">
        <v>43669</v>
      </c>
      <c r="E54">
        <v>0.03</v>
      </c>
      <c r="F54" s="9">
        <v>4.8900000000000002E-3</v>
      </c>
      <c r="G54">
        <v>0.98</v>
      </c>
    </row>
    <row r="55" spans="1:7" x14ac:dyDescent="0.2">
      <c r="A55" t="str">
        <f t="shared" si="0"/>
        <v>D56A43678</v>
      </c>
      <c r="B55" t="s">
        <v>379</v>
      </c>
      <c r="C55" t="s">
        <v>378</v>
      </c>
      <c r="D55" s="22">
        <v>43678</v>
      </c>
      <c r="E55">
        <v>0.04</v>
      </c>
      <c r="F55" s="9">
        <v>8.1499999999999993E-3</v>
      </c>
      <c r="G55">
        <v>1.86</v>
      </c>
    </row>
    <row r="56" spans="1:7" x14ac:dyDescent="0.2">
      <c r="A56" t="str">
        <f t="shared" si="0"/>
        <v>D56A43635</v>
      </c>
      <c r="B56" t="s">
        <v>380</v>
      </c>
      <c r="C56" t="s">
        <v>378</v>
      </c>
      <c r="D56" s="22">
        <v>43635</v>
      </c>
      <c r="E56">
        <v>0.01</v>
      </c>
      <c r="F56">
        <v>0.01</v>
      </c>
      <c r="G56">
        <v>124.54</v>
      </c>
    </row>
    <row r="57" spans="1:7" x14ac:dyDescent="0.2">
      <c r="A57" t="str">
        <f t="shared" si="0"/>
        <v>D56B43678</v>
      </c>
      <c r="B57" t="s">
        <v>382</v>
      </c>
      <c r="C57" t="s">
        <v>381</v>
      </c>
      <c r="D57" s="22">
        <v>43678</v>
      </c>
      <c r="E57">
        <v>0.1</v>
      </c>
      <c r="F57">
        <v>0.13</v>
      </c>
      <c r="G57">
        <v>4.75</v>
      </c>
    </row>
    <row r="58" spans="1:7" x14ac:dyDescent="0.2">
      <c r="A58" t="str">
        <f t="shared" si="0"/>
        <v>D56C43678</v>
      </c>
      <c r="B58" t="s">
        <v>384</v>
      </c>
      <c r="C58" t="s">
        <v>383</v>
      </c>
      <c r="D58" s="22">
        <v>43678</v>
      </c>
      <c r="E58">
        <v>0.16</v>
      </c>
      <c r="F58">
        <v>0.28000000000000003</v>
      </c>
      <c r="G58">
        <v>7.33</v>
      </c>
    </row>
    <row r="59" spans="1:7" x14ac:dyDescent="0.2">
      <c r="A59" t="str">
        <f t="shared" si="0"/>
        <v>D56C43635</v>
      </c>
      <c r="B59" t="s">
        <v>385</v>
      </c>
      <c r="C59" t="s">
        <v>383</v>
      </c>
      <c r="D59" s="22">
        <v>43635</v>
      </c>
      <c r="E59">
        <v>0.02</v>
      </c>
      <c r="F59">
        <v>0.31</v>
      </c>
      <c r="G59">
        <v>171.78</v>
      </c>
    </row>
    <row r="60" spans="1:7" x14ac:dyDescent="0.2">
      <c r="A60" t="str">
        <f t="shared" si="0"/>
        <v>D56D43661</v>
      </c>
      <c r="B60" t="s">
        <v>387</v>
      </c>
      <c r="C60" t="s">
        <v>386</v>
      </c>
      <c r="D60" s="22">
        <v>43661</v>
      </c>
      <c r="E60" s="9">
        <v>7.5699999999999997E-4</v>
      </c>
      <c r="F60">
        <v>0.03</v>
      </c>
      <c r="G60">
        <v>165.02</v>
      </c>
    </row>
    <row r="61" spans="1:7" x14ac:dyDescent="0.2">
      <c r="A61" t="str">
        <f t="shared" si="0"/>
        <v>D57A43700</v>
      </c>
      <c r="B61" t="s">
        <v>389</v>
      </c>
      <c r="C61" t="s">
        <v>388</v>
      </c>
      <c r="D61" s="22">
        <v>43700</v>
      </c>
      <c r="E61">
        <v>0.53</v>
      </c>
      <c r="F61" s="9">
        <v>6.1599999999999997E-3</v>
      </c>
      <c r="G61">
        <v>17.02</v>
      </c>
    </row>
    <row r="62" spans="1:7" x14ac:dyDescent="0.2">
      <c r="A62" t="str">
        <f t="shared" si="0"/>
        <v>D57A43665</v>
      </c>
      <c r="B62" t="s">
        <v>533</v>
      </c>
      <c r="C62" t="s">
        <v>388</v>
      </c>
      <c r="D62" s="22">
        <v>43665</v>
      </c>
      <c r="E62">
        <v>0.26</v>
      </c>
      <c r="F62">
        <v>0.03</v>
      </c>
      <c r="G62">
        <v>6.89</v>
      </c>
    </row>
    <row r="63" spans="1:7" x14ac:dyDescent="0.2">
      <c r="A63" t="str">
        <f t="shared" si="0"/>
        <v>D57B43700</v>
      </c>
      <c r="B63" t="s">
        <v>392</v>
      </c>
      <c r="C63" t="s">
        <v>391</v>
      </c>
      <c r="D63" s="22">
        <v>43700</v>
      </c>
      <c r="E63">
        <v>0.63</v>
      </c>
      <c r="F63">
        <v>0.03</v>
      </c>
      <c r="G63">
        <v>112.01</v>
      </c>
    </row>
    <row r="64" spans="1:7" x14ac:dyDescent="0.2">
      <c r="A64" t="str">
        <f t="shared" si="0"/>
        <v>D57B43655</v>
      </c>
      <c r="B64" t="s">
        <v>393</v>
      </c>
      <c r="C64" t="s">
        <v>391</v>
      </c>
      <c r="D64" s="22">
        <v>43655</v>
      </c>
      <c r="E64" s="9">
        <v>9.7400000000000004E-3</v>
      </c>
      <c r="F64">
        <v>0.01</v>
      </c>
      <c r="G64">
        <v>80.17</v>
      </c>
    </row>
    <row r="65" spans="1:11" x14ac:dyDescent="0.2">
      <c r="A65" t="str">
        <f t="shared" si="0"/>
        <v>D57C43700</v>
      </c>
      <c r="B65" t="s">
        <v>395</v>
      </c>
      <c r="C65" t="s">
        <v>394</v>
      </c>
      <c r="D65" s="22">
        <v>43700</v>
      </c>
      <c r="E65">
        <v>0.02</v>
      </c>
      <c r="F65">
        <v>7.0000000000000007E-2</v>
      </c>
      <c r="G65">
        <v>78.33</v>
      </c>
    </row>
    <row r="66" spans="1:11" x14ac:dyDescent="0.2">
      <c r="A66" t="str">
        <f t="shared" si="0"/>
        <v>D57D43700</v>
      </c>
      <c r="B66" t="s">
        <v>397</v>
      </c>
      <c r="C66" t="s">
        <v>396</v>
      </c>
      <c r="D66" s="22">
        <v>43700</v>
      </c>
      <c r="E66">
        <v>0.17</v>
      </c>
      <c r="F66">
        <v>0.02</v>
      </c>
      <c r="G66">
        <v>67.010000000000005</v>
      </c>
    </row>
    <row r="67" spans="1:11" x14ac:dyDescent="0.2">
      <c r="A67" t="str">
        <f t="shared" ref="A67:A130" si="1">C67&amp;D67</f>
        <v>D58A43699</v>
      </c>
      <c r="B67" t="s">
        <v>399</v>
      </c>
      <c r="C67" t="s">
        <v>398</v>
      </c>
      <c r="D67" s="22">
        <v>43699</v>
      </c>
      <c r="E67">
        <v>0.11</v>
      </c>
      <c r="F67" s="9">
        <v>6.3500000000000004E-4</v>
      </c>
      <c r="G67">
        <v>66.37</v>
      </c>
    </row>
    <row r="68" spans="1:11" x14ac:dyDescent="0.2">
      <c r="A68" t="str">
        <f t="shared" si="1"/>
        <v>D58B43699</v>
      </c>
      <c r="B68" t="s">
        <v>401</v>
      </c>
      <c r="C68" t="s">
        <v>400</v>
      </c>
      <c r="D68" s="22">
        <v>43699</v>
      </c>
      <c r="E68">
        <v>0.47</v>
      </c>
      <c r="F68" s="9">
        <v>7.4200000000000004E-3</v>
      </c>
      <c r="G68">
        <v>641.82000000000005</v>
      </c>
    </row>
    <row r="69" spans="1:11" x14ac:dyDescent="0.2">
      <c r="A69" t="str">
        <f t="shared" si="1"/>
        <v>D58C43699</v>
      </c>
      <c r="B69" t="s">
        <v>403</v>
      </c>
      <c r="C69" t="s">
        <v>402</v>
      </c>
      <c r="D69" s="22">
        <v>43699</v>
      </c>
      <c r="E69">
        <v>0.11</v>
      </c>
      <c r="F69" s="9">
        <v>6.5300000000000002E-3</v>
      </c>
      <c r="G69">
        <v>35.950000000000003</v>
      </c>
    </row>
    <row r="70" spans="1:11" x14ac:dyDescent="0.2">
      <c r="A70" t="str">
        <f t="shared" si="1"/>
        <v>D59A43700</v>
      </c>
      <c r="B70" t="s">
        <v>405</v>
      </c>
      <c r="C70" t="s">
        <v>404</v>
      </c>
      <c r="D70" s="22">
        <v>43700</v>
      </c>
      <c r="E70">
        <v>0.26</v>
      </c>
      <c r="F70">
        <v>0.02</v>
      </c>
      <c r="G70">
        <v>129.1</v>
      </c>
    </row>
    <row r="71" spans="1:11" x14ac:dyDescent="0.2">
      <c r="A71" t="str">
        <f t="shared" si="1"/>
        <v>D59B43700</v>
      </c>
      <c r="B71" t="s">
        <v>407</v>
      </c>
      <c r="C71" t="s">
        <v>406</v>
      </c>
      <c r="D71" s="22">
        <v>43700</v>
      </c>
      <c r="E71">
        <v>0.08</v>
      </c>
      <c r="F71" s="9">
        <v>4.4600000000000004E-3</v>
      </c>
      <c r="G71">
        <v>8.02</v>
      </c>
      <c r="K71" s="9"/>
    </row>
    <row r="72" spans="1:11" x14ac:dyDescent="0.2">
      <c r="A72" t="str">
        <f t="shared" si="1"/>
        <v>D59D43700</v>
      </c>
      <c r="B72" t="s">
        <v>409</v>
      </c>
      <c r="C72" t="s">
        <v>408</v>
      </c>
      <c r="D72" s="22">
        <v>43700</v>
      </c>
      <c r="E72">
        <v>0.03</v>
      </c>
      <c r="F72">
        <v>0.11</v>
      </c>
      <c r="G72" s="9">
        <v>3520.7</v>
      </c>
    </row>
    <row r="73" spans="1:11" x14ac:dyDescent="0.2">
      <c r="A73" t="str">
        <f t="shared" si="1"/>
        <v>D60A43697</v>
      </c>
      <c r="B73" t="s">
        <v>411</v>
      </c>
      <c r="C73" t="s">
        <v>410</v>
      </c>
      <c r="D73" s="22">
        <v>43697</v>
      </c>
      <c r="E73">
        <v>0.13</v>
      </c>
      <c r="F73">
        <v>0.04</v>
      </c>
      <c r="G73">
        <v>77.489999999999995</v>
      </c>
    </row>
    <row r="74" spans="1:11" x14ac:dyDescent="0.2">
      <c r="A74" t="str">
        <f t="shared" si="1"/>
        <v>D60B43697</v>
      </c>
      <c r="B74" t="s">
        <v>413</v>
      </c>
      <c r="C74" t="s">
        <v>412</v>
      </c>
      <c r="D74" s="22">
        <v>43697</v>
      </c>
      <c r="E74">
        <v>0.1</v>
      </c>
      <c r="F74">
        <v>0.13</v>
      </c>
      <c r="G74">
        <v>41.93</v>
      </c>
    </row>
    <row r="75" spans="1:11" x14ac:dyDescent="0.2">
      <c r="A75" t="str">
        <f t="shared" si="1"/>
        <v>D60C43697</v>
      </c>
      <c r="B75" t="s">
        <v>415</v>
      </c>
      <c r="C75" t="s">
        <v>414</v>
      </c>
      <c r="D75" s="22">
        <v>43697</v>
      </c>
      <c r="E75">
        <v>4.4000000000000004</v>
      </c>
      <c r="F75">
        <v>0.75</v>
      </c>
      <c r="G75" s="9">
        <v>6788.1</v>
      </c>
    </row>
    <row r="76" spans="1:11" x14ac:dyDescent="0.2">
      <c r="A76" t="str">
        <f t="shared" si="1"/>
        <v>D61A43676</v>
      </c>
      <c r="B76" t="s">
        <v>417</v>
      </c>
      <c r="C76" t="s">
        <v>416</v>
      </c>
      <c r="D76" s="22">
        <v>43676</v>
      </c>
      <c r="E76">
        <v>0.04</v>
      </c>
      <c r="F76">
        <v>0.03</v>
      </c>
      <c r="G76">
        <v>17.28</v>
      </c>
    </row>
    <row r="77" spans="1:11" x14ac:dyDescent="0.2">
      <c r="A77" t="str">
        <f t="shared" si="1"/>
        <v>D61B43676</v>
      </c>
      <c r="B77" t="s">
        <v>419</v>
      </c>
      <c r="C77" t="s">
        <v>418</v>
      </c>
      <c r="D77" s="22">
        <v>43676</v>
      </c>
      <c r="E77">
        <v>1.63</v>
      </c>
      <c r="F77" s="9">
        <v>5.4000000000000003E-3</v>
      </c>
      <c r="G77">
        <v>85.53</v>
      </c>
    </row>
    <row r="78" spans="1:11" x14ac:dyDescent="0.2">
      <c r="A78" t="str">
        <f t="shared" si="1"/>
        <v>D61B43641</v>
      </c>
      <c r="B78" t="s">
        <v>420</v>
      </c>
      <c r="C78" t="s">
        <v>418</v>
      </c>
      <c r="D78" s="22">
        <v>43641</v>
      </c>
      <c r="E78">
        <v>0.4</v>
      </c>
      <c r="F78" s="9">
        <v>5.3600000000000002E-3</v>
      </c>
      <c r="G78" s="9">
        <v>1490</v>
      </c>
    </row>
    <row r="79" spans="1:11" x14ac:dyDescent="0.2">
      <c r="A79" t="str">
        <f t="shared" si="1"/>
        <v>D61C43676</v>
      </c>
      <c r="B79" t="s">
        <v>422</v>
      </c>
      <c r="C79" t="s">
        <v>421</v>
      </c>
      <c r="D79" s="22">
        <v>43676</v>
      </c>
      <c r="E79">
        <v>0.13</v>
      </c>
      <c r="F79">
        <v>0.01</v>
      </c>
      <c r="G79">
        <v>3.93</v>
      </c>
    </row>
    <row r="80" spans="1:11" x14ac:dyDescent="0.2">
      <c r="A80" t="str">
        <f t="shared" si="1"/>
        <v>D62B43678</v>
      </c>
      <c r="B80" t="s">
        <v>424</v>
      </c>
      <c r="C80" t="s">
        <v>423</v>
      </c>
      <c r="D80" s="22">
        <v>43678</v>
      </c>
      <c r="E80">
        <v>0.08</v>
      </c>
      <c r="F80" s="9">
        <v>6.6699999999999997E-3</v>
      </c>
      <c r="G80">
        <v>6.12</v>
      </c>
    </row>
    <row r="81" spans="1:10" x14ac:dyDescent="0.2">
      <c r="A81" t="str">
        <f t="shared" si="1"/>
        <v>D62C43678</v>
      </c>
      <c r="B81" t="s">
        <v>426</v>
      </c>
      <c r="C81" t="s">
        <v>425</v>
      </c>
      <c r="D81" s="22">
        <v>43678</v>
      </c>
      <c r="E81">
        <v>0.05</v>
      </c>
      <c r="F81">
        <v>0.16</v>
      </c>
      <c r="G81">
        <v>113.97</v>
      </c>
    </row>
    <row r="82" spans="1:10" x14ac:dyDescent="0.2">
      <c r="A82" t="str">
        <f t="shared" si="1"/>
        <v>D62E43678</v>
      </c>
      <c r="B82" t="s">
        <v>428</v>
      </c>
      <c r="C82" t="s">
        <v>427</v>
      </c>
      <c r="D82" s="22">
        <v>43678</v>
      </c>
      <c r="E82">
        <v>0.03</v>
      </c>
      <c r="F82">
        <v>0.86</v>
      </c>
      <c r="G82">
        <v>710.52</v>
      </c>
      <c r="J82" s="9"/>
    </row>
    <row r="83" spans="1:10" x14ac:dyDescent="0.2">
      <c r="A83" t="str">
        <f t="shared" si="1"/>
        <v>D63A43689</v>
      </c>
      <c r="B83" t="s">
        <v>430</v>
      </c>
      <c r="C83" t="s">
        <v>429</v>
      </c>
      <c r="D83" s="22">
        <v>43689</v>
      </c>
      <c r="E83">
        <v>0.05</v>
      </c>
      <c r="F83">
        <v>0.64</v>
      </c>
      <c r="G83">
        <v>198.44</v>
      </c>
    </row>
    <row r="84" spans="1:10" x14ac:dyDescent="0.2">
      <c r="A84" t="str">
        <f t="shared" si="1"/>
        <v>D63B43689</v>
      </c>
      <c r="B84" t="s">
        <v>432</v>
      </c>
      <c r="C84" t="s">
        <v>431</v>
      </c>
      <c r="D84" s="22">
        <v>43689</v>
      </c>
      <c r="E84">
        <v>0.09</v>
      </c>
      <c r="F84" s="9">
        <v>6.8300000000000001E-3</v>
      </c>
      <c r="G84">
        <v>5.26</v>
      </c>
    </row>
    <row r="85" spans="1:10" x14ac:dyDescent="0.2">
      <c r="A85" t="str">
        <f t="shared" si="1"/>
        <v>D64A43696</v>
      </c>
      <c r="B85" t="s">
        <v>434</v>
      </c>
      <c r="C85" t="s">
        <v>433</v>
      </c>
      <c r="D85" s="22">
        <v>43696</v>
      </c>
      <c r="E85">
        <v>0.04</v>
      </c>
      <c r="F85" s="9">
        <v>6.4900000000000001E-3</v>
      </c>
      <c r="G85">
        <v>14.73</v>
      </c>
    </row>
    <row r="86" spans="1:10" x14ac:dyDescent="0.2">
      <c r="A86" t="str">
        <f t="shared" si="1"/>
        <v>D64B43696</v>
      </c>
      <c r="B86" t="s">
        <v>436</v>
      </c>
      <c r="C86" t="s">
        <v>435</v>
      </c>
      <c r="D86" s="22">
        <v>43696</v>
      </c>
      <c r="E86">
        <v>0.21</v>
      </c>
      <c r="F86">
        <v>0.03</v>
      </c>
      <c r="G86">
        <v>450.52</v>
      </c>
    </row>
    <row r="87" spans="1:10" x14ac:dyDescent="0.2">
      <c r="A87" t="str">
        <f t="shared" si="1"/>
        <v>D64C43696</v>
      </c>
      <c r="B87" t="s">
        <v>438</v>
      </c>
      <c r="C87" t="s">
        <v>437</v>
      </c>
      <c r="D87" s="22">
        <v>43696</v>
      </c>
      <c r="E87">
        <v>0.17</v>
      </c>
      <c r="F87">
        <v>0.03</v>
      </c>
      <c r="G87">
        <v>149.57</v>
      </c>
    </row>
    <row r="88" spans="1:10" x14ac:dyDescent="0.2">
      <c r="A88" t="str">
        <f t="shared" si="1"/>
        <v>D6543690</v>
      </c>
      <c r="B88" t="s">
        <v>440</v>
      </c>
      <c r="C88" t="s">
        <v>439</v>
      </c>
      <c r="D88" s="22">
        <v>43690</v>
      </c>
      <c r="E88">
        <v>0.08</v>
      </c>
      <c r="F88" s="9">
        <v>5.1700000000000001E-3</v>
      </c>
      <c r="G88">
        <v>30.7</v>
      </c>
    </row>
    <row r="89" spans="1:10" x14ac:dyDescent="0.2">
      <c r="A89" t="str">
        <f t="shared" si="1"/>
        <v>D6543658</v>
      </c>
      <c r="B89" t="s">
        <v>441</v>
      </c>
      <c r="C89" t="s">
        <v>439</v>
      </c>
      <c r="D89" s="22">
        <v>43658</v>
      </c>
      <c r="E89" s="9">
        <v>1.7799999999999999E-3</v>
      </c>
      <c r="F89" s="9">
        <v>5.8900000000000003E-3</v>
      </c>
      <c r="G89">
        <v>503.97</v>
      </c>
    </row>
    <row r="90" spans="1:10" x14ac:dyDescent="0.2">
      <c r="A90" t="str">
        <f t="shared" si="1"/>
        <v>D66A43679</v>
      </c>
      <c r="B90" t="s">
        <v>443</v>
      </c>
      <c r="C90" t="s">
        <v>442</v>
      </c>
      <c r="D90" s="22">
        <v>43679</v>
      </c>
      <c r="E90">
        <v>0.04</v>
      </c>
      <c r="F90" s="9">
        <v>6.4599999999999996E-3</v>
      </c>
      <c r="G90">
        <v>11.52</v>
      </c>
    </row>
    <row r="91" spans="1:10" x14ac:dyDescent="0.2">
      <c r="A91" t="str">
        <f t="shared" si="1"/>
        <v>D66B43679</v>
      </c>
      <c r="B91" t="s">
        <v>445</v>
      </c>
      <c r="C91" t="s">
        <v>444</v>
      </c>
      <c r="D91" s="22">
        <v>43679</v>
      </c>
      <c r="E91">
        <v>7.0000000000000007E-2</v>
      </c>
      <c r="F91">
        <v>0.01</v>
      </c>
      <c r="G91">
        <v>3.33</v>
      </c>
    </row>
    <row r="92" spans="1:10" x14ac:dyDescent="0.2">
      <c r="A92" t="str">
        <f t="shared" si="1"/>
        <v>D66C43679</v>
      </c>
      <c r="B92" t="s">
        <v>447</v>
      </c>
      <c r="C92" t="s">
        <v>446</v>
      </c>
      <c r="D92" s="22">
        <v>43679</v>
      </c>
      <c r="E92">
        <v>7.0000000000000007E-2</v>
      </c>
      <c r="F92">
        <v>0.1</v>
      </c>
      <c r="G92" s="9">
        <v>1872</v>
      </c>
    </row>
    <row r="93" spans="1:10" x14ac:dyDescent="0.2">
      <c r="A93" t="str">
        <f t="shared" si="1"/>
        <v>D67A43684</v>
      </c>
      <c r="B93" t="s">
        <v>449</v>
      </c>
      <c r="C93" t="s">
        <v>448</v>
      </c>
      <c r="D93" s="22">
        <v>43684</v>
      </c>
      <c r="E93">
        <v>7.0000000000000007E-2</v>
      </c>
      <c r="F93">
        <v>7.5</v>
      </c>
      <c r="G93" s="9">
        <v>5535</v>
      </c>
    </row>
    <row r="94" spans="1:10" x14ac:dyDescent="0.2">
      <c r="A94" t="str">
        <f t="shared" si="1"/>
        <v>D67B43684</v>
      </c>
      <c r="B94" t="s">
        <v>451</v>
      </c>
      <c r="C94" t="s">
        <v>450</v>
      </c>
      <c r="D94" s="22">
        <v>43684</v>
      </c>
      <c r="E94">
        <v>0.04</v>
      </c>
      <c r="F94">
        <v>0.44</v>
      </c>
      <c r="G94">
        <v>374.53</v>
      </c>
    </row>
    <row r="95" spans="1:10" x14ac:dyDescent="0.2">
      <c r="A95" t="str">
        <f t="shared" si="1"/>
        <v>D69A43693</v>
      </c>
      <c r="B95" t="s">
        <v>453</v>
      </c>
      <c r="C95" t="s">
        <v>452</v>
      </c>
      <c r="D95" s="22">
        <v>43693</v>
      </c>
      <c r="E95">
        <v>0.1</v>
      </c>
      <c r="F95">
        <v>0.03</v>
      </c>
      <c r="G95">
        <v>17.05</v>
      </c>
    </row>
    <row r="96" spans="1:10" x14ac:dyDescent="0.2">
      <c r="A96" t="str">
        <f t="shared" si="1"/>
        <v>D69B43693</v>
      </c>
      <c r="B96" t="s">
        <v>455</v>
      </c>
      <c r="C96" t="s">
        <v>454</v>
      </c>
      <c r="D96" s="22">
        <v>43693</v>
      </c>
      <c r="E96">
        <v>0.02</v>
      </c>
      <c r="F96" s="9">
        <v>1.41E-3</v>
      </c>
      <c r="G96">
        <v>0.18</v>
      </c>
    </row>
    <row r="97" spans="1:7" x14ac:dyDescent="0.2">
      <c r="A97" t="str">
        <f t="shared" si="1"/>
        <v>D69C43693</v>
      </c>
      <c r="B97" t="s">
        <v>457</v>
      </c>
      <c r="C97" t="s">
        <v>456</v>
      </c>
      <c r="D97" s="22">
        <v>43693</v>
      </c>
      <c r="E97">
        <v>0.08</v>
      </c>
      <c r="F97">
        <v>0.2</v>
      </c>
      <c r="G97">
        <v>4.0999999999999996</v>
      </c>
    </row>
    <row r="98" spans="1:7" x14ac:dyDescent="0.2">
      <c r="A98" t="str">
        <f t="shared" si="1"/>
        <v>D70A43693</v>
      </c>
      <c r="B98" t="s">
        <v>459</v>
      </c>
      <c r="C98" t="s">
        <v>458</v>
      </c>
      <c r="D98" s="22">
        <v>43693</v>
      </c>
      <c r="E98">
        <v>0.04</v>
      </c>
      <c r="F98">
        <v>7.0000000000000007E-2</v>
      </c>
      <c r="G98">
        <v>754.51</v>
      </c>
    </row>
    <row r="99" spans="1:7" x14ac:dyDescent="0.2">
      <c r="A99" t="str">
        <f t="shared" si="1"/>
        <v>D70B43693</v>
      </c>
      <c r="B99" t="s">
        <v>461</v>
      </c>
      <c r="C99" t="s">
        <v>460</v>
      </c>
      <c r="D99" s="22">
        <v>43693</v>
      </c>
      <c r="E99">
        <v>0.13</v>
      </c>
      <c r="F99" s="9">
        <v>3.3399999999999999E-4</v>
      </c>
      <c r="G99">
        <v>8.89</v>
      </c>
    </row>
    <row r="100" spans="1:7" x14ac:dyDescent="0.2">
      <c r="A100" t="str">
        <f t="shared" si="1"/>
        <v>D70C43693</v>
      </c>
      <c r="B100" t="s">
        <v>463</v>
      </c>
      <c r="C100" t="s">
        <v>462</v>
      </c>
      <c r="D100" s="22">
        <v>43693</v>
      </c>
      <c r="E100">
        <v>0.04</v>
      </c>
      <c r="F100">
        <v>0.02</v>
      </c>
      <c r="G100">
        <v>7.85</v>
      </c>
    </row>
    <row r="101" spans="1:7" x14ac:dyDescent="0.2">
      <c r="A101" t="str">
        <f t="shared" si="1"/>
        <v>D74A43703</v>
      </c>
      <c r="B101" t="s">
        <v>465</v>
      </c>
      <c r="C101" t="s">
        <v>464</v>
      </c>
      <c r="D101" s="22">
        <v>43703</v>
      </c>
      <c r="E101">
        <v>0.08</v>
      </c>
      <c r="F101" s="9">
        <v>3.8300000000000001E-3</v>
      </c>
      <c r="G101">
        <v>28.32</v>
      </c>
    </row>
    <row r="102" spans="1:7" x14ac:dyDescent="0.2">
      <c r="A102" t="str">
        <f t="shared" si="1"/>
        <v>D74B43703</v>
      </c>
      <c r="B102" t="s">
        <v>467</v>
      </c>
      <c r="C102" t="s">
        <v>466</v>
      </c>
      <c r="D102" s="22">
        <v>43703</v>
      </c>
      <c r="E102">
        <v>0.08</v>
      </c>
      <c r="F102" s="9">
        <v>8.4399999999999996E-3</v>
      </c>
      <c r="G102">
        <v>5.88</v>
      </c>
    </row>
    <row r="103" spans="1:7" x14ac:dyDescent="0.2">
      <c r="A103" t="str">
        <f t="shared" si="1"/>
        <v>D74C43703</v>
      </c>
      <c r="B103" t="s">
        <v>469</v>
      </c>
      <c r="C103" t="s">
        <v>468</v>
      </c>
      <c r="D103" s="22">
        <v>43703</v>
      </c>
      <c r="E103">
        <v>3.55</v>
      </c>
      <c r="F103">
        <v>0.1</v>
      </c>
      <c r="G103">
        <v>392.23</v>
      </c>
    </row>
    <row r="104" spans="1:7" x14ac:dyDescent="0.2">
      <c r="A104" t="str">
        <f t="shared" si="1"/>
        <v>D7543686</v>
      </c>
      <c r="B104" t="s">
        <v>471</v>
      </c>
      <c r="C104" t="s">
        <v>470</v>
      </c>
      <c r="D104" s="22">
        <v>43686</v>
      </c>
      <c r="E104" s="9">
        <v>5.2599999999999999E-3</v>
      </c>
      <c r="F104">
        <v>0.13</v>
      </c>
      <c r="G104">
        <v>144.97999999999999</v>
      </c>
    </row>
    <row r="105" spans="1:7" x14ac:dyDescent="0.2">
      <c r="A105" t="str">
        <f t="shared" si="1"/>
        <v>D7543640</v>
      </c>
      <c r="B105" t="s">
        <v>472</v>
      </c>
      <c r="C105" t="s">
        <v>470</v>
      </c>
      <c r="D105" s="22">
        <v>43640</v>
      </c>
      <c r="E105">
        <v>0.01</v>
      </c>
      <c r="F105">
        <v>0.37</v>
      </c>
      <c r="G105">
        <v>731.22</v>
      </c>
    </row>
    <row r="106" spans="1:7" x14ac:dyDescent="0.2">
      <c r="A106" t="str">
        <f t="shared" si="1"/>
        <v>D7643651</v>
      </c>
      <c r="B106" t="s">
        <v>474</v>
      </c>
      <c r="C106" t="s">
        <v>473</v>
      </c>
      <c r="D106" s="22">
        <v>43651</v>
      </c>
      <c r="E106">
        <v>0.15</v>
      </c>
      <c r="F106">
        <v>0.01</v>
      </c>
      <c r="G106">
        <v>4.53</v>
      </c>
    </row>
    <row r="107" spans="1:7" x14ac:dyDescent="0.2">
      <c r="A107" t="str">
        <f t="shared" si="1"/>
        <v>D7A43697</v>
      </c>
      <c r="B107" t="s">
        <v>476</v>
      </c>
      <c r="C107" t="s">
        <v>475</v>
      </c>
      <c r="D107" s="22">
        <v>43697</v>
      </c>
      <c r="E107">
        <v>0.1</v>
      </c>
      <c r="F107" s="9">
        <v>3.68E-4</v>
      </c>
      <c r="G107">
        <v>3.25</v>
      </c>
    </row>
    <row r="108" spans="1:7" x14ac:dyDescent="0.2">
      <c r="A108" t="str">
        <f t="shared" si="1"/>
        <v>D7B43697</v>
      </c>
      <c r="B108" t="s">
        <v>478</v>
      </c>
      <c r="C108" t="s">
        <v>477</v>
      </c>
      <c r="D108" s="22">
        <v>43697</v>
      </c>
      <c r="E108">
        <v>0.06</v>
      </c>
      <c r="F108">
        <v>0.04</v>
      </c>
      <c r="G108">
        <v>31.17</v>
      </c>
    </row>
    <row r="109" spans="1:7" x14ac:dyDescent="0.2">
      <c r="A109" t="str">
        <f t="shared" si="1"/>
        <v>D7I43697</v>
      </c>
      <c r="B109" t="s">
        <v>480</v>
      </c>
      <c r="C109" t="s">
        <v>479</v>
      </c>
      <c r="D109" s="22">
        <v>43697</v>
      </c>
      <c r="E109">
        <v>0.34</v>
      </c>
      <c r="F109">
        <v>0.16</v>
      </c>
      <c r="G109">
        <v>79</v>
      </c>
    </row>
    <row r="110" spans="1:7" x14ac:dyDescent="0.2">
      <c r="A110" t="str">
        <f t="shared" si="1"/>
        <v>D8C43689</v>
      </c>
      <c r="B110" t="s">
        <v>482</v>
      </c>
      <c r="C110" t="s">
        <v>481</v>
      </c>
      <c r="D110" s="22">
        <v>43689</v>
      </c>
      <c r="E110">
        <v>0.5</v>
      </c>
      <c r="F110">
        <v>0.03</v>
      </c>
      <c r="G110" s="9">
        <v>1580.5</v>
      </c>
    </row>
    <row r="111" spans="1:7" x14ac:dyDescent="0.2">
      <c r="A111" t="str">
        <f t="shared" si="1"/>
        <v>D8E43657</v>
      </c>
      <c r="B111" t="s">
        <v>484</v>
      </c>
      <c r="C111" t="s">
        <v>483</v>
      </c>
      <c r="D111" s="22">
        <v>43657</v>
      </c>
      <c r="E111">
        <v>0.14000000000000001</v>
      </c>
      <c r="F111" s="9">
        <v>4.1900000000000001E-3</v>
      </c>
      <c r="G111">
        <v>91.64</v>
      </c>
    </row>
    <row r="112" spans="1:7" x14ac:dyDescent="0.2">
      <c r="A112" t="str">
        <f t="shared" si="1"/>
        <v>D8F43689</v>
      </c>
      <c r="B112" t="s">
        <v>486</v>
      </c>
      <c r="C112" t="s">
        <v>485</v>
      </c>
      <c r="D112" s="22">
        <v>43689</v>
      </c>
      <c r="E112">
        <v>9.44</v>
      </c>
      <c r="F112">
        <v>0.42</v>
      </c>
      <c r="G112" s="9">
        <v>10200</v>
      </c>
    </row>
    <row r="113" spans="1:7" x14ac:dyDescent="0.2">
      <c r="A113" t="str">
        <f t="shared" si="1"/>
        <v>D8G43690</v>
      </c>
      <c r="B113" t="s">
        <v>488</v>
      </c>
      <c r="C113" t="s">
        <v>487</v>
      </c>
      <c r="D113" s="22">
        <v>43690</v>
      </c>
      <c r="E113">
        <v>7.0000000000000007E-2</v>
      </c>
      <c r="F113">
        <v>0.19</v>
      </c>
      <c r="G113">
        <v>48.54</v>
      </c>
    </row>
    <row r="114" spans="1:7" x14ac:dyDescent="0.2">
      <c r="A114" t="str">
        <f t="shared" si="1"/>
        <v>D8G43657</v>
      </c>
      <c r="B114" t="s">
        <v>489</v>
      </c>
      <c r="C114" t="s">
        <v>487</v>
      </c>
      <c r="D114" s="22">
        <v>43657</v>
      </c>
      <c r="E114">
        <v>0.03</v>
      </c>
      <c r="F114">
        <v>0.22</v>
      </c>
      <c r="G114">
        <v>339.07</v>
      </c>
    </row>
    <row r="115" spans="1:7" x14ac:dyDescent="0.2">
      <c r="A115" t="str">
        <f t="shared" si="1"/>
        <v>W10E43644</v>
      </c>
      <c r="B115" t="s">
        <v>491</v>
      </c>
      <c r="C115" t="s">
        <v>490</v>
      </c>
      <c r="D115" s="22">
        <v>43644</v>
      </c>
      <c r="E115">
        <v>0.1</v>
      </c>
      <c r="F115" s="9">
        <v>1.83E-3</v>
      </c>
      <c r="G115">
        <v>6.69</v>
      </c>
    </row>
    <row r="116" spans="1:7" x14ac:dyDescent="0.2">
      <c r="A116" t="str">
        <f t="shared" si="1"/>
        <v>W14A43640</v>
      </c>
      <c r="B116" t="s">
        <v>493</v>
      </c>
      <c r="C116" t="s">
        <v>492</v>
      </c>
      <c r="D116" s="22">
        <v>43640</v>
      </c>
      <c r="E116">
        <v>0.16</v>
      </c>
      <c r="F116">
        <v>0.37</v>
      </c>
      <c r="G116">
        <v>67.12</v>
      </c>
    </row>
    <row r="117" spans="1:7" x14ac:dyDescent="0.2">
      <c r="A117" t="str">
        <f t="shared" si="1"/>
        <v>W2043636</v>
      </c>
      <c r="B117" t="s">
        <v>495</v>
      </c>
      <c r="C117" t="s">
        <v>494</v>
      </c>
      <c r="D117" s="22">
        <v>43636</v>
      </c>
      <c r="E117">
        <v>0.02</v>
      </c>
      <c r="F117">
        <v>0.04</v>
      </c>
      <c r="G117">
        <v>169.3</v>
      </c>
    </row>
    <row r="118" spans="1:7" x14ac:dyDescent="0.2">
      <c r="A118" t="str">
        <f t="shared" si="1"/>
        <v>W31A43649</v>
      </c>
      <c r="B118" t="s">
        <v>497</v>
      </c>
      <c r="C118" t="s">
        <v>496</v>
      </c>
      <c r="D118" s="22">
        <v>43649</v>
      </c>
      <c r="E118">
        <v>0.26</v>
      </c>
      <c r="F118">
        <v>0.05</v>
      </c>
      <c r="G118">
        <v>15.42</v>
      </c>
    </row>
    <row r="119" spans="1:7" x14ac:dyDescent="0.2">
      <c r="A119" t="str">
        <f t="shared" si="1"/>
        <v>W31B43648</v>
      </c>
      <c r="B119" t="s">
        <v>499</v>
      </c>
      <c r="C119" t="s">
        <v>498</v>
      </c>
      <c r="D119" s="22">
        <v>43648</v>
      </c>
      <c r="E119">
        <v>0.28000000000000003</v>
      </c>
      <c r="F119">
        <v>0.24</v>
      </c>
      <c r="G119">
        <v>6.77</v>
      </c>
    </row>
    <row r="120" spans="1:7" x14ac:dyDescent="0.2">
      <c r="A120" t="str">
        <f t="shared" si="1"/>
        <v>W31C43648</v>
      </c>
      <c r="B120" t="s">
        <v>501</v>
      </c>
      <c r="C120" t="s">
        <v>500</v>
      </c>
      <c r="D120" s="22">
        <v>43648</v>
      </c>
      <c r="E120">
        <v>0.02</v>
      </c>
      <c r="F120">
        <v>0.63</v>
      </c>
      <c r="G120">
        <v>162.15</v>
      </c>
    </row>
    <row r="121" spans="1:7" x14ac:dyDescent="0.2">
      <c r="A121" t="str">
        <f t="shared" si="1"/>
        <v>W44B43654</v>
      </c>
      <c r="B121" t="s">
        <v>503</v>
      </c>
      <c r="C121" t="s">
        <v>502</v>
      </c>
      <c r="D121" s="22">
        <v>43654</v>
      </c>
      <c r="E121">
        <v>0.14000000000000001</v>
      </c>
      <c r="F121">
        <v>0.19</v>
      </c>
      <c r="G121">
        <v>5.19</v>
      </c>
    </row>
    <row r="122" spans="1:7" x14ac:dyDescent="0.2">
      <c r="A122" t="str">
        <f t="shared" si="1"/>
        <v>W543643</v>
      </c>
      <c r="B122" t="s">
        <v>505</v>
      </c>
      <c r="C122" t="s">
        <v>504</v>
      </c>
      <c r="D122" s="22">
        <v>43643</v>
      </c>
      <c r="E122">
        <v>0.26</v>
      </c>
      <c r="F122" s="9">
        <v>7.9600000000000001E-3</v>
      </c>
      <c r="G122">
        <v>36.479999999999997</v>
      </c>
    </row>
    <row r="123" spans="1:7" x14ac:dyDescent="0.2">
      <c r="A123" t="str">
        <f t="shared" si="1"/>
        <v>W5243636</v>
      </c>
      <c r="B123" t="s">
        <v>507</v>
      </c>
      <c r="C123" t="s">
        <v>506</v>
      </c>
      <c r="D123" s="22">
        <v>43636</v>
      </c>
      <c r="E123" s="9">
        <v>3.7399999999999998E-3</v>
      </c>
      <c r="F123">
        <v>0.19</v>
      </c>
      <c r="G123">
        <v>121.74</v>
      </c>
    </row>
    <row r="124" spans="1:7" x14ac:dyDescent="0.2">
      <c r="A124" t="str">
        <f t="shared" si="1"/>
        <v>W56A43635</v>
      </c>
      <c r="B124" t="s">
        <v>509</v>
      </c>
      <c r="C124" t="s">
        <v>508</v>
      </c>
      <c r="D124" s="22">
        <v>43635</v>
      </c>
      <c r="E124">
        <v>0.04</v>
      </c>
      <c r="F124">
        <v>0.09</v>
      </c>
      <c r="G124">
        <v>119.67</v>
      </c>
    </row>
    <row r="125" spans="1:7" x14ac:dyDescent="0.2">
      <c r="A125" t="str">
        <f t="shared" si="1"/>
        <v>W56C43635</v>
      </c>
      <c r="B125" t="s">
        <v>511</v>
      </c>
      <c r="C125" t="s">
        <v>510</v>
      </c>
      <c r="D125" s="22">
        <v>43635</v>
      </c>
      <c r="E125">
        <v>0.04</v>
      </c>
      <c r="F125">
        <v>0.65</v>
      </c>
      <c r="G125">
        <v>493.71</v>
      </c>
    </row>
    <row r="126" spans="1:7" x14ac:dyDescent="0.2">
      <c r="A126" t="str">
        <f t="shared" si="1"/>
        <v>W56D43661</v>
      </c>
      <c r="B126" t="s">
        <v>513</v>
      </c>
      <c r="C126" t="s">
        <v>512</v>
      </c>
      <c r="D126" s="22">
        <v>43661</v>
      </c>
      <c r="E126">
        <v>0.13</v>
      </c>
      <c r="F126">
        <v>0.02</v>
      </c>
      <c r="G126">
        <v>12.34</v>
      </c>
    </row>
    <row r="127" spans="1:7" x14ac:dyDescent="0.2">
      <c r="A127" t="str">
        <f t="shared" si="1"/>
        <v>W57A43655</v>
      </c>
      <c r="B127" t="s">
        <v>515</v>
      </c>
      <c r="C127" t="s">
        <v>514</v>
      </c>
      <c r="D127" s="22">
        <v>43655</v>
      </c>
      <c r="E127" s="9">
        <v>1.6299999999999999E-3</v>
      </c>
      <c r="F127">
        <v>0.23</v>
      </c>
      <c r="G127">
        <v>113.51</v>
      </c>
    </row>
    <row r="128" spans="1:7" x14ac:dyDescent="0.2">
      <c r="A128" t="str">
        <f t="shared" si="1"/>
        <v>W57B43655</v>
      </c>
      <c r="B128" t="s">
        <v>517</v>
      </c>
      <c r="C128" t="s">
        <v>516</v>
      </c>
      <c r="D128" s="22">
        <v>43655</v>
      </c>
      <c r="E128">
        <v>0.03</v>
      </c>
      <c r="F128">
        <v>0.28999999999999998</v>
      </c>
      <c r="G128">
        <v>206.39</v>
      </c>
    </row>
    <row r="129" spans="1:7" x14ac:dyDescent="0.2">
      <c r="A129" t="str">
        <f t="shared" si="1"/>
        <v>W61B43641</v>
      </c>
      <c r="B129" t="s">
        <v>519</v>
      </c>
      <c r="C129" t="s">
        <v>518</v>
      </c>
      <c r="D129" s="22">
        <v>43641</v>
      </c>
      <c r="E129">
        <v>0.18</v>
      </c>
      <c r="F129">
        <v>0.02</v>
      </c>
      <c r="G129">
        <v>10.85</v>
      </c>
    </row>
    <row r="130" spans="1:7" x14ac:dyDescent="0.2">
      <c r="A130" t="str">
        <f t="shared" si="1"/>
        <v>W6543658</v>
      </c>
      <c r="B130" t="s">
        <v>521</v>
      </c>
      <c r="C130" t="s">
        <v>520</v>
      </c>
      <c r="D130" s="22">
        <v>43658</v>
      </c>
      <c r="E130">
        <v>0.03</v>
      </c>
      <c r="F130">
        <v>0.22</v>
      </c>
      <c r="G130">
        <v>286.19</v>
      </c>
    </row>
    <row r="131" spans="1:7" x14ac:dyDescent="0.2">
      <c r="A131" t="str">
        <f t="shared" ref="A131:A134" si="2">C131&amp;D131</f>
        <v>W7543640</v>
      </c>
      <c r="B131" t="s">
        <v>523</v>
      </c>
      <c r="C131" t="s">
        <v>522</v>
      </c>
      <c r="D131" s="22">
        <v>43640</v>
      </c>
      <c r="E131">
        <v>0.13</v>
      </c>
      <c r="F131">
        <v>0.96</v>
      </c>
      <c r="G131">
        <v>35.17</v>
      </c>
    </row>
    <row r="132" spans="1:7" x14ac:dyDescent="0.2">
      <c r="A132" t="str">
        <f t="shared" si="2"/>
        <v>W7643651</v>
      </c>
      <c r="B132" t="s">
        <v>525</v>
      </c>
      <c r="C132" t="s">
        <v>524</v>
      </c>
      <c r="D132" s="22">
        <v>43651</v>
      </c>
      <c r="E132">
        <v>0.03</v>
      </c>
      <c r="F132">
        <v>2.5</v>
      </c>
      <c r="G132">
        <v>79.42</v>
      </c>
    </row>
    <row r="133" spans="1:7" x14ac:dyDescent="0.2">
      <c r="A133" t="str">
        <f t="shared" si="2"/>
        <v>W8E43657</v>
      </c>
      <c r="B133" t="s">
        <v>527</v>
      </c>
      <c r="C133" t="s">
        <v>526</v>
      </c>
      <c r="D133" s="22">
        <v>43657</v>
      </c>
      <c r="E133">
        <v>0.14000000000000001</v>
      </c>
      <c r="F133">
        <v>0.04</v>
      </c>
      <c r="G133">
        <v>7.15</v>
      </c>
    </row>
    <row r="134" spans="1:7" x14ac:dyDescent="0.2">
      <c r="A134" t="str">
        <f t="shared" si="2"/>
        <v>W8G43657</v>
      </c>
      <c r="B134" t="s">
        <v>529</v>
      </c>
      <c r="C134" t="s">
        <v>528</v>
      </c>
      <c r="D134" s="22">
        <v>43657</v>
      </c>
      <c r="E134">
        <v>0.02</v>
      </c>
      <c r="F134">
        <v>0.08</v>
      </c>
      <c r="G134">
        <v>304.86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B589-CEA1-44B6-869E-1AFEE49125CC}">
  <dimension ref="A1:F136"/>
  <sheetViews>
    <sheetView topLeftCell="A25" workbookViewId="0">
      <selection activeCell="C48" sqref="C48"/>
    </sheetView>
  </sheetViews>
  <sheetFormatPr baseColWidth="10" defaultColWidth="8.83203125" defaultRowHeight="15" x14ac:dyDescent="0.2"/>
  <cols>
    <col min="1" max="1" width="11.33203125" bestFit="1" customWidth="1"/>
    <col min="3" max="3" width="9.83203125" bestFit="1" customWidth="1"/>
    <col min="4" max="4" width="17.83203125" customWidth="1"/>
    <col min="5" max="5" width="18.83203125" bestFit="1" customWidth="1"/>
    <col min="6" max="6" width="19.6640625" bestFit="1" customWidth="1"/>
  </cols>
  <sheetData>
    <row r="1" spans="1:6" ht="16" thickBot="1" x14ac:dyDescent="0.25">
      <c r="A1" s="21" t="s">
        <v>1</v>
      </c>
      <c r="B1" s="21" t="s">
        <v>0</v>
      </c>
      <c r="C1" s="21" t="s">
        <v>3</v>
      </c>
      <c r="D1" s="21" t="s">
        <v>275</v>
      </c>
      <c r="E1" s="21" t="s">
        <v>276</v>
      </c>
      <c r="F1" s="21" t="s">
        <v>277</v>
      </c>
    </row>
    <row r="2" spans="1:6" ht="16" thickTop="1" x14ac:dyDescent="0.2">
      <c r="A2" t="str">
        <f t="shared" ref="A2:A65" si="0">B2&amp;C2</f>
        <v>D10A43703</v>
      </c>
      <c r="B2" t="s">
        <v>278</v>
      </c>
      <c r="C2" s="22">
        <v>43703</v>
      </c>
      <c r="D2" t="s">
        <v>279</v>
      </c>
      <c r="E2">
        <v>31.966999999999999</v>
      </c>
      <c r="F2">
        <v>17.529</v>
      </c>
    </row>
    <row r="3" spans="1:6" x14ac:dyDescent="0.2">
      <c r="A3" t="str">
        <f t="shared" si="0"/>
        <v>D10B43703</v>
      </c>
      <c r="B3" t="s">
        <v>280</v>
      </c>
      <c r="C3" s="22">
        <v>43703</v>
      </c>
      <c r="D3" t="s">
        <v>281</v>
      </c>
      <c r="E3">
        <v>37.883000000000003</v>
      </c>
      <c r="F3">
        <v>30.021000000000001</v>
      </c>
    </row>
    <row r="4" spans="1:6" x14ac:dyDescent="0.2">
      <c r="A4" t="str">
        <f t="shared" si="0"/>
        <v>D10C43703</v>
      </c>
      <c r="B4" t="s">
        <v>282</v>
      </c>
      <c r="C4" s="22">
        <v>43703</v>
      </c>
      <c r="D4" t="s">
        <v>283</v>
      </c>
      <c r="E4">
        <v>33.450000000000003</v>
      </c>
      <c r="F4">
        <v>27.728000000000002</v>
      </c>
    </row>
    <row r="5" spans="1:6" x14ac:dyDescent="0.2">
      <c r="A5" t="str">
        <f t="shared" si="0"/>
        <v>D10D43703</v>
      </c>
      <c r="B5" t="s">
        <v>284</v>
      </c>
      <c r="C5" s="22">
        <v>43703</v>
      </c>
      <c r="D5" t="s">
        <v>285</v>
      </c>
      <c r="E5">
        <v>74.242000000000004</v>
      </c>
      <c r="F5">
        <v>24.271000000000001</v>
      </c>
    </row>
    <row r="6" spans="1:6" x14ac:dyDescent="0.2">
      <c r="A6" t="str">
        <f t="shared" si="0"/>
        <v>D10E43703</v>
      </c>
      <c r="B6" t="s">
        <v>286</v>
      </c>
      <c r="C6" s="22">
        <v>43703</v>
      </c>
      <c r="D6" t="s">
        <v>287</v>
      </c>
      <c r="E6">
        <v>35.508000000000003</v>
      </c>
      <c r="F6">
        <v>20.99</v>
      </c>
    </row>
    <row r="7" spans="1:6" x14ac:dyDescent="0.2">
      <c r="A7" t="str">
        <f t="shared" si="0"/>
        <v>D10E43644</v>
      </c>
      <c r="B7" t="s">
        <v>286</v>
      </c>
      <c r="C7" s="22">
        <v>43644</v>
      </c>
      <c r="D7" t="s">
        <v>288</v>
      </c>
      <c r="E7">
        <v>33.543999999999997</v>
      </c>
      <c r="F7">
        <v>18.606999999999999</v>
      </c>
    </row>
    <row r="8" spans="1:6" x14ac:dyDescent="0.2">
      <c r="A8" t="str">
        <f t="shared" si="0"/>
        <v>D15B43683</v>
      </c>
      <c r="B8" t="s">
        <v>289</v>
      </c>
      <c r="C8" s="22">
        <v>43683</v>
      </c>
      <c r="D8" t="s">
        <v>290</v>
      </c>
      <c r="E8">
        <v>60.555999999999997</v>
      </c>
      <c r="F8">
        <v>32.633000000000003</v>
      </c>
    </row>
    <row r="9" spans="1:6" x14ac:dyDescent="0.2">
      <c r="A9" t="str">
        <f t="shared" si="0"/>
        <v>D14A43675</v>
      </c>
      <c r="B9" t="s">
        <v>291</v>
      </c>
      <c r="C9" s="22">
        <v>43675</v>
      </c>
      <c r="D9" t="s">
        <v>292</v>
      </c>
      <c r="E9">
        <v>89.626000000000005</v>
      </c>
      <c r="F9">
        <v>57.335000000000001</v>
      </c>
    </row>
    <row r="10" spans="1:6" x14ac:dyDescent="0.2">
      <c r="A10" t="str">
        <f t="shared" si="0"/>
        <v>D14A43640</v>
      </c>
      <c r="B10" t="s">
        <v>291</v>
      </c>
      <c r="C10" s="22">
        <v>43640</v>
      </c>
      <c r="D10" t="s">
        <v>293</v>
      </c>
      <c r="E10">
        <v>87.397000000000006</v>
      </c>
      <c r="F10">
        <v>53.726999999999997</v>
      </c>
    </row>
    <row r="11" spans="1:6" x14ac:dyDescent="0.2">
      <c r="A11" t="str">
        <f t="shared" si="0"/>
        <v>D14B43675</v>
      </c>
      <c r="B11" t="s">
        <v>294</v>
      </c>
      <c r="C11" s="22">
        <v>43675</v>
      </c>
      <c r="D11" t="s">
        <v>295</v>
      </c>
      <c r="E11">
        <v>49.341999999999999</v>
      </c>
      <c r="F11">
        <v>33.387</v>
      </c>
    </row>
    <row r="12" spans="1:6" x14ac:dyDescent="0.2">
      <c r="A12" t="str">
        <f t="shared" si="0"/>
        <v>D15A43683</v>
      </c>
      <c r="B12" t="s">
        <v>296</v>
      </c>
      <c r="C12" s="22">
        <v>43683</v>
      </c>
      <c r="D12" t="s">
        <v>297</v>
      </c>
      <c r="E12">
        <v>64.185000000000002</v>
      </c>
      <c r="F12">
        <v>19.312999999999999</v>
      </c>
    </row>
    <row r="13" spans="1:6" x14ac:dyDescent="0.2">
      <c r="A13" t="str">
        <f t="shared" si="0"/>
        <v>D2043668</v>
      </c>
      <c r="B13" t="s">
        <v>298</v>
      </c>
      <c r="C13" s="22">
        <v>43668</v>
      </c>
      <c r="D13" t="s">
        <v>299</v>
      </c>
      <c r="E13">
        <v>53.665999999999997</v>
      </c>
      <c r="F13">
        <v>24.335999999999999</v>
      </c>
    </row>
    <row r="14" spans="1:6" x14ac:dyDescent="0.2">
      <c r="A14" t="str">
        <f t="shared" si="0"/>
        <v>D2043636</v>
      </c>
      <c r="B14" t="s">
        <v>298</v>
      </c>
      <c r="C14" s="22">
        <v>43636</v>
      </c>
      <c r="D14" t="s">
        <v>300</v>
      </c>
      <c r="E14">
        <v>57.883000000000003</v>
      </c>
      <c r="F14">
        <v>24.146999999999998</v>
      </c>
    </row>
    <row r="15" spans="1:6" x14ac:dyDescent="0.2">
      <c r="A15" t="str">
        <f t="shared" si="0"/>
        <v>D22C43686</v>
      </c>
      <c r="B15" t="s">
        <v>301</v>
      </c>
      <c r="C15" s="22">
        <v>43686</v>
      </c>
      <c r="D15" t="s">
        <v>302</v>
      </c>
      <c r="E15">
        <v>45.914999999999999</v>
      </c>
      <c r="F15">
        <v>21.661999999999999</v>
      </c>
    </row>
    <row r="16" spans="1:6" x14ac:dyDescent="0.2">
      <c r="A16" t="str">
        <f t="shared" si="0"/>
        <v>D24B43692</v>
      </c>
      <c r="B16" t="s">
        <v>303</v>
      </c>
      <c r="C16" s="22">
        <v>43692</v>
      </c>
      <c r="D16" t="s">
        <v>304</v>
      </c>
      <c r="E16">
        <v>41.737000000000002</v>
      </c>
      <c r="F16">
        <v>33.654000000000003</v>
      </c>
    </row>
    <row r="17" spans="1:6" x14ac:dyDescent="0.2">
      <c r="A17" t="str">
        <f t="shared" si="0"/>
        <v>D26A43692</v>
      </c>
      <c r="B17" t="s">
        <v>305</v>
      </c>
      <c r="C17" s="22">
        <v>43692</v>
      </c>
      <c r="D17" t="s">
        <v>306</v>
      </c>
      <c r="E17">
        <v>51.676000000000002</v>
      </c>
      <c r="F17">
        <v>35.726999999999997</v>
      </c>
    </row>
    <row r="18" spans="1:6" x14ac:dyDescent="0.2">
      <c r="A18" t="str">
        <f t="shared" si="0"/>
        <v>D26B43692</v>
      </c>
      <c r="B18" t="s">
        <v>307</v>
      </c>
      <c r="C18" s="22">
        <v>43692</v>
      </c>
      <c r="D18" t="s">
        <v>308</v>
      </c>
      <c r="E18">
        <v>45.887999999999998</v>
      </c>
      <c r="F18">
        <v>32.319000000000003</v>
      </c>
    </row>
    <row r="19" spans="1:6" x14ac:dyDescent="0.2">
      <c r="A19" t="str">
        <f t="shared" si="0"/>
        <v>D26C43692</v>
      </c>
      <c r="B19" t="s">
        <v>309</v>
      </c>
      <c r="C19" s="22">
        <v>43692</v>
      </c>
      <c r="D19" t="s">
        <v>310</v>
      </c>
      <c r="E19">
        <v>28.965</v>
      </c>
      <c r="F19">
        <v>27.033999999999999</v>
      </c>
    </row>
    <row r="20" spans="1:6" x14ac:dyDescent="0.2">
      <c r="A20" t="str">
        <f t="shared" si="0"/>
        <v>D27A43684</v>
      </c>
      <c r="B20" t="s">
        <v>311</v>
      </c>
      <c r="C20" s="22">
        <v>43684</v>
      </c>
      <c r="D20" t="s">
        <v>312</v>
      </c>
      <c r="E20">
        <v>23.491</v>
      </c>
      <c r="F20">
        <v>14.111000000000001</v>
      </c>
    </row>
    <row r="21" spans="1:6" x14ac:dyDescent="0.2">
      <c r="A21" t="str">
        <f t="shared" si="0"/>
        <v>D27B43684</v>
      </c>
      <c r="B21" t="s">
        <v>313</v>
      </c>
      <c r="C21" s="22">
        <v>43684</v>
      </c>
      <c r="D21" t="s">
        <v>314</v>
      </c>
      <c r="E21">
        <v>24.873999999999999</v>
      </c>
      <c r="F21">
        <v>13.433</v>
      </c>
    </row>
    <row r="22" spans="1:6" x14ac:dyDescent="0.2">
      <c r="A22" t="str">
        <f t="shared" si="0"/>
        <v>D27C43684</v>
      </c>
      <c r="B22" t="s">
        <v>315</v>
      </c>
      <c r="C22" s="22">
        <v>43684</v>
      </c>
      <c r="D22" t="s">
        <v>316</v>
      </c>
      <c r="E22">
        <v>24.341000000000001</v>
      </c>
      <c r="F22">
        <v>10.641999999999999</v>
      </c>
    </row>
    <row r="23" spans="1:6" x14ac:dyDescent="0.2">
      <c r="A23" t="str">
        <f t="shared" si="0"/>
        <v>D30A43696</v>
      </c>
      <c r="B23" t="s">
        <v>317</v>
      </c>
      <c r="C23" s="22">
        <v>43696</v>
      </c>
      <c r="D23" t="s">
        <v>318</v>
      </c>
      <c r="E23">
        <v>26.959</v>
      </c>
      <c r="F23">
        <v>17.707999999999998</v>
      </c>
    </row>
    <row r="24" spans="1:6" x14ac:dyDescent="0.2">
      <c r="A24" t="str">
        <f t="shared" si="0"/>
        <v>D30B43696</v>
      </c>
      <c r="B24" t="s">
        <v>319</v>
      </c>
      <c r="C24" s="22">
        <v>43696</v>
      </c>
      <c r="D24" t="s">
        <v>320</v>
      </c>
      <c r="E24">
        <v>38.151000000000003</v>
      </c>
      <c r="F24">
        <v>27.161999999999999</v>
      </c>
    </row>
    <row r="25" spans="1:6" x14ac:dyDescent="0.2">
      <c r="A25" t="str">
        <f t="shared" si="0"/>
        <v>D31A43696</v>
      </c>
      <c r="B25" t="s">
        <v>321</v>
      </c>
      <c r="C25" s="22">
        <v>43696</v>
      </c>
      <c r="D25" t="s">
        <v>322</v>
      </c>
      <c r="E25">
        <v>118.004</v>
      </c>
      <c r="F25">
        <v>60.232999999999997</v>
      </c>
    </row>
    <row r="26" spans="1:6" x14ac:dyDescent="0.2">
      <c r="A26" t="str">
        <f t="shared" si="0"/>
        <v>D31A43649</v>
      </c>
      <c r="B26" t="s">
        <v>321</v>
      </c>
      <c r="C26" s="22">
        <v>43649</v>
      </c>
      <c r="D26" t="s">
        <v>323</v>
      </c>
      <c r="E26">
        <v>117.476</v>
      </c>
      <c r="F26">
        <v>53.209000000000003</v>
      </c>
    </row>
    <row r="27" spans="1:6" x14ac:dyDescent="0.2">
      <c r="A27" t="str">
        <f t="shared" si="0"/>
        <v>D31B43696</v>
      </c>
      <c r="B27" t="s">
        <v>324</v>
      </c>
      <c r="C27" s="22">
        <v>43696</v>
      </c>
      <c r="D27" t="s">
        <v>325</v>
      </c>
      <c r="E27">
        <v>76.944000000000003</v>
      </c>
      <c r="F27">
        <v>45.595999999999997</v>
      </c>
    </row>
    <row r="28" spans="1:6" x14ac:dyDescent="0.2">
      <c r="A28" t="str">
        <f t="shared" si="0"/>
        <v>D31B43648</v>
      </c>
      <c r="B28" t="s">
        <v>324</v>
      </c>
      <c r="C28" s="22">
        <v>43648</v>
      </c>
      <c r="D28" t="s">
        <v>326</v>
      </c>
      <c r="E28">
        <v>57.927</v>
      </c>
      <c r="F28">
        <v>36.026000000000003</v>
      </c>
    </row>
    <row r="29" spans="1:6" x14ac:dyDescent="0.2">
      <c r="A29" t="str">
        <f t="shared" si="0"/>
        <v>D31C43648</v>
      </c>
      <c r="B29" t="s">
        <v>327</v>
      </c>
      <c r="C29" s="22">
        <v>43648</v>
      </c>
      <c r="D29" t="s">
        <v>328</v>
      </c>
      <c r="E29">
        <v>70.084999999999994</v>
      </c>
      <c r="F29">
        <v>41.097999999999999</v>
      </c>
    </row>
    <row r="30" spans="1:6" x14ac:dyDescent="0.2">
      <c r="A30" t="str">
        <f t="shared" si="0"/>
        <v>D3643689</v>
      </c>
      <c r="B30" t="s">
        <v>329</v>
      </c>
      <c r="C30" s="22">
        <v>43689</v>
      </c>
      <c r="D30" t="s">
        <v>330</v>
      </c>
      <c r="E30">
        <v>52.781999999999996</v>
      </c>
      <c r="F30">
        <v>37.796999999999997</v>
      </c>
    </row>
    <row r="31" spans="1:6" x14ac:dyDescent="0.2">
      <c r="A31" t="str">
        <f t="shared" si="0"/>
        <v>D4443686</v>
      </c>
      <c r="B31" t="s">
        <v>331</v>
      </c>
      <c r="C31" s="22">
        <v>43686</v>
      </c>
      <c r="D31" t="s">
        <v>332</v>
      </c>
      <c r="E31">
        <v>33.784999999999997</v>
      </c>
      <c r="F31">
        <v>16.972000000000001</v>
      </c>
    </row>
    <row r="32" spans="1:6" x14ac:dyDescent="0.2">
      <c r="A32" t="str">
        <f t="shared" si="0"/>
        <v>D44A43699</v>
      </c>
      <c r="B32" t="s">
        <v>333</v>
      </c>
      <c r="C32" s="22">
        <v>43699</v>
      </c>
      <c r="D32" t="s">
        <v>334</v>
      </c>
      <c r="E32">
        <v>35.793999999999997</v>
      </c>
      <c r="F32">
        <v>10.526999999999999</v>
      </c>
    </row>
    <row r="33" spans="1:6" x14ac:dyDescent="0.2">
      <c r="A33" t="str">
        <f t="shared" si="0"/>
        <v>D44B43699</v>
      </c>
      <c r="B33" t="s">
        <v>335</v>
      </c>
      <c r="C33" s="22">
        <v>43699</v>
      </c>
      <c r="D33" t="s">
        <v>336</v>
      </c>
      <c r="E33">
        <v>43.091999999999999</v>
      </c>
      <c r="F33">
        <v>28.271000000000001</v>
      </c>
    </row>
    <row r="34" spans="1:6" x14ac:dyDescent="0.2">
      <c r="A34" t="str">
        <f t="shared" si="0"/>
        <v>D44B43654</v>
      </c>
      <c r="B34" t="s">
        <v>335</v>
      </c>
      <c r="C34" s="22">
        <v>43654</v>
      </c>
      <c r="D34" t="s">
        <v>337</v>
      </c>
      <c r="E34">
        <v>38.063000000000002</v>
      </c>
      <c r="F34">
        <v>29.294</v>
      </c>
    </row>
    <row r="35" spans="1:6" x14ac:dyDescent="0.2">
      <c r="A35" t="str">
        <f t="shared" si="0"/>
        <v>D45A43683</v>
      </c>
      <c r="B35" t="s">
        <v>338</v>
      </c>
      <c r="C35" s="22">
        <v>43683</v>
      </c>
      <c r="D35" t="s">
        <v>339</v>
      </c>
      <c r="E35">
        <v>98.831999999999994</v>
      </c>
      <c r="F35">
        <v>44.781999999999996</v>
      </c>
    </row>
    <row r="36" spans="1:6" x14ac:dyDescent="0.2">
      <c r="A36" t="str">
        <f t="shared" si="0"/>
        <v>D45B43683</v>
      </c>
      <c r="B36" t="s">
        <v>340</v>
      </c>
      <c r="C36" s="22">
        <v>43683</v>
      </c>
      <c r="D36" t="s">
        <v>341</v>
      </c>
      <c r="E36">
        <v>34.429000000000002</v>
      </c>
      <c r="F36">
        <v>16.07</v>
      </c>
    </row>
    <row r="37" spans="1:6" x14ac:dyDescent="0.2">
      <c r="A37" t="str">
        <f t="shared" si="0"/>
        <v>D45D43683</v>
      </c>
      <c r="B37" t="s">
        <v>342</v>
      </c>
      <c r="C37" s="22">
        <v>43683</v>
      </c>
      <c r="D37" t="s">
        <v>343</v>
      </c>
      <c r="E37">
        <v>71.998000000000005</v>
      </c>
      <c r="F37">
        <v>35.054000000000002</v>
      </c>
    </row>
    <row r="38" spans="1:6" x14ac:dyDescent="0.2">
      <c r="A38" t="str">
        <f t="shared" si="0"/>
        <v>D48A43668</v>
      </c>
      <c r="B38" t="s">
        <v>344</v>
      </c>
      <c r="C38" s="22">
        <v>43668</v>
      </c>
      <c r="D38" t="s">
        <v>345</v>
      </c>
      <c r="E38">
        <v>78.834999999999994</v>
      </c>
      <c r="F38">
        <v>30.206</v>
      </c>
    </row>
    <row r="39" spans="1:6" x14ac:dyDescent="0.2">
      <c r="A39" t="str">
        <f t="shared" si="0"/>
        <v>D48B43668</v>
      </c>
      <c r="B39" t="s">
        <v>346</v>
      </c>
      <c r="C39" s="22">
        <v>43668</v>
      </c>
      <c r="D39" t="s">
        <v>347</v>
      </c>
      <c r="E39">
        <v>44.725999999999999</v>
      </c>
      <c r="F39">
        <v>27.056000000000001</v>
      </c>
    </row>
    <row r="40" spans="1:6" x14ac:dyDescent="0.2">
      <c r="A40" t="str">
        <f t="shared" si="0"/>
        <v>D4943668</v>
      </c>
      <c r="B40" t="s">
        <v>348</v>
      </c>
      <c r="C40" s="22">
        <v>43668</v>
      </c>
      <c r="D40" t="s">
        <v>349</v>
      </c>
      <c r="E40">
        <v>38.192999999999998</v>
      </c>
      <c r="F40">
        <v>29.234000000000002</v>
      </c>
    </row>
    <row r="41" spans="1:6" x14ac:dyDescent="0.2">
      <c r="A41" t="str">
        <f t="shared" si="0"/>
        <v>D4A43672</v>
      </c>
      <c r="B41" t="s">
        <v>350</v>
      </c>
      <c r="C41" s="22">
        <v>43672</v>
      </c>
      <c r="D41" t="s">
        <v>351</v>
      </c>
      <c r="E41">
        <v>37.44</v>
      </c>
      <c r="F41">
        <v>20.611000000000001</v>
      </c>
    </row>
    <row r="42" spans="1:6" x14ac:dyDescent="0.2">
      <c r="A42" t="str">
        <f t="shared" si="0"/>
        <v>D4C43672</v>
      </c>
      <c r="B42" t="s">
        <v>352</v>
      </c>
      <c r="C42" s="22">
        <v>43672</v>
      </c>
      <c r="D42" t="s">
        <v>353</v>
      </c>
      <c r="E42">
        <v>24.779</v>
      </c>
      <c r="F42">
        <v>21.617999999999999</v>
      </c>
    </row>
    <row r="43" spans="1:6" x14ac:dyDescent="0.2">
      <c r="A43" t="str">
        <f t="shared" si="0"/>
        <v>D4D43671</v>
      </c>
      <c r="B43" t="s">
        <v>354</v>
      </c>
      <c r="C43" s="22">
        <v>43671</v>
      </c>
      <c r="D43" t="s">
        <v>355</v>
      </c>
      <c r="E43">
        <v>29.385999999999999</v>
      </c>
      <c r="F43">
        <v>20.925999999999998</v>
      </c>
    </row>
    <row r="44" spans="1:6" x14ac:dyDescent="0.2">
      <c r="A44" t="str">
        <f t="shared" si="0"/>
        <v>D4E43671</v>
      </c>
      <c r="B44" t="s">
        <v>356</v>
      </c>
      <c r="C44" s="22">
        <v>43671</v>
      </c>
      <c r="D44" t="s">
        <v>357</v>
      </c>
      <c r="E44">
        <v>49.31</v>
      </c>
      <c r="F44">
        <v>43.372999999999998</v>
      </c>
    </row>
    <row r="45" spans="1:6" x14ac:dyDescent="0.2">
      <c r="A45" t="str">
        <f t="shared" si="0"/>
        <v>D4G43671</v>
      </c>
      <c r="B45" t="s">
        <v>358</v>
      </c>
      <c r="C45" s="22">
        <v>43671</v>
      </c>
      <c r="D45" t="s">
        <v>359</v>
      </c>
      <c r="E45">
        <v>69.53</v>
      </c>
      <c r="F45">
        <v>25.369</v>
      </c>
    </row>
    <row r="46" spans="1:6" x14ac:dyDescent="0.2">
      <c r="A46" t="str">
        <f t="shared" si="0"/>
        <v>D4H43686</v>
      </c>
      <c r="B46" t="s">
        <v>360</v>
      </c>
      <c r="C46" s="22">
        <v>43686</v>
      </c>
      <c r="D46" t="s">
        <v>361</v>
      </c>
      <c r="E46">
        <v>33.811999999999998</v>
      </c>
      <c r="F46">
        <v>16.911999999999999</v>
      </c>
    </row>
    <row r="47" spans="1:6" x14ac:dyDescent="0.2">
      <c r="A47" t="str">
        <f t="shared" si="0"/>
        <v>D543704</v>
      </c>
      <c r="B47" t="s">
        <v>362</v>
      </c>
      <c r="C47" s="22">
        <v>43704</v>
      </c>
      <c r="D47" t="s">
        <v>363</v>
      </c>
      <c r="E47">
        <v>41.837000000000003</v>
      </c>
      <c r="F47">
        <v>26.594000000000001</v>
      </c>
    </row>
    <row r="48" spans="1:6" x14ac:dyDescent="0.2">
      <c r="A48" t="str">
        <f t="shared" si="0"/>
        <v>D543643</v>
      </c>
      <c r="B48" t="s">
        <v>362</v>
      </c>
      <c r="C48" s="22">
        <v>43643</v>
      </c>
      <c r="D48" t="s">
        <v>364</v>
      </c>
      <c r="E48">
        <v>27.113</v>
      </c>
      <c r="F48">
        <v>18.509</v>
      </c>
    </row>
    <row r="49" spans="1:6" x14ac:dyDescent="0.2">
      <c r="A49" t="str">
        <f t="shared" si="0"/>
        <v>D5143668</v>
      </c>
      <c r="B49" t="s">
        <v>365</v>
      </c>
      <c r="C49" s="22">
        <v>43668</v>
      </c>
      <c r="D49" t="s">
        <v>366</v>
      </c>
      <c r="E49">
        <v>90.766999999999996</v>
      </c>
      <c r="F49">
        <v>23.866</v>
      </c>
    </row>
    <row r="50" spans="1:6" x14ac:dyDescent="0.2">
      <c r="A50" t="str">
        <f t="shared" si="0"/>
        <v>D5243669</v>
      </c>
      <c r="B50" t="s">
        <v>367</v>
      </c>
      <c r="C50" s="22">
        <v>43669</v>
      </c>
      <c r="D50" t="s">
        <v>368</v>
      </c>
      <c r="E50">
        <v>65.353999999999999</v>
      </c>
      <c r="F50">
        <v>27.463000000000001</v>
      </c>
    </row>
    <row r="51" spans="1:6" x14ac:dyDescent="0.2">
      <c r="A51" t="str">
        <f t="shared" si="0"/>
        <v>D5243636</v>
      </c>
      <c r="B51" t="s">
        <v>367</v>
      </c>
      <c r="C51" s="22">
        <v>43636</v>
      </c>
      <c r="D51" t="s">
        <v>369</v>
      </c>
      <c r="E51">
        <v>61.76</v>
      </c>
      <c r="F51">
        <v>29.087</v>
      </c>
    </row>
    <row r="52" spans="1:6" x14ac:dyDescent="0.2">
      <c r="A52" t="str">
        <f t="shared" si="0"/>
        <v>D53A43669</v>
      </c>
      <c r="B52" t="s">
        <v>370</v>
      </c>
      <c r="C52" s="22">
        <v>43669</v>
      </c>
      <c r="D52" t="s">
        <v>371</v>
      </c>
      <c r="E52">
        <v>55.970999999999997</v>
      </c>
      <c r="F52">
        <v>21.608000000000001</v>
      </c>
    </row>
    <row r="53" spans="1:6" x14ac:dyDescent="0.2">
      <c r="A53" t="str">
        <f t="shared" si="0"/>
        <v>D54A43669</v>
      </c>
      <c r="B53" t="s">
        <v>372</v>
      </c>
      <c r="C53" s="22">
        <v>43669</v>
      </c>
      <c r="D53" t="s">
        <v>373</v>
      </c>
      <c r="E53">
        <v>88.495000000000005</v>
      </c>
      <c r="F53">
        <v>32.119999999999997</v>
      </c>
    </row>
    <row r="54" spans="1:6" x14ac:dyDescent="0.2">
      <c r="A54" t="str">
        <f t="shared" si="0"/>
        <v>D54B43668</v>
      </c>
      <c r="B54" t="s">
        <v>374</v>
      </c>
      <c r="C54" s="22">
        <v>43668</v>
      </c>
      <c r="D54" t="s">
        <v>375</v>
      </c>
      <c r="E54">
        <v>48.171999999999997</v>
      </c>
      <c r="F54">
        <v>32.469000000000001</v>
      </c>
    </row>
    <row r="55" spans="1:6" x14ac:dyDescent="0.2">
      <c r="A55" t="str">
        <f t="shared" si="0"/>
        <v>D55B43669</v>
      </c>
      <c r="B55" t="s">
        <v>376</v>
      </c>
      <c r="C55" s="22">
        <v>43669</v>
      </c>
      <c r="D55" t="s">
        <v>377</v>
      </c>
      <c r="E55">
        <v>29.093</v>
      </c>
      <c r="F55">
        <v>15.051</v>
      </c>
    </row>
    <row r="56" spans="1:6" x14ac:dyDescent="0.2">
      <c r="A56" t="str">
        <f t="shared" si="0"/>
        <v>D56A43678</v>
      </c>
      <c r="B56" t="s">
        <v>378</v>
      </c>
      <c r="C56" s="22">
        <v>43678</v>
      </c>
      <c r="D56" t="s">
        <v>379</v>
      </c>
      <c r="E56">
        <v>42.933</v>
      </c>
      <c r="F56">
        <v>24.762</v>
      </c>
    </row>
    <row r="57" spans="1:6" x14ac:dyDescent="0.2">
      <c r="A57" t="str">
        <f t="shared" si="0"/>
        <v>D56A43635</v>
      </c>
      <c r="B57" t="s">
        <v>378</v>
      </c>
      <c r="C57" s="22">
        <v>43635</v>
      </c>
      <c r="D57" t="s">
        <v>380</v>
      </c>
      <c r="E57">
        <v>43.646000000000001</v>
      </c>
      <c r="F57">
        <v>23.288</v>
      </c>
    </row>
    <row r="58" spans="1:6" x14ac:dyDescent="0.2">
      <c r="A58" t="str">
        <f t="shared" si="0"/>
        <v>D56B43678</v>
      </c>
      <c r="B58" t="s">
        <v>381</v>
      </c>
      <c r="C58" s="22">
        <v>43678</v>
      </c>
      <c r="D58" t="s">
        <v>382</v>
      </c>
      <c r="E58">
        <v>39.377000000000002</v>
      </c>
      <c r="F58">
        <v>33.917000000000002</v>
      </c>
    </row>
    <row r="59" spans="1:6" x14ac:dyDescent="0.2">
      <c r="A59" t="str">
        <f t="shared" si="0"/>
        <v>D56C43678</v>
      </c>
      <c r="B59" t="s">
        <v>383</v>
      </c>
      <c r="C59" s="22">
        <v>43678</v>
      </c>
      <c r="D59" t="s">
        <v>384</v>
      </c>
      <c r="E59">
        <v>47.966000000000001</v>
      </c>
      <c r="F59">
        <v>27.135999999999999</v>
      </c>
    </row>
    <row r="60" spans="1:6" x14ac:dyDescent="0.2">
      <c r="A60" t="str">
        <f t="shared" si="0"/>
        <v>D56C43635</v>
      </c>
      <c r="B60" t="s">
        <v>383</v>
      </c>
      <c r="C60" s="22">
        <v>43635</v>
      </c>
      <c r="D60" t="s">
        <v>385</v>
      </c>
      <c r="E60">
        <v>52.122</v>
      </c>
      <c r="F60">
        <v>25.396999999999998</v>
      </c>
    </row>
    <row r="61" spans="1:6" x14ac:dyDescent="0.2">
      <c r="A61" t="str">
        <f t="shared" si="0"/>
        <v>D56D43661</v>
      </c>
      <c r="B61" t="s">
        <v>386</v>
      </c>
      <c r="C61" s="22">
        <v>43661</v>
      </c>
      <c r="D61" t="s">
        <v>387</v>
      </c>
      <c r="E61">
        <v>53.883000000000003</v>
      </c>
      <c r="F61">
        <v>23.015999999999998</v>
      </c>
    </row>
    <row r="62" spans="1:6" x14ac:dyDescent="0.2">
      <c r="A62" t="str">
        <f t="shared" si="0"/>
        <v>D57A43700</v>
      </c>
      <c r="B62" t="s">
        <v>388</v>
      </c>
      <c r="C62" s="22">
        <v>43700</v>
      </c>
      <c r="D62" t="s">
        <v>389</v>
      </c>
      <c r="E62">
        <v>24.622</v>
      </c>
      <c r="F62">
        <v>23.273</v>
      </c>
    </row>
    <row r="63" spans="1:6" x14ac:dyDescent="0.2">
      <c r="A63" t="str">
        <f t="shared" si="0"/>
        <v>D57A43655</v>
      </c>
      <c r="B63" t="s">
        <v>388</v>
      </c>
      <c r="C63" s="22">
        <v>43655</v>
      </c>
      <c r="D63" t="s">
        <v>390</v>
      </c>
      <c r="E63">
        <v>16.218</v>
      </c>
      <c r="F63">
        <v>23.689</v>
      </c>
    </row>
    <row r="64" spans="1:6" x14ac:dyDescent="0.2">
      <c r="A64" t="str">
        <f t="shared" si="0"/>
        <v>D57B43700</v>
      </c>
      <c r="B64" t="s">
        <v>391</v>
      </c>
      <c r="C64" s="22">
        <v>43700</v>
      </c>
      <c r="D64" t="s">
        <v>392</v>
      </c>
      <c r="E64">
        <v>59.883000000000003</v>
      </c>
      <c r="F64">
        <v>27.933</v>
      </c>
    </row>
    <row r="65" spans="1:6" x14ac:dyDescent="0.2">
      <c r="A65" t="str">
        <f t="shared" si="0"/>
        <v>D57B43655</v>
      </c>
      <c r="B65" t="s">
        <v>391</v>
      </c>
      <c r="C65" s="22">
        <v>43655</v>
      </c>
      <c r="D65" t="s">
        <v>393</v>
      </c>
      <c r="E65">
        <v>56.448999999999998</v>
      </c>
      <c r="F65">
        <v>29.908999999999999</v>
      </c>
    </row>
    <row r="66" spans="1:6" x14ac:dyDescent="0.2">
      <c r="A66" t="str">
        <f t="shared" ref="A66:A129" si="1">B66&amp;C66</f>
        <v>D57C43700</v>
      </c>
      <c r="B66" t="s">
        <v>394</v>
      </c>
      <c r="C66" s="22">
        <v>43700</v>
      </c>
      <c r="D66" t="s">
        <v>395</v>
      </c>
      <c r="E66">
        <v>31.797000000000001</v>
      </c>
      <c r="F66">
        <v>30.936</v>
      </c>
    </row>
    <row r="67" spans="1:6" x14ac:dyDescent="0.2">
      <c r="A67" t="str">
        <f t="shared" si="1"/>
        <v>D57D43700</v>
      </c>
      <c r="B67" t="s">
        <v>396</v>
      </c>
      <c r="C67" s="22">
        <v>43700</v>
      </c>
      <c r="D67" t="s">
        <v>397</v>
      </c>
      <c r="E67">
        <v>35.860999999999997</v>
      </c>
      <c r="F67">
        <v>29.988</v>
      </c>
    </row>
    <row r="68" spans="1:6" x14ac:dyDescent="0.2">
      <c r="A68" t="str">
        <f t="shared" si="1"/>
        <v>D58A43699</v>
      </c>
      <c r="B68" t="s">
        <v>398</v>
      </c>
      <c r="C68" s="22">
        <v>43699</v>
      </c>
      <c r="D68" t="s">
        <v>399</v>
      </c>
      <c r="E68">
        <v>154.81899999999999</v>
      </c>
      <c r="F68">
        <v>118.839</v>
      </c>
    </row>
    <row r="69" spans="1:6" x14ac:dyDescent="0.2">
      <c r="A69" t="str">
        <f t="shared" si="1"/>
        <v>D58B43699</v>
      </c>
      <c r="B69" t="s">
        <v>400</v>
      </c>
      <c r="C69" s="22">
        <v>43699</v>
      </c>
      <c r="D69" t="s">
        <v>401</v>
      </c>
      <c r="E69">
        <v>72.816000000000003</v>
      </c>
      <c r="F69">
        <v>70.102999999999994</v>
      </c>
    </row>
    <row r="70" spans="1:6" x14ac:dyDescent="0.2">
      <c r="A70" t="str">
        <f t="shared" si="1"/>
        <v>D58C43699</v>
      </c>
      <c r="B70" t="s">
        <v>402</v>
      </c>
      <c r="C70" s="22">
        <v>43699</v>
      </c>
      <c r="D70" t="s">
        <v>403</v>
      </c>
      <c r="E70">
        <v>44.468000000000004</v>
      </c>
      <c r="F70">
        <v>19.064</v>
      </c>
    </row>
    <row r="71" spans="1:6" x14ac:dyDescent="0.2">
      <c r="A71" t="str">
        <f t="shared" si="1"/>
        <v>D58C43699</v>
      </c>
      <c r="B71" t="s">
        <v>402</v>
      </c>
      <c r="C71" s="22">
        <v>43699</v>
      </c>
      <c r="D71" t="s">
        <v>403</v>
      </c>
      <c r="E71">
        <v>44.41</v>
      </c>
      <c r="F71">
        <v>18.884</v>
      </c>
    </row>
    <row r="72" spans="1:6" x14ac:dyDescent="0.2">
      <c r="A72" t="str">
        <f t="shared" si="1"/>
        <v>D59A43700</v>
      </c>
      <c r="B72" t="s">
        <v>404</v>
      </c>
      <c r="C72" s="22">
        <v>43700</v>
      </c>
      <c r="D72" t="s">
        <v>405</v>
      </c>
      <c r="E72">
        <v>25.943999999999999</v>
      </c>
      <c r="F72">
        <v>21.506</v>
      </c>
    </row>
    <row r="73" spans="1:6" x14ac:dyDescent="0.2">
      <c r="A73" t="str">
        <f t="shared" si="1"/>
        <v>D59B43700</v>
      </c>
      <c r="B73" t="s">
        <v>406</v>
      </c>
      <c r="C73" s="22">
        <v>43700</v>
      </c>
      <c r="D73" t="s">
        <v>407</v>
      </c>
      <c r="E73">
        <v>20.096</v>
      </c>
      <c r="F73">
        <v>16.382999999999999</v>
      </c>
    </row>
    <row r="74" spans="1:6" x14ac:dyDescent="0.2">
      <c r="A74" t="str">
        <f t="shared" si="1"/>
        <v>D59D43700</v>
      </c>
      <c r="B74" t="s">
        <v>408</v>
      </c>
      <c r="C74" s="22">
        <v>43700</v>
      </c>
      <c r="D74" t="s">
        <v>409</v>
      </c>
      <c r="E74">
        <v>82.588999999999999</v>
      </c>
      <c r="F74">
        <v>39.453000000000003</v>
      </c>
    </row>
    <row r="75" spans="1:6" x14ac:dyDescent="0.2">
      <c r="A75" t="str">
        <f t="shared" si="1"/>
        <v>D60A43697</v>
      </c>
      <c r="B75" t="s">
        <v>410</v>
      </c>
      <c r="C75" s="22">
        <v>43697</v>
      </c>
      <c r="D75" t="s">
        <v>411</v>
      </c>
      <c r="E75">
        <v>22.241</v>
      </c>
      <c r="F75">
        <v>41.113999999999997</v>
      </c>
    </row>
    <row r="76" spans="1:6" x14ac:dyDescent="0.2">
      <c r="A76" t="str">
        <f t="shared" si="1"/>
        <v>D60B43697</v>
      </c>
      <c r="B76" t="s">
        <v>412</v>
      </c>
      <c r="C76" s="22">
        <v>43697</v>
      </c>
      <c r="D76" t="s">
        <v>413</v>
      </c>
      <c r="E76">
        <v>22.608000000000001</v>
      </c>
      <c r="F76">
        <v>22.625</v>
      </c>
    </row>
    <row r="77" spans="1:6" x14ac:dyDescent="0.2">
      <c r="A77" t="str">
        <f t="shared" si="1"/>
        <v>D60C43697</v>
      </c>
      <c r="B77" t="s">
        <v>414</v>
      </c>
      <c r="C77" s="22">
        <v>43697</v>
      </c>
      <c r="D77" t="s">
        <v>415</v>
      </c>
      <c r="E77">
        <v>236.958</v>
      </c>
      <c r="F77">
        <v>83.506</v>
      </c>
    </row>
    <row r="78" spans="1:6" x14ac:dyDescent="0.2">
      <c r="A78" t="str">
        <f t="shared" si="1"/>
        <v>D61A43676</v>
      </c>
      <c r="B78" t="s">
        <v>416</v>
      </c>
      <c r="C78" s="22">
        <v>43676</v>
      </c>
      <c r="D78" t="s">
        <v>417</v>
      </c>
      <c r="E78">
        <v>17.143000000000001</v>
      </c>
      <c r="F78">
        <v>26.125</v>
      </c>
    </row>
    <row r="79" spans="1:6" x14ac:dyDescent="0.2">
      <c r="A79" t="str">
        <f t="shared" si="1"/>
        <v>D61B43676</v>
      </c>
      <c r="B79" t="s">
        <v>418</v>
      </c>
      <c r="C79" s="22">
        <v>43676</v>
      </c>
      <c r="D79" t="s">
        <v>419</v>
      </c>
      <c r="E79">
        <v>40.073999999999998</v>
      </c>
      <c r="F79">
        <v>38.851999999999997</v>
      </c>
    </row>
    <row r="80" spans="1:6" x14ac:dyDescent="0.2">
      <c r="A80" t="str">
        <f t="shared" si="1"/>
        <v>D61B43641</v>
      </c>
      <c r="B80" t="s">
        <v>418</v>
      </c>
      <c r="C80" s="22">
        <v>43641</v>
      </c>
      <c r="D80" t="s">
        <v>420</v>
      </c>
      <c r="E80">
        <v>42.752000000000002</v>
      </c>
      <c r="F80">
        <v>31.384</v>
      </c>
    </row>
    <row r="81" spans="1:6" x14ac:dyDescent="0.2">
      <c r="A81" t="str">
        <f t="shared" si="1"/>
        <v>D61C43676</v>
      </c>
      <c r="B81" t="s">
        <v>421</v>
      </c>
      <c r="C81" s="22">
        <v>43676</v>
      </c>
      <c r="D81" t="s">
        <v>422</v>
      </c>
      <c r="E81">
        <v>31.791</v>
      </c>
      <c r="F81">
        <v>28.353999999999999</v>
      </c>
    </row>
    <row r="82" spans="1:6" x14ac:dyDescent="0.2">
      <c r="A82" t="str">
        <f t="shared" si="1"/>
        <v>D62B43678</v>
      </c>
      <c r="B82" t="s">
        <v>423</v>
      </c>
      <c r="C82" s="22">
        <v>43678</v>
      </c>
      <c r="D82" t="s">
        <v>424</v>
      </c>
      <c r="E82">
        <v>80.656999999999996</v>
      </c>
      <c r="F82">
        <v>38.073</v>
      </c>
    </row>
    <row r="83" spans="1:6" x14ac:dyDescent="0.2">
      <c r="A83" t="str">
        <f t="shared" si="1"/>
        <v>D62C43678</v>
      </c>
      <c r="B83" t="s">
        <v>425</v>
      </c>
      <c r="C83" s="22">
        <v>43678</v>
      </c>
      <c r="D83" t="s">
        <v>426</v>
      </c>
      <c r="E83">
        <v>70.355999999999995</v>
      </c>
      <c r="F83">
        <v>23.690999999999999</v>
      </c>
    </row>
    <row r="84" spans="1:6" x14ac:dyDescent="0.2">
      <c r="A84" t="str">
        <f t="shared" si="1"/>
        <v>D62E43678</v>
      </c>
      <c r="B84" t="s">
        <v>427</v>
      </c>
      <c r="C84" s="22">
        <v>43678</v>
      </c>
      <c r="D84" t="s">
        <v>428</v>
      </c>
      <c r="E84">
        <v>101.29900000000001</v>
      </c>
      <c r="F84">
        <v>63.511000000000003</v>
      </c>
    </row>
    <row r="85" spans="1:6" x14ac:dyDescent="0.2">
      <c r="A85" t="str">
        <f t="shared" si="1"/>
        <v>D63A43689</v>
      </c>
      <c r="B85" t="s">
        <v>429</v>
      </c>
      <c r="C85" s="22">
        <v>43689</v>
      </c>
      <c r="D85" t="s">
        <v>430</v>
      </c>
      <c r="E85">
        <v>93.01</v>
      </c>
      <c r="F85">
        <v>56.151000000000003</v>
      </c>
    </row>
    <row r="86" spans="1:6" x14ac:dyDescent="0.2">
      <c r="A86" t="str">
        <f t="shared" si="1"/>
        <v>D63B43689</v>
      </c>
      <c r="B86" t="s">
        <v>431</v>
      </c>
      <c r="C86" s="22">
        <v>43689</v>
      </c>
      <c r="D86" t="s">
        <v>432</v>
      </c>
      <c r="E86">
        <v>48.646999999999998</v>
      </c>
      <c r="F86">
        <v>47.853000000000002</v>
      </c>
    </row>
    <row r="87" spans="1:6" x14ac:dyDescent="0.2">
      <c r="A87" t="str">
        <f t="shared" si="1"/>
        <v>D64A43696</v>
      </c>
      <c r="B87" t="s">
        <v>433</v>
      </c>
      <c r="C87" s="22">
        <v>43696</v>
      </c>
      <c r="D87" t="s">
        <v>434</v>
      </c>
      <c r="E87">
        <v>29.855</v>
      </c>
      <c r="F87">
        <v>44.884</v>
      </c>
    </row>
    <row r="88" spans="1:6" x14ac:dyDescent="0.2">
      <c r="A88" t="str">
        <f t="shared" si="1"/>
        <v>D64B43696</v>
      </c>
      <c r="B88" t="s">
        <v>435</v>
      </c>
      <c r="C88" s="22">
        <v>43696</v>
      </c>
      <c r="D88" t="s">
        <v>436</v>
      </c>
      <c r="E88">
        <v>24.71</v>
      </c>
      <c r="F88">
        <v>27.471</v>
      </c>
    </row>
    <row r="89" spans="1:6" x14ac:dyDescent="0.2">
      <c r="A89" t="str">
        <f t="shared" si="1"/>
        <v>D64C43696</v>
      </c>
      <c r="B89" t="s">
        <v>437</v>
      </c>
      <c r="C89" s="22">
        <v>43696</v>
      </c>
      <c r="D89" t="s">
        <v>438</v>
      </c>
      <c r="E89">
        <v>43.476999999999997</v>
      </c>
      <c r="F89">
        <v>40.607999999999997</v>
      </c>
    </row>
    <row r="90" spans="1:6" x14ac:dyDescent="0.2">
      <c r="A90" t="str">
        <f t="shared" si="1"/>
        <v>D6543690</v>
      </c>
      <c r="B90" t="s">
        <v>439</v>
      </c>
      <c r="C90" s="22">
        <v>43690</v>
      </c>
      <c r="D90" t="s">
        <v>440</v>
      </c>
      <c r="E90">
        <v>33.329000000000001</v>
      </c>
      <c r="F90">
        <v>14.44</v>
      </c>
    </row>
    <row r="91" spans="1:6" x14ac:dyDescent="0.2">
      <c r="A91" t="str">
        <f t="shared" si="1"/>
        <v>D6543658</v>
      </c>
      <c r="B91" t="s">
        <v>439</v>
      </c>
      <c r="C91" s="22">
        <v>43658</v>
      </c>
      <c r="D91" t="s">
        <v>441</v>
      </c>
      <c r="E91">
        <v>36.426000000000002</v>
      </c>
      <c r="F91">
        <v>14.631</v>
      </c>
    </row>
    <row r="92" spans="1:6" x14ac:dyDescent="0.2">
      <c r="A92" t="str">
        <f t="shared" si="1"/>
        <v>D66A43679</v>
      </c>
      <c r="B92" t="s">
        <v>442</v>
      </c>
      <c r="C92" s="22">
        <v>43679</v>
      </c>
      <c r="D92" t="s">
        <v>443</v>
      </c>
      <c r="E92">
        <v>79.691999999999993</v>
      </c>
      <c r="F92">
        <v>28.094000000000001</v>
      </c>
    </row>
    <row r="93" spans="1:6" x14ac:dyDescent="0.2">
      <c r="A93" t="str">
        <f t="shared" si="1"/>
        <v>D66B43679</v>
      </c>
      <c r="B93" t="s">
        <v>444</v>
      </c>
      <c r="C93" s="22">
        <v>43679</v>
      </c>
      <c r="D93" t="s">
        <v>445</v>
      </c>
      <c r="E93">
        <v>67.057000000000002</v>
      </c>
      <c r="F93">
        <v>34.064999999999998</v>
      </c>
    </row>
    <row r="94" spans="1:6" x14ac:dyDescent="0.2">
      <c r="A94" t="str">
        <f t="shared" si="1"/>
        <v>D66C43679</v>
      </c>
      <c r="B94" t="s">
        <v>446</v>
      </c>
      <c r="C94" s="22">
        <v>43679</v>
      </c>
      <c r="D94" t="s">
        <v>447</v>
      </c>
      <c r="E94">
        <v>46.524000000000001</v>
      </c>
      <c r="F94">
        <v>20.728000000000002</v>
      </c>
    </row>
    <row r="95" spans="1:6" x14ac:dyDescent="0.2">
      <c r="A95" t="str">
        <f t="shared" si="1"/>
        <v>D67A43684</v>
      </c>
      <c r="B95" t="s">
        <v>448</v>
      </c>
      <c r="C95" s="22">
        <v>43684</v>
      </c>
      <c r="D95" t="s">
        <v>449</v>
      </c>
      <c r="E95">
        <v>89.587999999999994</v>
      </c>
      <c r="F95">
        <v>39.161999999999999</v>
      </c>
    </row>
    <row r="96" spans="1:6" x14ac:dyDescent="0.2">
      <c r="A96" t="str">
        <f t="shared" si="1"/>
        <v>D67B43684</v>
      </c>
      <c r="B96" t="s">
        <v>450</v>
      </c>
      <c r="C96" s="22">
        <v>43684</v>
      </c>
      <c r="D96" t="s">
        <v>451</v>
      </c>
      <c r="E96">
        <v>58.725999999999999</v>
      </c>
      <c r="F96">
        <v>21.843</v>
      </c>
    </row>
    <row r="97" spans="1:6" x14ac:dyDescent="0.2">
      <c r="A97" t="str">
        <f t="shared" si="1"/>
        <v>D69A43693</v>
      </c>
      <c r="B97" t="s">
        <v>452</v>
      </c>
      <c r="C97" s="22">
        <v>43693</v>
      </c>
      <c r="D97" t="s">
        <v>453</v>
      </c>
      <c r="E97">
        <v>38.055999999999997</v>
      </c>
      <c r="F97">
        <v>34.566000000000003</v>
      </c>
    </row>
    <row r="98" spans="1:6" x14ac:dyDescent="0.2">
      <c r="A98" t="str">
        <f t="shared" si="1"/>
        <v>D69B43693</v>
      </c>
      <c r="B98" t="s">
        <v>454</v>
      </c>
      <c r="C98" s="22">
        <v>43693</v>
      </c>
      <c r="D98" t="s">
        <v>455</v>
      </c>
      <c r="E98">
        <v>33.466999999999999</v>
      </c>
      <c r="F98">
        <v>16.512</v>
      </c>
    </row>
    <row r="99" spans="1:6" x14ac:dyDescent="0.2">
      <c r="A99" t="str">
        <f t="shared" si="1"/>
        <v>D69C43693</v>
      </c>
      <c r="B99" t="s">
        <v>456</v>
      </c>
      <c r="C99" s="22">
        <v>43693</v>
      </c>
      <c r="D99" t="s">
        <v>457</v>
      </c>
      <c r="E99">
        <v>29.373999999999999</v>
      </c>
      <c r="F99">
        <v>22.143000000000001</v>
      </c>
    </row>
    <row r="100" spans="1:6" x14ac:dyDescent="0.2">
      <c r="A100" t="str">
        <f t="shared" si="1"/>
        <v>D70A43693</v>
      </c>
      <c r="B100" t="s">
        <v>458</v>
      </c>
      <c r="C100" s="22">
        <v>43693</v>
      </c>
      <c r="D100" t="s">
        <v>459</v>
      </c>
      <c r="E100">
        <v>49.225999999999999</v>
      </c>
      <c r="F100">
        <v>25.954999999999998</v>
      </c>
    </row>
    <row r="101" spans="1:6" x14ac:dyDescent="0.2">
      <c r="A101" t="str">
        <f t="shared" si="1"/>
        <v>D70B43693</v>
      </c>
      <c r="B101" t="s">
        <v>460</v>
      </c>
      <c r="C101" s="22">
        <v>43693</v>
      </c>
      <c r="D101" t="s">
        <v>461</v>
      </c>
      <c r="E101">
        <v>125.446</v>
      </c>
      <c r="F101">
        <v>33.843000000000004</v>
      </c>
    </row>
    <row r="102" spans="1:6" x14ac:dyDescent="0.2">
      <c r="A102" t="str">
        <f t="shared" si="1"/>
        <v>D70C43693</v>
      </c>
      <c r="B102" t="s">
        <v>462</v>
      </c>
      <c r="C102" s="22">
        <v>43693</v>
      </c>
      <c r="D102" t="s">
        <v>463</v>
      </c>
      <c r="E102">
        <v>70.150000000000006</v>
      </c>
      <c r="F102">
        <v>3.819</v>
      </c>
    </row>
    <row r="103" spans="1:6" x14ac:dyDescent="0.2">
      <c r="A103" t="str">
        <f t="shared" si="1"/>
        <v>D74A43703</v>
      </c>
      <c r="B103" t="s">
        <v>464</v>
      </c>
      <c r="C103" s="22">
        <v>43703</v>
      </c>
      <c r="D103" t="s">
        <v>465</v>
      </c>
      <c r="E103">
        <v>45.554000000000002</v>
      </c>
      <c r="F103">
        <v>17.291</v>
      </c>
    </row>
    <row r="104" spans="1:6" x14ac:dyDescent="0.2">
      <c r="A104" t="str">
        <f t="shared" si="1"/>
        <v>D74B43703</v>
      </c>
      <c r="B104" t="s">
        <v>466</v>
      </c>
      <c r="C104" s="22">
        <v>43703</v>
      </c>
      <c r="D104" t="s">
        <v>467</v>
      </c>
      <c r="E104">
        <v>43.374000000000002</v>
      </c>
      <c r="F104">
        <v>25.713000000000001</v>
      </c>
    </row>
    <row r="105" spans="1:6" x14ac:dyDescent="0.2">
      <c r="A105" t="str">
        <f t="shared" si="1"/>
        <v>D74C43703</v>
      </c>
      <c r="B105" t="s">
        <v>468</v>
      </c>
      <c r="C105" s="22">
        <v>43703</v>
      </c>
      <c r="D105" t="s">
        <v>469</v>
      </c>
      <c r="E105">
        <v>80.497</v>
      </c>
      <c r="F105">
        <v>29.652000000000001</v>
      </c>
    </row>
    <row r="106" spans="1:6" x14ac:dyDescent="0.2">
      <c r="A106" t="str">
        <f t="shared" si="1"/>
        <v>D7543686</v>
      </c>
      <c r="B106" t="s">
        <v>470</v>
      </c>
      <c r="C106" s="22">
        <v>43686</v>
      </c>
      <c r="D106" t="s">
        <v>471</v>
      </c>
      <c r="E106">
        <v>42.767000000000003</v>
      </c>
      <c r="F106">
        <v>15.759</v>
      </c>
    </row>
    <row r="107" spans="1:6" x14ac:dyDescent="0.2">
      <c r="A107" t="str">
        <f t="shared" si="1"/>
        <v>D7543640</v>
      </c>
      <c r="B107" t="s">
        <v>470</v>
      </c>
      <c r="C107" s="22">
        <v>43640</v>
      </c>
      <c r="D107" t="s">
        <v>472</v>
      </c>
      <c r="E107">
        <v>34.837000000000003</v>
      </c>
      <c r="F107">
        <v>16.812000000000001</v>
      </c>
    </row>
    <row r="108" spans="1:6" x14ac:dyDescent="0.2">
      <c r="A108" t="str">
        <f t="shared" si="1"/>
        <v>D7643651</v>
      </c>
      <c r="B108" t="s">
        <v>473</v>
      </c>
      <c r="C108" s="22">
        <v>43651</v>
      </c>
      <c r="D108" t="s">
        <v>474</v>
      </c>
      <c r="E108">
        <v>14.497999999999999</v>
      </c>
      <c r="F108">
        <v>14.531000000000001</v>
      </c>
    </row>
    <row r="109" spans="1:6" x14ac:dyDescent="0.2">
      <c r="A109" t="str">
        <f t="shared" si="1"/>
        <v>D7A43697</v>
      </c>
      <c r="B109" t="s">
        <v>475</v>
      </c>
      <c r="C109" s="22">
        <v>43697</v>
      </c>
      <c r="D109" t="s">
        <v>476</v>
      </c>
      <c r="E109">
        <v>40.088999999999999</v>
      </c>
      <c r="F109">
        <v>23.074999999999999</v>
      </c>
    </row>
    <row r="110" spans="1:6" x14ac:dyDescent="0.2">
      <c r="A110" t="str">
        <f t="shared" si="1"/>
        <v>D7B43697</v>
      </c>
      <c r="B110" t="s">
        <v>477</v>
      </c>
      <c r="C110" s="22">
        <v>43697</v>
      </c>
      <c r="D110" t="s">
        <v>478</v>
      </c>
      <c r="E110">
        <v>22.145</v>
      </c>
      <c r="F110">
        <v>10.558</v>
      </c>
    </row>
    <row r="111" spans="1:6" x14ac:dyDescent="0.2">
      <c r="A111" t="str">
        <f t="shared" si="1"/>
        <v>D7I43697</v>
      </c>
      <c r="B111" t="s">
        <v>479</v>
      </c>
      <c r="C111" s="22">
        <v>43697</v>
      </c>
      <c r="D111" t="s">
        <v>480</v>
      </c>
      <c r="E111">
        <v>73.653999999999996</v>
      </c>
      <c r="F111">
        <v>50.860999999999997</v>
      </c>
    </row>
    <row r="112" spans="1:6" x14ac:dyDescent="0.2">
      <c r="A112" t="str">
        <f t="shared" si="1"/>
        <v>D8C43689</v>
      </c>
      <c r="B112" t="s">
        <v>481</v>
      </c>
      <c r="C112" s="22">
        <v>43689</v>
      </c>
      <c r="D112" t="s">
        <v>482</v>
      </c>
      <c r="E112">
        <v>63.651000000000003</v>
      </c>
      <c r="F112">
        <v>49.884999999999998</v>
      </c>
    </row>
    <row r="113" spans="1:6" x14ac:dyDescent="0.2">
      <c r="A113" t="str">
        <f t="shared" si="1"/>
        <v>D8E43657</v>
      </c>
      <c r="B113" t="s">
        <v>483</v>
      </c>
      <c r="C113" s="22">
        <v>43657</v>
      </c>
      <c r="D113" t="s">
        <v>484</v>
      </c>
      <c r="E113">
        <v>33.712000000000003</v>
      </c>
      <c r="F113">
        <v>16.279</v>
      </c>
    </row>
    <row r="114" spans="1:6" x14ac:dyDescent="0.2">
      <c r="A114" t="str">
        <f t="shared" si="1"/>
        <v>D8F43689</v>
      </c>
      <c r="B114" t="s">
        <v>485</v>
      </c>
      <c r="C114" s="22">
        <v>43689</v>
      </c>
      <c r="D114" t="s">
        <v>486</v>
      </c>
      <c r="E114">
        <v>129.40299999999999</v>
      </c>
      <c r="F114">
        <v>67.013000000000005</v>
      </c>
    </row>
    <row r="115" spans="1:6" x14ac:dyDescent="0.2">
      <c r="A115" t="str">
        <f t="shared" si="1"/>
        <v>D8G43690</v>
      </c>
      <c r="B115" t="s">
        <v>487</v>
      </c>
      <c r="C115" s="22">
        <v>43690</v>
      </c>
      <c r="D115" t="s">
        <v>488</v>
      </c>
      <c r="E115">
        <v>96.796000000000006</v>
      </c>
      <c r="F115">
        <v>59.820999999999998</v>
      </c>
    </row>
    <row r="116" spans="1:6" x14ac:dyDescent="0.2">
      <c r="A116" t="str">
        <f t="shared" si="1"/>
        <v>D8G43657</v>
      </c>
      <c r="B116" t="s">
        <v>487</v>
      </c>
      <c r="C116" s="22">
        <v>43657</v>
      </c>
      <c r="D116" t="s">
        <v>489</v>
      </c>
      <c r="E116">
        <v>93.263999999999996</v>
      </c>
      <c r="F116">
        <v>55.598999999999997</v>
      </c>
    </row>
    <row r="117" spans="1:6" x14ac:dyDescent="0.2">
      <c r="A117" t="str">
        <f t="shared" si="1"/>
        <v>W10E43644</v>
      </c>
      <c r="B117" t="s">
        <v>490</v>
      </c>
      <c r="C117" s="22">
        <v>43644</v>
      </c>
      <c r="D117" t="s">
        <v>491</v>
      </c>
      <c r="E117">
        <v>33.113</v>
      </c>
      <c r="F117">
        <v>57.276000000000003</v>
      </c>
    </row>
    <row r="118" spans="1:6" x14ac:dyDescent="0.2">
      <c r="A118" t="str">
        <f t="shared" si="1"/>
        <v>W14A43640</v>
      </c>
      <c r="B118" t="s">
        <v>492</v>
      </c>
      <c r="C118" s="22">
        <v>43640</v>
      </c>
      <c r="D118" t="s">
        <v>493</v>
      </c>
      <c r="E118">
        <v>70.203999999999994</v>
      </c>
      <c r="F118">
        <v>61.994</v>
      </c>
    </row>
    <row r="119" spans="1:6" x14ac:dyDescent="0.2">
      <c r="A119" t="str">
        <f t="shared" si="1"/>
        <v>W2043636</v>
      </c>
      <c r="B119" t="s">
        <v>494</v>
      </c>
      <c r="C119" s="22">
        <v>43636</v>
      </c>
      <c r="D119" t="s">
        <v>495</v>
      </c>
      <c r="E119">
        <v>51.947000000000003</v>
      </c>
      <c r="F119">
        <v>29.1</v>
      </c>
    </row>
    <row r="120" spans="1:6" x14ac:dyDescent="0.2">
      <c r="A120" t="str">
        <f t="shared" si="1"/>
        <v>W31A43649</v>
      </c>
      <c r="B120" t="s">
        <v>496</v>
      </c>
      <c r="C120" s="22">
        <v>43649</v>
      </c>
      <c r="D120" t="s">
        <v>497</v>
      </c>
      <c r="E120">
        <v>104.657</v>
      </c>
      <c r="F120">
        <v>88.177000000000007</v>
      </c>
    </row>
    <row r="121" spans="1:6" x14ac:dyDescent="0.2">
      <c r="A121" t="str">
        <f t="shared" si="1"/>
        <v>W31B43648</v>
      </c>
      <c r="B121" t="s">
        <v>498</v>
      </c>
      <c r="C121" s="22">
        <v>43648</v>
      </c>
      <c r="D121" t="s">
        <v>499</v>
      </c>
      <c r="E121">
        <v>80.852999999999994</v>
      </c>
      <c r="F121">
        <v>118.11799999999999</v>
      </c>
    </row>
    <row r="122" spans="1:6" x14ac:dyDescent="0.2">
      <c r="A122" t="str">
        <f t="shared" si="1"/>
        <v>W31C43648</v>
      </c>
      <c r="B122" t="s">
        <v>500</v>
      </c>
      <c r="C122" s="22">
        <v>43648</v>
      </c>
      <c r="D122" t="s">
        <v>501</v>
      </c>
      <c r="E122">
        <v>72.307000000000002</v>
      </c>
      <c r="F122">
        <v>65.179000000000002</v>
      </c>
    </row>
    <row r="123" spans="1:6" x14ac:dyDescent="0.2">
      <c r="A123" t="str">
        <f t="shared" si="1"/>
        <v>W44B43654</v>
      </c>
      <c r="B123" t="s">
        <v>502</v>
      </c>
      <c r="C123" s="22">
        <v>43654</v>
      </c>
      <c r="D123" t="s">
        <v>503</v>
      </c>
      <c r="E123">
        <v>46.59</v>
      </c>
      <c r="F123">
        <v>45.93</v>
      </c>
    </row>
    <row r="124" spans="1:6" x14ac:dyDescent="0.2">
      <c r="A124" t="str">
        <f t="shared" si="1"/>
        <v>W543643</v>
      </c>
      <c r="B124" t="s">
        <v>504</v>
      </c>
      <c r="C124" s="22">
        <v>43643</v>
      </c>
      <c r="D124" t="s">
        <v>505</v>
      </c>
      <c r="E124">
        <v>83.787999999999997</v>
      </c>
      <c r="F124">
        <v>46.012999999999998</v>
      </c>
    </row>
    <row r="125" spans="1:6" x14ac:dyDescent="0.2">
      <c r="A125" t="str">
        <f t="shared" si="1"/>
        <v>W5243636</v>
      </c>
      <c r="B125" t="s">
        <v>506</v>
      </c>
      <c r="C125" s="22">
        <v>43636</v>
      </c>
      <c r="D125" t="s">
        <v>507</v>
      </c>
      <c r="E125">
        <v>53.49</v>
      </c>
      <c r="F125">
        <v>28.638999999999999</v>
      </c>
    </row>
    <row r="126" spans="1:6" x14ac:dyDescent="0.2">
      <c r="A126" t="str">
        <f t="shared" si="1"/>
        <v>W56A43635</v>
      </c>
      <c r="B126" t="s">
        <v>508</v>
      </c>
      <c r="C126" s="22">
        <v>43635</v>
      </c>
      <c r="D126" t="s">
        <v>509</v>
      </c>
      <c r="E126">
        <v>44.682000000000002</v>
      </c>
      <c r="F126">
        <v>28.532</v>
      </c>
    </row>
    <row r="127" spans="1:6" x14ac:dyDescent="0.2">
      <c r="A127" t="str">
        <f t="shared" si="1"/>
        <v>W56C43635</v>
      </c>
      <c r="B127" t="s">
        <v>510</v>
      </c>
      <c r="C127" s="22">
        <v>43635</v>
      </c>
      <c r="D127" t="s">
        <v>511</v>
      </c>
      <c r="E127">
        <v>158.965</v>
      </c>
      <c r="F127">
        <v>126.864</v>
      </c>
    </row>
    <row r="128" spans="1:6" x14ac:dyDescent="0.2">
      <c r="A128" t="str">
        <f t="shared" si="1"/>
        <v>W56D43661</v>
      </c>
      <c r="B128" t="s">
        <v>512</v>
      </c>
      <c r="C128" s="22">
        <v>43661</v>
      </c>
      <c r="D128" t="s">
        <v>513</v>
      </c>
      <c r="E128">
        <v>52.890999999999998</v>
      </c>
      <c r="F128">
        <v>72.025999999999996</v>
      </c>
    </row>
    <row r="129" spans="1:6" x14ac:dyDescent="0.2">
      <c r="A129" t="str">
        <f t="shared" si="1"/>
        <v>W57A43655</v>
      </c>
      <c r="B129" t="s">
        <v>514</v>
      </c>
      <c r="C129" s="22">
        <v>43655</v>
      </c>
      <c r="D129" t="s">
        <v>515</v>
      </c>
      <c r="E129">
        <v>23.696999999999999</v>
      </c>
      <c r="F129">
        <v>32.822000000000003</v>
      </c>
    </row>
    <row r="130" spans="1:6" x14ac:dyDescent="0.2">
      <c r="A130" t="str">
        <f t="shared" ref="A130:A136" si="2">B130&amp;C130</f>
        <v>W57B43655</v>
      </c>
      <c r="B130" t="s">
        <v>516</v>
      </c>
      <c r="C130" s="22">
        <v>43655</v>
      </c>
      <c r="D130" t="s">
        <v>517</v>
      </c>
      <c r="E130">
        <v>30.8</v>
      </c>
      <c r="F130">
        <v>55.133000000000003</v>
      </c>
    </row>
    <row r="131" spans="1:6" x14ac:dyDescent="0.2">
      <c r="A131" t="str">
        <f t="shared" si="2"/>
        <v>W61B43641</v>
      </c>
      <c r="B131" t="s">
        <v>518</v>
      </c>
      <c r="C131" s="22">
        <v>43641</v>
      </c>
      <c r="D131" t="s">
        <v>519</v>
      </c>
      <c r="E131">
        <v>28.535</v>
      </c>
      <c r="F131">
        <v>61.155999999999999</v>
      </c>
    </row>
    <row r="132" spans="1:6" x14ac:dyDescent="0.2">
      <c r="A132" t="str">
        <f t="shared" si="2"/>
        <v>W6543658</v>
      </c>
      <c r="B132" t="s">
        <v>520</v>
      </c>
      <c r="C132" s="22">
        <v>43658</v>
      </c>
      <c r="D132" t="s">
        <v>521</v>
      </c>
      <c r="E132">
        <v>108.27500000000001</v>
      </c>
      <c r="F132">
        <v>37.725999999999999</v>
      </c>
    </row>
    <row r="133" spans="1:6" x14ac:dyDescent="0.2">
      <c r="A133" t="str">
        <f t="shared" si="2"/>
        <v>W7543640</v>
      </c>
      <c r="B133" t="s">
        <v>522</v>
      </c>
      <c r="C133" s="22">
        <v>43640</v>
      </c>
      <c r="D133" t="s">
        <v>523</v>
      </c>
      <c r="E133">
        <v>56.526000000000003</v>
      </c>
      <c r="F133">
        <v>26.352</v>
      </c>
    </row>
    <row r="134" spans="1:6" x14ac:dyDescent="0.2">
      <c r="A134" t="str">
        <f t="shared" si="2"/>
        <v>W7643651</v>
      </c>
      <c r="B134" t="s">
        <v>524</v>
      </c>
      <c r="C134" s="22">
        <v>43651</v>
      </c>
      <c r="D134" t="s">
        <v>525</v>
      </c>
      <c r="E134">
        <v>64.988</v>
      </c>
      <c r="F134">
        <v>32.652000000000001</v>
      </c>
    </row>
    <row r="135" spans="1:6" x14ac:dyDescent="0.2">
      <c r="A135" t="str">
        <f t="shared" si="2"/>
        <v>W8E43657</v>
      </c>
      <c r="B135" t="s">
        <v>526</v>
      </c>
      <c r="C135" s="22">
        <v>43657</v>
      </c>
      <c r="D135" t="s">
        <v>527</v>
      </c>
      <c r="E135">
        <v>18.353000000000002</v>
      </c>
      <c r="F135">
        <v>31.241</v>
      </c>
    </row>
    <row r="136" spans="1:6" x14ac:dyDescent="0.2">
      <c r="A136" t="str">
        <f t="shared" si="2"/>
        <v>W8G43657</v>
      </c>
      <c r="B136" t="s">
        <v>528</v>
      </c>
      <c r="C136" s="22">
        <v>43657</v>
      </c>
      <c r="D136" t="s">
        <v>529</v>
      </c>
      <c r="E136">
        <v>25.484000000000002</v>
      </c>
      <c r="F136">
        <v>31.225999999999999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4"/>
  <sheetViews>
    <sheetView workbookViewId="0">
      <selection activeCell="J3" sqref="J3"/>
    </sheetView>
  </sheetViews>
  <sheetFormatPr baseColWidth="10" defaultColWidth="8.83203125" defaultRowHeight="15" x14ac:dyDescent="0.2"/>
  <cols>
    <col min="1" max="1" width="7.33203125" bestFit="1" customWidth="1"/>
    <col min="2" max="2" width="14.6640625" bestFit="1" customWidth="1"/>
    <col min="3" max="3" width="18" bestFit="1" customWidth="1"/>
    <col min="4" max="4" width="13.5" bestFit="1" customWidth="1"/>
    <col min="5" max="5" width="16.6640625" bestFit="1" customWidth="1"/>
    <col min="6" max="6" width="14.5" bestFit="1" customWidth="1"/>
    <col min="7" max="7" width="13.6640625" bestFit="1" customWidth="1"/>
    <col min="8" max="8" width="13.5" bestFit="1" customWidth="1"/>
    <col min="9" max="9" width="16.5" bestFit="1" customWidth="1"/>
    <col min="10" max="10" width="15" bestFit="1" customWidth="1"/>
    <col min="11" max="11" width="18.33203125" bestFit="1" customWidth="1"/>
    <col min="12" max="12" width="13.83203125" bestFit="1" customWidth="1"/>
    <col min="13" max="13" width="17" bestFit="1" customWidth="1"/>
  </cols>
  <sheetData>
    <row r="1" spans="1:13" x14ac:dyDescent="0.2">
      <c r="A1" t="s">
        <v>0</v>
      </c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</row>
    <row r="2" spans="1:13" x14ac:dyDescent="0.2">
      <c r="A2" t="s">
        <v>278</v>
      </c>
      <c r="B2">
        <v>201.9025709</v>
      </c>
      <c r="C2">
        <v>15.3008541</v>
      </c>
      <c r="D2">
        <v>7.4601270910000004</v>
      </c>
      <c r="E2">
        <v>0.56535345599999998</v>
      </c>
      <c r="F2">
        <v>334.03164950000001</v>
      </c>
      <c r="G2">
        <v>11.806593729999999</v>
      </c>
      <c r="H2">
        <v>0.48581139499999998</v>
      </c>
      <c r="I2">
        <v>1.717136E-2</v>
      </c>
      <c r="J2">
        <v>0.26838755800000003</v>
      </c>
      <c r="K2">
        <v>2.9157929999999999E-3</v>
      </c>
      <c r="L2">
        <v>7.3051720820000003</v>
      </c>
      <c r="M2">
        <v>7.9364221999999998E-2</v>
      </c>
    </row>
    <row r="3" spans="1:13" x14ac:dyDescent="0.2">
      <c r="A3" t="s">
        <v>280</v>
      </c>
      <c r="B3">
        <v>132.66893300000001</v>
      </c>
      <c r="C3">
        <v>3.5496478470000001</v>
      </c>
      <c r="D3">
        <v>4.9854521910000003</v>
      </c>
      <c r="E3">
        <v>0.133389176</v>
      </c>
      <c r="F3">
        <v>203.46345260000001</v>
      </c>
      <c r="G3">
        <v>3.426637827</v>
      </c>
      <c r="H3">
        <v>0.29925926000000003</v>
      </c>
      <c r="I3">
        <v>5.0399870000000001E-3</v>
      </c>
      <c r="J3">
        <v>0.28694856600000002</v>
      </c>
      <c r="K3">
        <v>4.1961079999999996E-3</v>
      </c>
      <c r="L3">
        <v>7.948895372</v>
      </c>
      <c r="M3">
        <v>0.11623834299999999</v>
      </c>
    </row>
    <row r="4" spans="1:13" x14ac:dyDescent="0.2">
      <c r="A4" t="s">
        <v>282</v>
      </c>
      <c r="B4">
        <v>450.2825666</v>
      </c>
      <c r="C4">
        <v>4.7378379329999998</v>
      </c>
      <c r="D4">
        <v>17.12723673</v>
      </c>
      <c r="E4">
        <v>0.180211445</v>
      </c>
      <c r="F4">
        <v>191.19651870000001</v>
      </c>
      <c r="G4">
        <v>5.6518696049999999</v>
      </c>
      <c r="H4">
        <v>0.28359622200000001</v>
      </c>
      <c r="I4">
        <v>8.3832530000000002E-3</v>
      </c>
      <c r="J4">
        <v>0.31344656199999998</v>
      </c>
      <c r="K4">
        <v>1.6093800000000001E-3</v>
      </c>
      <c r="L4">
        <v>8.7934646880000003</v>
      </c>
      <c r="M4">
        <v>4.5149716999999999E-2</v>
      </c>
    </row>
    <row r="5" spans="1:13" x14ac:dyDescent="0.2">
      <c r="A5" t="s">
        <v>284</v>
      </c>
      <c r="B5">
        <v>2435.7301969999999</v>
      </c>
      <c r="C5">
        <v>37.049313040000001</v>
      </c>
      <c r="D5">
        <v>93.140968760000007</v>
      </c>
      <c r="E5">
        <v>1.4167451360000001</v>
      </c>
      <c r="F5">
        <v>110.69727330000001</v>
      </c>
      <c r="G5">
        <v>6.3128201779999999</v>
      </c>
      <c r="H5">
        <v>0.164415913</v>
      </c>
      <c r="I5">
        <v>9.3762749999999999E-3</v>
      </c>
      <c r="J5">
        <v>0.24902085500000001</v>
      </c>
      <c r="K5">
        <v>1.0806959999999999E-3</v>
      </c>
      <c r="L5">
        <v>7.0193385250000002</v>
      </c>
      <c r="M5">
        <v>3.0462383999999999E-2</v>
      </c>
    </row>
    <row r="6" spans="1:13" x14ac:dyDescent="0.2">
      <c r="A6" t="s">
        <v>286</v>
      </c>
      <c r="B6">
        <v>442.93027260000002</v>
      </c>
      <c r="C6">
        <v>4.3696026229999996</v>
      </c>
      <c r="D6">
        <v>16.69097966</v>
      </c>
      <c r="E6">
        <v>0.164660113</v>
      </c>
      <c r="F6">
        <v>28.961427749999999</v>
      </c>
      <c r="G6">
        <v>1.5308838039999999</v>
      </c>
      <c r="H6">
        <v>4.2658372E-2</v>
      </c>
      <c r="I6">
        <v>2.2548960000000002E-3</v>
      </c>
      <c r="J6">
        <v>0.29556507300000001</v>
      </c>
      <c r="K6">
        <v>1.9903859999999998E-3</v>
      </c>
      <c r="L6">
        <v>8.2086708329999993</v>
      </c>
      <c r="M6">
        <v>5.5278607E-2</v>
      </c>
    </row>
    <row r="7" spans="1:13" x14ac:dyDescent="0.2">
      <c r="A7" t="s">
        <v>291</v>
      </c>
      <c r="B7">
        <v>564.51390019999997</v>
      </c>
      <c r="C7">
        <v>27.951660230000002</v>
      </c>
      <c r="D7">
        <v>21.323198919999999</v>
      </c>
      <c r="E7">
        <v>1.05580892</v>
      </c>
      <c r="F7">
        <v>230.51659169999999</v>
      </c>
      <c r="G7">
        <v>89.733162989999997</v>
      </c>
      <c r="H7">
        <v>0.33940176599999999</v>
      </c>
      <c r="I7">
        <v>0.13211887999999999</v>
      </c>
      <c r="J7">
        <v>0.56020644200000003</v>
      </c>
      <c r="K7">
        <v>1.6432064999999999E-2</v>
      </c>
      <c r="L7">
        <v>15.560557960000001</v>
      </c>
      <c r="M7">
        <v>0.45642478800000003</v>
      </c>
    </row>
    <row r="8" spans="1:13" x14ac:dyDescent="0.2">
      <c r="A8" t="s">
        <v>294</v>
      </c>
      <c r="B8">
        <v>91.039484880000003</v>
      </c>
      <c r="C8">
        <v>14.343544380000001</v>
      </c>
      <c r="D8">
        <v>3.228022347</v>
      </c>
      <c r="E8">
        <v>0.50858462000000004</v>
      </c>
      <c r="F8">
        <v>456.54939150000001</v>
      </c>
      <c r="G8">
        <v>50.377012239999999</v>
      </c>
      <c r="H8">
        <v>0.64691330199999997</v>
      </c>
      <c r="I8">
        <v>7.1382329999999994E-2</v>
      </c>
      <c r="J8">
        <v>0.23152135200000001</v>
      </c>
      <c r="K8">
        <v>1.9908999999999999E-3</v>
      </c>
      <c r="L8">
        <v>6.0316888970000004</v>
      </c>
      <c r="M8">
        <v>5.1867743000000001E-2</v>
      </c>
    </row>
    <row r="9" spans="1:13" x14ac:dyDescent="0.2">
      <c r="A9" t="s">
        <v>296</v>
      </c>
      <c r="B9">
        <v>615.773504</v>
      </c>
      <c r="C9">
        <v>14.27408578</v>
      </c>
      <c r="D9">
        <v>19.88206958</v>
      </c>
      <c r="E9">
        <v>0.46088109500000002</v>
      </c>
      <c r="F9">
        <v>151.91501270000001</v>
      </c>
      <c r="G9">
        <v>3.8306430740000001</v>
      </c>
      <c r="H9">
        <v>0.201076278</v>
      </c>
      <c r="I9">
        <v>5.0702789999999996E-3</v>
      </c>
      <c r="J9">
        <v>0.26804503200000002</v>
      </c>
      <c r="K9">
        <v>2.1453169999999999E-3</v>
      </c>
      <c r="L9">
        <v>6.336409111</v>
      </c>
      <c r="M9">
        <v>5.0713898E-2</v>
      </c>
    </row>
    <row r="10" spans="1:13" x14ac:dyDescent="0.2">
      <c r="A10" t="s">
        <v>289</v>
      </c>
      <c r="B10">
        <v>2366.9195850000001</v>
      </c>
      <c r="C10">
        <v>42.746923670000001</v>
      </c>
      <c r="D10">
        <v>75.861087339999997</v>
      </c>
      <c r="E10">
        <v>1.3700626460000001</v>
      </c>
      <c r="F10">
        <v>476.50979180000002</v>
      </c>
      <c r="G10">
        <v>9.6783579470000003</v>
      </c>
      <c r="H10">
        <v>0.62784161599999999</v>
      </c>
      <c r="I10">
        <v>1.2752048E-2</v>
      </c>
      <c r="J10">
        <v>1.1191421479999999</v>
      </c>
      <c r="K10">
        <v>1.9706926999999999E-2</v>
      </c>
      <c r="L10">
        <v>26.253603009999999</v>
      </c>
      <c r="M10">
        <v>0.46229858699999998</v>
      </c>
    </row>
    <row r="11" spans="1:13" x14ac:dyDescent="0.2">
      <c r="A11" t="s">
        <v>298</v>
      </c>
      <c r="B11">
        <v>503.29742929999998</v>
      </c>
      <c r="C11">
        <v>13.95457822</v>
      </c>
      <c r="D11">
        <v>16.306472509999999</v>
      </c>
      <c r="E11">
        <v>0.45211823600000001</v>
      </c>
      <c r="F11">
        <v>395.17674649999998</v>
      </c>
      <c r="G11">
        <v>7.4587131849999997</v>
      </c>
      <c r="H11">
        <v>0.52669293500000003</v>
      </c>
      <c r="I11">
        <v>9.9409990000000007E-3</v>
      </c>
      <c r="J11">
        <v>0.27814551700000001</v>
      </c>
      <c r="K11">
        <v>1.126497E-3</v>
      </c>
      <c r="L11">
        <v>6.5937801949999999</v>
      </c>
      <c r="M11">
        <v>2.6704984000000001E-2</v>
      </c>
    </row>
    <row r="12" spans="1:13" x14ac:dyDescent="0.2">
      <c r="A12" t="s">
        <v>301</v>
      </c>
      <c r="B12">
        <v>7738.8525440000003</v>
      </c>
      <c r="C12">
        <v>207.2902091</v>
      </c>
      <c r="D12">
        <v>319.84054909999998</v>
      </c>
      <c r="E12">
        <v>8.5671375609999991</v>
      </c>
      <c r="F12">
        <v>22968.382880000001</v>
      </c>
      <c r="G12">
        <v>859.29333759999997</v>
      </c>
      <c r="H12">
        <v>36.096475359999999</v>
      </c>
      <c r="I12">
        <v>1.3504416459999999</v>
      </c>
      <c r="J12">
        <v>7.8748309000000002E-2</v>
      </c>
      <c r="K12">
        <v>7.2393889999999997E-3</v>
      </c>
      <c r="L12">
        <v>2.41109171</v>
      </c>
      <c r="M12">
        <v>0.221653401</v>
      </c>
    </row>
    <row r="13" spans="1:13" x14ac:dyDescent="0.2">
      <c r="A13" t="s">
        <v>303</v>
      </c>
      <c r="B13">
        <v>111.01097590000001</v>
      </c>
      <c r="C13">
        <v>4.9981723330000003</v>
      </c>
      <c r="D13">
        <v>3.911832478</v>
      </c>
      <c r="E13">
        <v>0.176126844</v>
      </c>
      <c r="F13">
        <v>28965.67987</v>
      </c>
      <c r="G13">
        <v>857.59472170000004</v>
      </c>
      <c r="H13">
        <v>40.484985090000002</v>
      </c>
      <c r="I13">
        <v>1.198649909</v>
      </c>
      <c r="J13">
        <v>0.29088417700000002</v>
      </c>
      <c r="K13">
        <v>1.660019E-3</v>
      </c>
      <c r="L13">
        <v>7.5447942399999999</v>
      </c>
      <c r="M13">
        <v>4.3056670999999998E-2</v>
      </c>
    </row>
    <row r="14" spans="1:13" x14ac:dyDescent="0.2">
      <c r="A14" t="s">
        <v>305</v>
      </c>
      <c r="B14">
        <v>3538.061858</v>
      </c>
      <c r="C14">
        <v>65.088459959999994</v>
      </c>
      <c r="D14">
        <v>124.45060049999999</v>
      </c>
      <c r="E14">
        <v>2.2894732360000001</v>
      </c>
      <c r="F14">
        <v>5123.2523890000002</v>
      </c>
      <c r="G14">
        <v>445.95280550000001</v>
      </c>
      <c r="H14">
        <v>7.1085100270000003</v>
      </c>
      <c r="I14">
        <v>0.61875928599999996</v>
      </c>
      <c r="J14">
        <v>0.32202305799999997</v>
      </c>
      <c r="K14">
        <v>4.3528949999999999E-3</v>
      </c>
      <c r="L14">
        <v>8.3439357990000005</v>
      </c>
      <c r="M14">
        <v>0.112787806</v>
      </c>
    </row>
    <row r="15" spans="1:13" x14ac:dyDescent="0.2">
      <c r="A15" t="s">
        <v>307</v>
      </c>
      <c r="B15">
        <v>202.10976529999999</v>
      </c>
      <c r="C15">
        <v>70.747534990000005</v>
      </c>
      <c r="D15">
        <v>7.0499552010000004</v>
      </c>
      <c r="E15">
        <v>2.4678023420000001</v>
      </c>
      <c r="F15">
        <v>481.00700189999998</v>
      </c>
      <c r="G15">
        <v>162.55196029999999</v>
      </c>
      <c r="H15">
        <v>0.66367042600000004</v>
      </c>
      <c r="I15">
        <v>0.22428140999999999</v>
      </c>
      <c r="J15">
        <v>0.284879561</v>
      </c>
      <c r="K15">
        <v>5.1272840000000002E-3</v>
      </c>
      <c r="L15">
        <v>7.3172013949999997</v>
      </c>
      <c r="M15">
        <v>0.131695549</v>
      </c>
    </row>
    <row r="16" spans="1:13" x14ac:dyDescent="0.2">
      <c r="A16" t="s">
        <v>309</v>
      </c>
      <c r="B16">
        <v>103.74738499999999</v>
      </c>
      <c r="C16">
        <v>6.3534233760000003</v>
      </c>
      <c r="D16">
        <v>3.697420454</v>
      </c>
      <c r="E16">
        <v>0.226427659</v>
      </c>
      <c r="F16">
        <v>333.10011040000001</v>
      </c>
      <c r="G16">
        <v>40.001190090000001</v>
      </c>
      <c r="H16">
        <v>0.46664568699999998</v>
      </c>
      <c r="I16">
        <v>5.6038356999999997E-2</v>
      </c>
      <c r="J16">
        <v>0.25469507499999999</v>
      </c>
      <c r="K16">
        <v>3.5793190000000001E-3</v>
      </c>
      <c r="L16">
        <v>6.6910496950000002</v>
      </c>
      <c r="M16">
        <v>9.4031668999999998E-2</v>
      </c>
    </row>
    <row r="17" spans="1:13" x14ac:dyDescent="0.2">
      <c r="A17" t="s">
        <v>311</v>
      </c>
      <c r="B17">
        <v>7350.1438850000004</v>
      </c>
      <c r="C17">
        <v>78.112769029999995</v>
      </c>
      <c r="D17">
        <v>270.92499650000002</v>
      </c>
      <c r="E17">
        <v>2.8792227760000002</v>
      </c>
      <c r="F17">
        <v>1168.138907</v>
      </c>
      <c r="G17">
        <v>129.21373980000001</v>
      </c>
      <c r="H17">
        <v>1.69876136</v>
      </c>
      <c r="I17">
        <v>0.187908567</v>
      </c>
      <c r="J17">
        <v>0.12844423899999999</v>
      </c>
      <c r="K17">
        <v>7.1206799999999995E-4</v>
      </c>
      <c r="L17">
        <v>3.488092457</v>
      </c>
      <c r="M17">
        <v>1.9337257E-2</v>
      </c>
    </row>
    <row r="18" spans="1:13" x14ac:dyDescent="0.2">
      <c r="A18" t="s">
        <v>313</v>
      </c>
      <c r="B18">
        <v>74.061664730000004</v>
      </c>
      <c r="C18">
        <v>5.9494987420000003</v>
      </c>
      <c r="D18">
        <v>2.5035986280000002</v>
      </c>
      <c r="E18">
        <v>0.20111831099999999</v>
      </c>
      <c r="F18">
        <v>698.00189269999998</v>
      </c>
      <c r="G18">
        <v>13.96347581</v>
      </c>
      <c r="H18">
        <v>0.95658553199999996</v>
      </c>
      <c r="I18">
        <v>1.9136422E-2</v>
      </c>
      <c r="J18">
        <v>0.26442381999999998</v>
      </c>
      <c r="K18">
        <v>6.6392919999999998E-3</v>
      </c>
      <c r="L18">
        <v>6.5588364969999997</v>
      </c>
      <c r="M18">
        <v>0.16468269999999999</v>
      </c>
    </row>
    <row r="19" spans="1:13" x14ac:dyDescent="0.2">
      <c r="A19" t="s">
        <v>315</v>
      </c>
      <c r="B19">
        <v>135.69769819999999</v>
      </c>
      <c r="C19">
        <v>3.7967623549999998</v>
      </c>
      <c r="D19">
        <v>4.6482982240000004</v>
      </c>
      <c r="E19">
        <v>0.13005735500000001</v>
      </c>
      <c r="F19">
        <v>269.54499220000002</v>
      </c>
      <c r="G19">
        <v>2.1999439129999998</v>
      </c>
      <c r="H19">
        <v>0.37259647600000001</v>
      </c>
      <c r="I19">
        <v>3.0410189999999998E-3</v>
      </c>
      <c r="J19">
        <v>0.25334287599999999</v>
      </c>
      <c r="K19">
        <v>3.132733E-3</v>
      </c>
      <c r="L19">
        <v>6.3713942790000004</v>
      </c>
      <c r="M19">
        <v>7.8786023999999996E-2</v>
      </c>
    </row>
    <row r="20" spans="1:13" x14ac:dyDescent="0.2">
      <c r="A20" t="s">
        <v>317</v>
      </c>
      <c r="B20">
        <v>507.79174619999998</v>
      </c>
      <c r="C20">
        <v>12.987100939999999</v>
      </c>
      <c r="D20">
        <v>19.15138112</v>
      </c>
      <c r="E20">
        <v>0.48980890599999999</v>
      </c>
      <c r="F20">
        <v>1111.332617</v>
      </c>
      <c r="G20">
        <v>28.495265759999999</v>
      </c>
      <c r="H20">
        <v>1.6402019219999999</v>
      </c>
      <c r="I20">
        <v>4.2055807000000001E-2</v>
      </c>
      <c r="J20">
        <v>0.40757071499999997</v>
      </c>
      <c r="K20">
        <v>3.4156120000000002E-3</v>
      </c>
      <c r="L20">
        <v>11.33955534</v>
      </c>
      <c r="M20">
        <v>9.5030192999999999E-2</v>
      </c>
    </row>
    <row r="21" spans="1:13" x14ac:dyDescent="0.2">
      <c r="A21" t="s">
        <v>319</v>
      </c>
      <c r="B21">
        <v>54.857267309999997</v>
      </c>
      <c r="C21">
        <v>8.1157402600000008</v>
      </c>
      <c r="D21">
        <v>1.9831274489999999</v>
      </c>
      <c r="E21">
        <v>0.29338951899999999</v>
      </c>
      <c r="F21">
        <v>105.6129366</v>
      </c>
      <c r="G21">
        <v>3.2626279779999998</v>
      </c>
      <c r="H21">
        <v>0.15125788500000001</v>
      </c>
      <c r="I21">
        <v>4.6727060000000004E-3</v>
      </c>
      <c r="J21">
        <v>0.23618749999999999</v>
      </c>
      <c r="K21">
        <v>2.768413E-3</v>
      </c>
      <c r="L21">
        <v>6.284215025</v>
      </c>
      <c r="M21">
        <v>7.3658860000000007E-2</v>
      </c>
    </row>
    <row r="22" spans="1:13" x14ac:dyDescent="0.2">
      <c r="A22" t="s">
        <v>321</v>
      </c>
      <c r="B22">
        <v>827.50854449999997</v>
      </c>
      <c r="C22">
        <v>7.1229365939999996</v>
      </c>
      <c r="D22">
        <v>29.95795219</v>
      </c>
      <c r="E22">
        <v>0.25786874999999998</v>
      </c>
      <c r="F22">
        <v>627.1452352</v>
      </c>
      <c r="G22">
        <v>24.588059609999998</v>
      </c>
      <c r="H22">
        <v>0.88620743599999996</v>
      </c>
      <c r="I22">
        <v>3.4744935999999997E-2</v>
      </c>
      <c r="J22">
        <v>0.25507958800000002</v>
      </c>
      <c r="K22">
        <v>7.00558E-4</v>
      </c>
      <c r="L22">
        <v>6.7743304010000003</v>
      </c>
      <c r="M22">
        <v>1.8605205999999999E-2</v>
      </c>
    </row>
    <row r="23" spans="1:13" x14ac:dyDescent="0.2">
      <c r="A23" t="s">
        <v>324</v>
      </c>
      <c r="B23">
        <v>215.1447876</v>
      </c>
      <c r="C23">
        <v>78.605083660000005</v>
      </c>
      <c r="D23">
        <v>8.4606824599999992</v>
      </c>
      <c r="E23">
        <v>3.0911864520000001</v>
      </c>
      <c r="F23">
        <v>884.86490270000002</v>
      </c>
      <c r="G23">
        <v>298.56620880000003</v>
      </c>
      <c r="H23">
        <v>1.335064469</v>
      </c>
      <c r="I23">
        <v>0.45047005000000001</v>
      </c>
      <c r="J23">
        <v>0.18122613400000001</v>
      </c>
      <c r="K23">
        <v>6.7423047999999999E-2</v>
      </c>
      <c r="L23">
        <v>5.2662084580000004</v>
      </c>
      <c r="M23">
        <v>1.959230805</v>
      </c>
    </row>
    <row r="24" spans="1:13" x14ac:dyDescent="0.2">
      <c r="A24" t="s">
        <v>329</v>
      </c>
      <c r="B24">
        <v>227.19154789999999</v>
      </c>
      <c r="C24">
        <v>4.8219065529999998</v>
      </c>
      <c r="D24">
        <v>8.5285286340000006</v>
      </c>
      <c r="E24">
        <v>0.18100923399999999</v>
      </c>
      <c r="F24">
        <v>521.12561989999995</v>
      </c>
      <c r="G24">
        <v>36.31047968</v>
      </c>
      <c r="H24">
        <v>0.76747290599999995</v>
      </c>
      <c r="I24">
        <v>5.3475224000000002E-2</v>
      </c>
      <c r="J24">
        <v>0.20653898900000001</v>
      </c>
      <c r="K24">
        <v>2.7417159999999999E-3</v>
      </c>
      <c r="L24">
        <v>5.711192703</v>
      </c>
      <c r="M24">
        <v>7.5813613000000002E-2</v>
      </c>
    </row>
    <row r="25" spans="1:13" x14ac:dyDescent="0.2">
      <c r="A25" t="s">
        <v>333</v>
      </c>
      <c r="B25">
        <v>228.111976</v>
      </c>
      <c r="C25">
        <v>5.2678703730000001</v>
      </c>
      <c r="D25">
        <v>8.7956501760000005</v>
      </c>
      <c r="E25">
        <v>0.203121054</v>
      </c>
      <c r="F25">
        <v>606.24408679999999</v>
      </c>
      <c r="G25">
        <v>28.92774314</v>
      </c>
      <c r="H25">
        <v>0.90722022599999996</v>
      </c>
      <c r="I25">
        <v>4.3289220000000003E-2</v>
      </c>
      <c r="J25">
        <v>0.27850362499999998</v>
      </c>
      <c r="K25">
        <v>3.7200649999999998E-3</v>
      </c>
      <c r="L25">
        <v>7.9316564310000004</v>
      </c>
      <c r="M25">
        <v>0.105945753</v>
      </c>
    </row>
    <row r="26" spans="1:13" x14ac:dyDescent="0.2">
      <c r="A26" t="s">
        <v>335</v>
      </c>
      <c r="B26">
        <v>266.19176110000001</v>
      </c>
      <c r="C26">
        <v>8.6288107160000003</v>
      </c>
      <c r="D26">
        <v>9.9624488600000003</v>
      </c>
      <c r="E26">
        <v>0.32294044399999999</v>
      </c>
      <c r="F26">
        <v>392.34520350000003</v>
      </c>
      <c r="G26">
        <v>24.702385199999998</v>
      </c>
      <c r="H26">
        <v>0.57444234100000002</v>
      </c>
      <c r="I26">
        <v>3.6167375000000002E-2</v>
      </c>
      <c r="J26">
        <v>0.24198367400000001</v>
      </c>
      <c r="K26">
        <v>3.7620539999999999E-3</v>
      </c>
      <c r="L26">
        <v>6.6792729709999996</v>
      </c>
      <c r="M26">
        <v>0.103840829</v>
      </c>
    </row>
    <row r="27" spans="1:13" x14ac:dyDescent="0.2">
      <c r="A27" t="s">
        <v>338</v>
      </c>
      <c r="B27">
        <v>4524.7170850000002</v>
      </c>
      <c r="C27">
        <v>18.535102510000002</v>
      </c>
      <c r="D27">
        <v>145.3429314</v>
      </c>
      <c r="E27">
        <v>0.59538443699999999</v>
      </c>
      <c r="F27">
        <v>1385.104781</v>
      </c>
      <c r="G27">
        <v>18.058953590000002</v>
      </c>
      <c r="H27">
        <v>1.827254282</v>
      </c>
      <c r="I27">
        <v>2.3823685000000001E-2</v>
      </c>
      <c r="J27">
        <v>1.287705324</v>
      </c>
      <c r="K27">
        <v>7.4526100000000001E-3</v>
      </c>
      <c r="L27">
        <v>30.27691832</v>
      </c>
      <c r="M27">
        <v>0.17522802100000001</v>
      </c>
    </row>
    <row r="28" spans="1:13" x14ac:dyDescent="0.2">
      <c r="A28" t="s">
        <v>340</v>
      </c>
      <c r="B28">
        <v>121.1931531</v>
      </c>
      <c r="C28">
        <v>4.8952974190000003</v>
      </c>
      <c r="D28">
        <v>4.0779260390000003</v>
      </c>
      <c r="E28">
        <v>0.16471772800000001</v>
      </c>
      <c r="F28">
        <v>3468.4504139999999</v>
      </c>
      <c r="G28">
        <v>108.2491247</v>
      </c>
      <c r="H28">
        <v>4.7267667170000003</v>
      </c>
      <c r="I28">
        <v>0.14752073700000001</v>
      </c>
      <c r="J28">
        <v>0.22882364899999999</v>
      </c>
      <c r="K28">
        <v>1.8477809999999999E-3</v>
      </c>
      <c r="L28">
        <v>5.6499530079999998</v>
      </c>
      <c r="M28">
        <v>4.5624105999999998E-2</v>
      </c>
    </row>
    <row r="29" spans="1:13" x14ac:dyDescent="0.2">
      <c r="A29" t="s">
        <v>342</v>
      </c>
      <c r="B29">
        <v>457.55481800000001</v>
      </c>
      <c r="C29">
        <v>5.5497079759999997</v>
      </c>
      <c r="D29">
        <v>15.89212996</v>
      </c>
      <c r="E29">
        <v>0.19275653300000001</v>
      </c>
      <c r="F29">
        <v>940.82557859999997</v>
      </c>
      <c r="G29">
        <v>217.62768610000001</v>
      </c>
      <c r="H29">
        <v>1.3081116150000001</v>
      </c>
      <c r="I29">
        <v>0.30258669700000002</v>
      </c>
      <c r="J29">
        <v>0.163922021</v>
      </c>
      <c r="K29">
        <v>9.6422190000000005E-3</v>
      </c>
      <c r="L29">
        <v>4.1818196140000001</v>
      </c>
      <c r="M29">
        <v>0.24598293700000001</v>
      </c>
    </row>
    <row r="30" spans="1:13" x14ac:dyDescent="0.2">
      <c r="A30" t="s">
        <v>344</v>
      </c>
      <c r="B30">
        <v>1493.9324839999999</v>
      </c>
      <c r="C30">
        <v>46.595972889999999</v>
      </c>
      <c r="D30">
        <v>53.370263639999997</v>
      </c>
      <c r="E30">
        <v>1.664626336</v>
      </c>
      <c r="F30">
        <v>1769.5419119999999</v>
      </c>
      <c r="G30">
        <v>187.17772120000001</v>
      </c>
      <c r="H30">
        <v>2.5195408320000001</v>
      </c>
      <c r="I30">
        <v>0.266510733</v>
      </c>
      <c r="J30">
        <v>0.194787352</v>
      </c>
      <c r="K30">
        <v>2.4362680000000001E-3</v>
      </c>
      <c r="L30">
        <v>5.1152355170000003</v>
      </c>
      <c r="M30">
        <v>6.3977897000000006E-2</v>
      </c>
    </row>
    <row r="31" spans="1:13" x14ac:dyDescent="0.2">
      <c r="A31" t="s">
        <v>346</v>
      </c>
      <c r="B31">
        <v>126.37069150000001</v>
      </c>
      <c r="C31">
        <v>15.424248459999999</v>
      </c>
      <c r="D31">
        <v>4.0841381309999996</v>
      </c>
      <c r="E31">
        <v>0.49849186200000001</v>
      </c>
      <c r="F31">
        <v>407.35625770000001</v>
      </c>
      <c r="G31">
        <v>7.4614629969999999</v>
      </c>
      <c r="H31">
        <v>0.54227793400000002</v>
      </c>
      <c r="I31">
        <v>9.9327960000000007E-3</v>
      </c>
      <c r="J31">
        <v>0.220987829</v>
      </c>
      <c r="K31">
        <v>2.7765820000000001E-3</v>
      </c>
      <c r="L31">
        <v>5.2268038900000002</v>
      </c>
      <c r="M31">
        <v>6.5671713000000007E-2</v>
      </c>
    </row>
    <row r="32" spans="1:13" x14ac:dyDescent="0.2">
      <c r="A32" t="s">
        <v>348</v>
      </c>
      <c r="B32">
        <v>94.721405610000005</v>
      </c>
      <c r="C32">
        <v>7.7370390479999998</v>
      </c>
      <c r="D32">
        <v>2.9025800359999998</v>
      </c>
      <c r="E32">
        <v>0.23708870200000001</v>
      </c>
      <c r="F32">
        <v>2110.2238689999999</v>
      </c>
      <c r="G32">
        <v>565.29753129999995</v>
      </c>
      <c r="H32">
        <v>2.715542718</v>
      </c>
      <c r="I32">
        <v>0.72745343100000004</v>
      </c>
      <c r="J32">
        <v>0.16270855100000001</v>
      </c>
      <c r="K32">
        <v>5.9905990000000001E-3</v>
      </c>
      <c r="L32">
        <v>3.6407354110000001</v>
      </c>
      <c r="M32">
        <v>0.13404449500000001</v>
      </c>
    </row>
    <row r="33" spans="1:13" x14ac:dyDescent="0.2">
      <c r="A33" t="s">
        <v>350</v>
      </c>
      <c r="B33">
        <v>3805.2692139999999</v>
      </c>
      <c r="C33">
        <v>124.2139073</v>
      </c>
      <c r="D33">
        <v>140.51658119999999</v>
      </c>
      <c r="E33">
        <v>4.5868275289999998</v>
      </c>
      <c r="F33">
        <v>4752.2278880000003</v>
      </c>
      <c r="G33">
        <v>339.31365490000002</v>
      </c>
      <c r="H33">
        <v>6.91687575</v>
      </c>
      <c r="I33">
        <v>0.49387160000000002</v>
      </c>
      <c r="J33">
        <v>0.25743100699999999</v>
      </c>
      <c r="K33">
        <v>2.8760299999999999E-3</v>
      </c>
      <c r="L33">
        <v>7.0043552199999999</v>
      </c>
      <c r="M33">
        <v>7.8252951000000001E-2</v>
      </c>
    </row>
    <row r="34" spans="1:13" x14ac:dyDescent="0.2">
      <c r="A34" t="s">
        <v>352</v>
      </c>
      <c r="B34">
        <v>76.209298689999997</v>
      </c>
      <c r="C34">
        <v>8.0924484860000003</v>
      </c>
      <c r="D34">
        <v>2.7506049909999999</v>
      </c>
      <c r="E34">
        <v>0.29207891400000002</v>
      </c>
      <c r="F34">
        <v>4367.47246</v>
      </c>
      <c r="G34">
        <v>97.603369560000004</v>
      </c>
      <c r="H34">
        <v>6.258160299</v>
      </c>
      <c r="I34">
        <v>0.13985607</v>
      </c>
      <c r="J34">
        <v>0.24576551299999999</v>
      </c>
      <c r="K34">
        <v>1.878911E-3</v>
      </c>
      <c r="L34">
        <v>6.5282866469999998</v>
      </c>
      <c r="M34">
        <v>4.9909646000000002E-2</v>
      </c>
    </row>
    <row r="35" spans="1:13" x14ac:dyDescent="0.2">
      <c r="A35" t="s">
        <v>354</v>
      </c>
      <c r="B35">
        <v>102.37592069999999</v>
      </c>
      <c r="C35">
        <v>7.2190538130000004</v>
      </c>
      <c r="D35">
        <v>3.8378261170000001</v>
      </c>
      <c r="E35">
        <v>0.2706249</v>
      </c>
      <c r="F35">
        <v>5236.906911</v>
      </c>
      <c r="G35">
        <v>179.06906649999999</v>
      </c>
      <c r="H35">
        <v>7.6965198719999997</v>
      </c>
      <c r="I35">
        <v>0.26317225999999999</v>
      </c>
      <c r="J35">
        <v>0.19406695099999999</v>
      </c>
      <c r="K35">
        <v>1.732503E-3</v>
      </c>
      <c r="L35">
        <v>5.365331887</v>
      </c>
      <c r="M35">
        <v>4.7898191999999999E-2</v>
      </c>
    </row>
    <row r="36" spans="1:13" x14ac:dyDescent="0.2">
      <c r="A36" t="s">
        <v>356</v>
      </c>
      <c r="B36">
        <v>177.70386199999999</v>
      </c>
      <c r="C36">
        <v>35.390375140000003</v>
      </c>
      <c r="D36">
        <v>6.7900402580000003</v>
      </c>
      <c r="E36">
        <v>1.352261393</v>
      </c>
      <c r="F36">
        <v>1607.810688</v>
      </c>
      <c r="G36">
        <v>98.234171529999998</v>
      </c>
      <c r="H36">
        <v>2.3928035410000001</v>
      </c>
      <c r="I36">
        <v>0.14619573999999999</v>
      </c>
      <c r="J36">
        <v>0.24714282000000001</v>
      </c>
      <c r="K36">
        <v>5.2693649999999998E-3</v>
      </c>
      <c r="L36">
        <v>6.9704410599999997</v>
      </c>
      <c r="M36">
        <v>0.14861769</v>
      </c>
    </row>
    <row r="37" spans="1:13" x14ac:dyDescent="0.2">
      <c r="A37" t="s">
        <v>358</v>
      </c>
      <c r="B37">
        <v>2422.1451689999999</v>
      </c>
      <c r="C37">
        <v>64.390387189999998</v>
      </c>
      <c r="D37">
        <v>84.632797159999996</v>
      </c>
      <c r="E37">
        <v>2.2498810759999999</v>
      </c>
      <c r="F37">
        <v>1778.3106780000001</v>
      </c>
      <c r="G37">
        <v>42.924318110000002</v>
      </c>
      <c r="H37">
        <v>2.4866049119999998</v>
      </c>
      <c r="I37">
        <v>6.0020906999999998E-2</v>
      </c>
      <c r="J37">
        <v>0.21425281900000001</v>
      </c>
      <c r="K37">
        <v>1.4017719999999999E-3</v>
      </c>
      <c r="L37">
        <v>5.5020351229999997</v>
      </c>
      <c r="M37">
        <v>3.5997649E-2</v>
      </c>
    </row>
    <row r="38" spans="1:13" x14ac:dyDescent="0.2">
      <c r="A38" t="s">
        <v>360</v>
      </c>
      <c r="B38">
        <v>1072.873544</v>
      </c>
      <c r="C38">
        <v>85.406300110000004</v>
      </c>
      <c r="D38">
        <v>41.413344250000002</v>
      </c>
      <c r="E38">
        <v>3.2967170509999999</v>
      </c>
      <c r="F38">
        <v>16904.390820000001</v>
      </c>
      <c r="G38">
        <v>2708.9790659999999</v>
      </c>
      <c r="H38">
        <v>25.349622310000001</v>
      </c>
      <c r="I38">
        <v>4.0623526090000004</v>
      </c>
      <c r="J38">
        <v>0.109950964</v>
      </c>
      <c r="K38">
        <v>5.1572880000000003E-3</v>
      </c>
      <c r="L38">
        <v>3.1345309320000001</v>
      </c>
      <c r="M38">
        <v>0.147026253</v>
      </c>
    </row>
    <row r="39" spans="1:13" x14ac:dyDescent="0.2">
      <c r="A39" t="s">
        <v>362</v>
      </c>
      <c r="B39">
        <v>78.549790610000002</v>
      </c>
      <c r="C39">
        <v>5.5774071799999998</v>
      </c>
      <c r="D39">
        <v>2.7869684509999999</v>
      </c>
      <c r="E39">
        <v>0.19788796</v>
      </c>
      <c r="F39">
        <v>223.16412299999999</v>
      </c>
      <c r="G39">
        <v>69.254232349999995</v>
      </c>
      <c r="H39">
        <v>0.31457926600000002</v>
      </c>
      <c r="I39">
        <v>9.7622975000000001E-2</v>
      </c>
      <c r="J39">
        <v>0.25955349</v>
      </c>
      <c r="K39">
        <v>4.7619400000000001E-3</v>
      </c>
      <c r="L39">
        <v>6.757885602</v>
      </c>
      <c r="M39">
        <v>0.12398464200000001</v>
      </c>
    </row>
    <row r="40" spans="1:13" x14ac:dyDescent="0.2">
      <c r="A40" t="s">
        <v>365</v>
      </c>
      <c r="B40">
        <v>1549.531962</v>
      </c>
      <c r="C40">
        <v>22.665793130000001</v>
      </c>
      <c r="D40">
        <v>51.86697341</v>
      </c>
      <c r="E40">
        <v>0.75868463399999997</v>
      </c>
      <c r="F40">
        <v>1027.848469</v>
      </c>
      <c r="G40">
        <v>84.714345960000003</v>
      </c>
      <c r="H40">
        <v>1.39977156</v>
      </c>
      <c r="I40">
        <v>0.115367912</v>
      </c>
      <c r="J40">
        <v>0.25640776700000001</v>
      </c>
      <c r="K40">
        <v>4.222094E-3</v>
      </c>
      <c r="L40">
        <v>6.2884818200000003</v>
      </c>
      <c r="M40">
        <v>0.10354819899999999</v>
      </c>
    </row>
    <row r="41" spans="1:13" x14ac:dyDescent="0.2">
      <c r="A41" t="s">
        <v>367</v>
      </c>
      <c r="B41">
        <v>174.9325341</v>
      </c>
      <c r="C41">
        <v>9.4614470149999992</v>
      </c>
      <c r="D41">
        <v>6.2057993539999998</v>
      </c>
      <c r="E41">
        <v>0.33564849499999999</v>
      </c>
      <c r="F41">
        <v>540.46280479999996</v>
      </c>
      <c r="G41">
        <v>15.034447249999999</v>
      </c>
      <c r="H41">
        <v>0.76633916700000004</v>
      </c>
      <c r="I41">
        <v>2.1317814000000001E-2</v>
      </c>
      <c r="J41">
        <v>0.20804198400000001</v>
      </c>
      <c r="K41">
        <v>2.8184799999999999E-3</v>
      </c>
      <c r="L41">
        <v>5.4235265119999996</v>
      </c>
      <c r="M41">
        <v>7.3476037999999994E-2</v>
      </c>
    </row>
    <row r="42" spans="1:13" x14ac:dyDescent="0.2">
      <c r="A42" t="s">
        <v>370</v>
      </c>
      <c r="B42">
        <v>225.55026749999999</v>
      </c>
      <c r="C42">
        <v>8.8706797949999991</v>
      </c>
      <c r="D42">
        <v>7.7749748910000003</v>
      </c>
      <c r="E42">
        <v>0.30578244700000001</v>
      </c>
      <c r="F42">
        <v>1144.9320130000001</v>
      </c>
      <c r="G42">
        <v>26.307143419999999</v>
      </c>
      <c r="H42">
        <v>1.5920146930000001</v>
      </c>
      <c r="I42">
        <v>3.6579778E-2</v>
      </c>
      <c r="J42">
        <v>0.26212879500000003</v>
      </c>
      <c r="K42">
        <v>4.0842800000000001E-4</v>
      </c>
      <c r="L42">
        <v>6.6318041430000001</v>
      </c>
      <c r="M42">
        <v>1.0333139999999999E-2</v>
      </c>
    </row>
    <row r="43" spans="1:13" x14ac:dyDescent="0.2">
      <c r="A43" t="s">
        <v>372</v>
      </c>
      <c r="B43">
        <v>5026.1487049999996</v>
      </c>
      <c r="C43">
        <v>27.483941120000001</v>
      </c>
      <c r="D43">
        <v>183.4530106</v>
      </c>
      <c r="E43">
        <v>1.0031561019999999</v>
      </c>
      <c r="F43">
        <v>1057.841236</v>
      </c>
      <c r="G43">
        <v>23.273676429999998</v>
      </c>
      <c r="H43">
        <v>1.5290955719999999</v>
      </c>
      <c r="I43">
        <v>3.3641793000000003E-2</v>
      </c>
      <c r="J43">
        <v>0.20143061100000001</v>
      </c>
      <c r="K43">
        <v>1.214288E-3</v>
      </c>
      <c r="L43">
        <v>5.4095684640000004</v>
      </c>
      <c r="M43">
        <v>3.2610592000000001E-2</v>
      </c>
    </row>
    <row r="44" spans="1:13" x14ac:dyDescent="0.2">
      <c r="A44" t="s">
        <v>374</v>
      </c>
      <c r="B44">
        <v>198.32860020000001</v>
      </c>
      <c r="C44">
        <v>33.974446350000001</v>
      </c>
      <c r="D44">
        <v>5.8924706799999997</v>
      </c>
      <c r="E44">
        <v>1.009402723</v>
      </c>
      <c r="F44">
        <v>2188.6267499999999</v>
      </c>
      <c r="G44">
        <v>407.69397850000001</v>
      </c>
      <c r="H44">
        <v>2.7601421670000001</v>
      </c>
      <c r="I44">
        <v>0.51415497899999996</v>
      </c>
      <c r="J44">
        <v>0.21622074799999999</v>
      </c>
      <c r="K44">
        <v>1.0905279E-2</v>
      </c>
      <c r="L44">
        <v>4.6839297020000004</v>
      </c>
      <c r="M44">
        <v>0.236238013</v>
      </c>
    </row>
    <row r="45" spans="1:13" x14ac:dyDescent="0.2">
      <c r="A45" t="s">
        <v>376</v>
      </c>
      <c r="B45">
        <v>114.3335543</v>
      </c>
      <c r="C45">
        <v>14.624801160000001</v>
      </c>
      <c r="D45">
        <v>3.995006321</v>
      </c>
      <c r="E45">
        <v>0.51101510299999997</v>
      </c>
      <c r="F45">
        <v>107.6882677</v>
      </c>
      <c r="G45">
        <v>3.9913912709999999</v>
      </c>
      <c r="H45">
        <v>0.15129231900000001</v>
      </c>
      <c r="I45">
        <v>5.6075450000000002E-3</v>
      </c>
      <c r="J45">
        <v>0.26685385900000003</v>
      </c>
      <c r="K45">
        <v>9.8894400000000006E-4</v>
      </c>
      <c r="L45">
        <v>6.849298557</v>
      </c>
      <c r="M45">
        <v>2.5383089000000001E-2</v>
      </c>
    </row>
    <row r="46" spans="1:13" x14ac:dyDescent="0.2">
      <c r="A46" t="s">
        <v>378</v>
      </c>
      <c r="B46">
        <v>159.27063459999999</v>
      </c>
      <c r="C46">
        <v>19.053629010000002</v>
      </c>
      <c r="D46">
        <v>5.4701562069999996</v>
      </c>
      <c r="E46">
        <v>0.65439763699999998</v>
      </c>
      <c r="F46">
        <v>62.739259420000003</v>
      </c>
      <c r="G46">
        <v>59.00012306</v>
      </c>
      <c r="H46">
        <v>8.6100775000000004E-2</v>
      </c>
      <c r="I46">
        <v>8.0969338000000002E-2</v>
      </c>
      <c r="J46">
        <v>0.282196318</v>
      </c>
      <c r="K46">
        <v>1.9026889999999999E-3</v>
      </c>
      <c r="L46">
        <v>7.1081390869999996</v>
      </c>
      <c r="M46">
        <v>4.7926134000000002E-2</v>
      </c>
    </row>
    <row r="47" spans="1:13" x14ac:dyDescent="0.2">
      <c r="A47" t="s">
        <v>381</v>
      </c>
      <c r="B47">
        <v>85.911325469999994</v>
      </c>
      <c r="C47">
        <v>17.852034369999998</v>
      </c>
      <c r="D47">
        <v>2.9568154469999999</v>
      </c>
      <c r="E47">
        <v>0.61441458000000004</v>
      </c>
      <c r="F47">
        <v>16.23124872</v>
      </c>
      <c r="G47">
        <v>4.8637943330000004</v>
      </c>
      <c r="H47">
        <v>2.2332537999999999E-2</v>
      </c>
      <c r="I47">
        <v>6.6920840000000001E-3</v>
      </c>
      <c r="J47">
        <v>0.30459539099999999</v>
      </c>
      <c r="K47">
        <v>5.6430229999999996E-3</v>
      </c>
      <c r="L47">
        <v>7.6914519429999997</v>
      </c>
      <c r="M47">
        <v>0.14249409199999999</v>
      </c>
    </row>
    <row r="48" spans="1:13" x14ac:dyDescent="0.2">
      <c r="A48" t="s">
        <v>383</v>
      </c>
      <c r="B48">
        <v>132.79252489999999</v>
      </c>
      <c r="C48">
        <v>20.641846309999998</v>
      </c>
      <c r="D48">
        <v>4.6537302330000001</v>
      </c>
      <c r="E48">
        <v>0.72339602199999997</v>
      </c>
      <c r="F48">
        <v>70.901619069999995</v>
      </c>
      <c r="G48">
        <v>4.5839495719999999</v>
      </c>
      <c r="H48">
        <v>9.8780713000000006E-2</v>
      </c>
      <c r="I48">
        <v>6.3863959999999999E-3</v>
      </c>
      <c r="J48">
        <v>0.271306406</v>
      </c>
      <c r="K48">
        <v>1.491783E-3</v>
      </c>
      <c r="L48">
        <v>6.9930459090000001</v>
      </c>
      <c r="M48">
        <v>3.8451389000000002E-2</v>
      </c>
    </row>
    <row r="49" spans="1:13" x14ac:dyDescent="0.2">
      <c r="A49" t="s">
        <v>388</v>
      </c>
      <c r="B49">
        <v>1252.973076</v>
      </c>
      <c r="C49">
        <v>63.40737669</v>
      </c>
      <c r="D49">
        <v>51.614692550000001</v>
      </c>
      <c r="E49">
        <v>2.6119892889999998</v>
      </c>
      <c r="F49">
        <v>14560.731690000001</v>
      </c>
      <c r="G49">
        <v>338.53671379999997</v>
      </c>
      <c r="H49">
        <v>22.782217289999998</v>
      </c>
      <c r="I49">
        <v>0.529686086</v>
      </c>
      <c r="J49">
        <v>0.22650723</v>
      </c>
      <c r="K49">
        <v>7.0982599999999999E-4</v>
      </c>
      <c r="L49">
        <v>6.9183100580000003</v>
      </c>
      <c r="M49">
        <v>2.1680514000000001E-2</v>
      </c>
    </row>
    <row r="50" spans="1:13" x14ac:dyDescent="0.2">
      <c r="A50" t="s">
        <v>391</v>
      </c>
      <c r="B50">
        <v>711.19103540000003</v>
      </c>
      <c r="C50">
        <v>19.61521879</v>
      </c>
      <c r="D50">
        <v>28.552675470000001</v>
      </c>
      <c r="E50">
        <v>0.78750567500000002</v>
      </c>
      <c r="F50">
        <v>3064.062191</v>
      </c>
      <c r="G50">
        <v>43.458363570000003</v>
      </c>
      <c r="H50">
        <v>4.705319899</v>
      </c>
      <c r="I50">
        <v>6.6736734000000006E-2</v>
      </c>
      <c r="J50">
        <v>0.25595748899999998</v>
      </c>
      <c r="K50">
        <v>8.7834220000000008E-3</v>
      </c>
      <c r="L50">
        <v>7.6083078569999998</v>
      </c>
      <c r="M50">
        <v>0.261086239</v>
      </c>
    </row>
    <row r="51" spans="1:13" x14ac:dyDescent="0.2">
      <c r="A51" t="s">
        <v>394</v>
      </c>
      <c r="B51">
        <v>414.56845090000002</v>
      </c>
      <c r="C51">
        <v>5.1783963799999997</v>
      </c>
      <c r="D51">
        <v>16.35816973</v>
      </c>
      <c r="E51">
        <v>0.204330761</v>
      </c>
      <c r="F51">
        <v>907.28132589999996</v>
      </c>
      <c r="G51">
        <v>13.10441013</v>
      </c>
      <c r="H51">
        <v>1.3770141490000001</v>
      </c>
      <c r="I51">
        <v>1.9889044000000002E-2</v>
      </c>
      <c r="J51">
        <v>0.26344047700000001</v>
      </c>
      <c r="K51">
        <v>1.1705680000000001E-3</v>
      </c>
      <c r="L51">
        <v>7.6900686110000001</v>
      </c>
      <c r="M51">
        <v>3.4169940000000003E-2</v>
      </c>
    </row>
    <row r="52" spans="1:13" x14ac:dyDescent="0.2">
      <c r="A52" t="s">
        <v>396</v>
      </c>
      <c r="B52">
        <v>68.829694309999994</v>
      </c>
      <c r="C52">
        <v>10.76414922</v>
      </c>
      <c r="D52">
        <v>2.7143496090000001</v>
      </c>
      <c r="E52">
        <v>0.42449214000000002</v>
      </c>
      <c r="F52">
        <v>1425.5332189999999</v>
      </c>
      <c r="G52">
        <v>76.877034269999996</v>
      </c>
      <c r="H52">
        <v>2.1622417629999999</v>
      </c>
      <c r="I52">
        <v>0.116606707</v>
      </c>
      <c r="J52">
        <v>0.26766663699999999</v>
      </c>
      <c r="K52">
        <v>4.5179909999999998E-3</v>
      </c>
      <c r="L52">
        <v>7.8086608130000004</v>
      </c>
      <c r="M52">
        <v>0.13180372800000001</v>
      </c>
    </row>
    <row r="53" spans="1:13" x14ac:dyDescent="0.2">
      <c r="A53" t="s">
        <v>398</v>
      </c>
      <c r="B53">
        <v>1463.0670210000001</v>
      </c>
      <c r="C53">
        <v>26.938598079999998</v>
      </c>
      <c r="D53">
        <v>57.237036959999998</v>
      </c>
      <c r="E53">
        <v>1.0538721129999999</v>
      </c>
      <c r="F53">
        <v>90.650653640000002</v>
      </c>
      <c r="G53">
        <v>2.302842123</v>
      </c>
      <c r="H53">
        <v>0.13655326400000001</v>
      </c>
      <c r="I53">
        <v>3.468928E-3</v>
      </c>
      <c r="J53">
        <v>0.30403348899999999</v>
      </c>
      <c r="K53">
        <v>2.1409039999999999E-3</v>
      </c>
      <c r="L53">
        <v>8.775707615</v>
      </c>
      <c r="M53">
        <v>6.1795638999999999E-2</v>
      </c>
    </row>
    <row r="54" spans="1:13" x14ac:dyDescent="0.2">
      <c r="A54" t="s">
        <v>400</v>
      </c>
      <c r="B54">
        <v>512.69940069999996</v>
      </c>
      <c r="C54">
        <v>4.5546153729999999</v>
      </c>
      <c r="D54">
        <v>20.48385013</v>
      </c>
      <c r="E54">
        <v>0.18197029000000001</v>
      </c>
      <c r="F54">
        <v>3796.708447</v>
      </c>
      <c r="G54">
        <v>216.77236600000001</v>
      </c>
      <c r="H54">
        <v>5.8276718860000001</v>
      </c>
      <c r="I54">
        <v>0.33272984799999999</v>
      </c>
      <c r="J54">
        <v>0.23931597399999999</v>
      </c>
      <c r="K54">
        <v>1.0944387999999999E-2</v>
      </c>
      <c r="L54">
        <v>7.0728711320000004</v>
      </c>
      <c r="M54">
        <v>0.32345623400000001</v>
      </c>
    </row>
    <row r="55" spans="1:13" x14ac:dyDescent="0.2">
      <c r="A55" t="s">
        <v>402</v>
      </c>
      <c r="B55">
        <v>545.76623649999999</v>
      </c>
      <c r="C55">
        <v>25.839917750000001</v>
      </c>
      <c r="D55">
        <v>21.311470119999999</v>
      </c>
      <c r="E55">
        <v>1.0090155789999999</v>
      </c>
      <c r="F55">
        <v>178.43172480000001</v>
      </c>
      <c r="G55">
        <v>6.3898960379999998</v>
      </c>
      <c r="H55">
        <v>0.26967778999999997</v>
      </c>
      <c r="I55">
        <v>9.6575489999999996E-3</v>
      </c>
      <c r="J55">
        <v>0.21531302999999999</v>
      </c>
      <c r="K55">
        <v>7.8931819E-2</v>
      </c>
      <c r="L55">
        <v>6.2127932230000003</v>
      </c>
      <c r="M55">
        <v>2.277554088</v>
      </c>
    </row>
    <row r="56" spans="1:13" x14ac:dyDescent="0.2">
      <c r="A56" t="s">
        <v>404</v>
      </c>
      <c r="B56">
        <v>65.760600519999997</v>
      </c>
      <c r="C56">
        <v>14.05419551</v>
      </c>
      <c r="D56">
        <v>2.711744403</v>
      </c>
      <c r="E56">
        <v>0.57954741499999995</v>
      </c>
      <c r="F56">
        <v>424.2807737</v>
      </c>
      <c r="G56">
        <v>29.487870969999999</v>
      </c>
      <c r="H56">
        <v>0.66813809899999999</v>
      </c>
      <c r="I56">
        <v>4.6436159999999997E-2</v>
      </c>
      <c r="J56">
        <v>0.284424383</v>
      </c>
      <c r="K56">
        <v>2.3335349999999999E-3</v>
      </c>
      <c r="L56">
        <v>8.6878887640000002</v>
      </c>
      <c r="M56">
        <v>7.1279024999999996E-2</v>
      </c>
    </row>
    <row r="57" spans="1:13" x14ac:dyDescent="0.2">
      <c r="A57" t="s">
        <v>406</v>
      </c>
      <c r="B57">
        <v>270.9251299</v>
      </c>
      <c r="C57">
        <v>114.5840863</v>
      </c>
      <c r="D57">
        <v>11.41875464</v>
      </c>
      <c r="E57">
        <v>4.8294064409999997</v>
      </c>
      <c r="F57">
        <v>898.8499607</v>
      </c>
      <c r="G57">
        <v>516.53469740000003</v>
      </c>
      <c r="H57">
        <v>1.4376472659999999</v>
      </c>
      <c r="I57">
        <v>0.826160903</v>
      </c>
      <c r="J57">
        <v>0.272350274</v>
      </c>
      <c r="K57">
        <v>3.1046938999999999E-2</v>
      </c>
      <c r="L57">
        <v>8.5125432889999999</v>
      </c>
      <c r="M57">
        <v>0.97039892699999997</v>
      </c>
    </row>
    <row r="58" spans="1:13" x14ac:dyDescent="0.2">
      <c r="A58" t="s">
        <v>408</v>
      </c>
      <c r="B58">
        <v>3449.0523840000001</v>
      </c>
      <c r="C58">
        <v>8.9042310879999995</v>
      </c>
      <c r="D58">
        <v>144.12902790000001</v>
      </c>
      <c r="E58">
        <v>0.37209007799999999</v>
      </c>
      <c r="F58">
        <v>3148.7409069999999</v>
      </c>
      <c r="G58">
        <v>113.3165059</v>
      </c>
      <c r="H58">
        <v>5.0001037300000002</v>
      </c>
      <c r="I58">
        <v>0.17994312700000001</v>
      </c>
      <c r="J58">
        <v>23.267500689999999</v>
      </c>
      <c r="K58">
        <v>0.42214100799999998</v>
      </c>
      <c r="L58">
        <v>720.56170599999996</v>
      </c>
      <c r="M58">
        <v>13.073112099999999</v>
      </c>
    </row>
    <row r="59" spans="1:13" x14ac:dyDescent="0.2">
      <c r="A59" t="s">
        <v>410</v>
      </c>
      <c r="B59">
        <v>94.075306650000002</v>
      </c>
      <c r="C59">
        <v>6.0633485220000001</v>
      </c>
      <c r="D59">
        <v>4.5715216449999998</v>
      </c>
      <c r="E59">
        <v>0.29464404599999999</v>
      </c>
      <c r="F59">
        <v>4425.6687169999996</v>
      </c>
      <c r="G59">
        <v>136.13199220000001</v>
      </c>
      <c r="H59">
        <v>7.8619320129999997</v>
      </c>
      <c r="I59">
        <v>0.24183022600000001</v>
      </c>
      <c r="J59">
        <v>8.8593651999999995E-2</v>
      </c>
      <c r="K59">
        <v>2.7186150000000002E-3</v>
      </c>
      <c r="L59">
        <v>3.214223182</v>
      </c>
      <c r="M59">
        <v>9.8632734E-2</v>
      </c>
    </row>
    <row r="60" spans="1:13" x14ac:dyDescent="0.2">
      <c r="A60" t="s">
        <v>412</v>
      </c>
      <c r="B60">
        <v>44.737413349999997</v>
      </c>
      <c r="C60">
        <v>3.4864121469999998</v>
      </c>
      <c r="D60">
        <v>1.8869294830000001</v>
      </c>
      <c r="E60">
        <v>0.147049491</v>
      </c>
      <c r="F60">
        <v>468.9384111</v>
      </c>
      <c r="G60">
        <v>22.531460389999999</v>
      </c>
      <c r="H60">
        <v>0.75256813199999995</v>
      </c>
      <c r="I60">
        <v>3.6159245E-2</v>
      </c>
      <c r="J60">
        <v>0.223247576</v>
      </c>
      <c r="K60">
        <v>1.3403779999999999E-3</v>
      </c>
      <c r="L60">
        <v>6.9791322239999998</v>
      </c>
      <c r="M60">
        <v>4.1902683000000003E-2</v>
      </c>
    </row>
    <row r="61" spans="1:13" x14ac:dyDescent="0.2">
      <c r="A61" t="s">
        <v>414</v>
      </c>
      <c r="B61">
        <v>6063.5747540000002</v>
      </c>
      <c r="C61">
        <v>38.230387610000001</v>
      </c>
      <c r="D61">
        <v>232.80825479999999</v>
      </c>
      <c r="E61">
        <v>1.467838722</v>
      </c>
      <c r="F61">
        <v>285.16102169999999</v>
      </c>
      <c r="G61">
        <v>3.7544965229999998</v>
      </c>
      <c r="H61">
        <v>0.427139194</v>
      </c>
      <c r="I61">
        <v>5.6238140000000004E-3</v>
      </c>
      <c r="J61">
        <v>0.106920825</v>
      </c>
      <c r="K61">
        <v>3.394696E-3</v>
      </c>
      <c r="L61">
        <v>3.0262097780000001</v>
      </c>
      <c r="M61">
        <v>9.6081020000000003E-2</v>
      </c>
    </row>
    <row r="62" spans="1:13" x14ac:dyDescent="0.2">
      <c r="A62" t="s">
        <v>416</v>
      </c>
      <c r="B62">
        <v>55.25525992</v>
      </c>
      <c r="C62">
        <v>15.78673307</v>
      </c>
      <c r="D62">
        <v>2.030867314</v>
      </c>
      <c r="E62">
        <v>0.58023001299999999</v>
      </c>
      <c r="F62">
        <v>-25.16389461</v>
      </c>
      <c r="G62">
        <v>45.466636610000002</v>
      </c>
      <c r="H62">
        <v>-3.6305115999999998E-2</v>
      </c>
      <c r="I62">
        <v>6.5596821E-2</v>
      </c>
      <c r="J62">
        <v>0.26976894499999998</v>
      </c>
      <c r="K62">
        <v>2.6112370000000002E-3</v>
      </c>
      <c r="L62">
        <v>7.3070135709999997</v>
      </c>
      <c r="M62">
        <v>7.0728472000000001E-2</v>
      </c>
    </row>
    <row r="63" spans="1:13" x14ac:dyDescent="0.2">
      <c r="A63" t="s">
        <v>418</v>
      </c>
      <c r="B63">
        <v>837.93240049999997</v>
      </c>
      <c r="C63">
        <v>158.36471330000001</v>
      </c>
      <c r="D63">
        <v>29.854751220000001</v>
      </c>
      <c r="E63">
        <v>5.6423872810000004</v>
      </c>
      <c r="F63">
        <v>66.130197370000005</v>
      </c>
      <c r="G63">
        <v>70.283377979999997</v>
      </c>
      <c r="H63">
        <v>9.2778954999999996E-2</v>
      </c>
      <c r="I63">
        <v>9.8605760000000001E-2</v>
      </c>
      <c r="J63">
        <v>0.35336251499999999</v>
      </c>
      <c r="K63">
        <v>2.2930063000000001E-2</v>
      </c>
      <c r="L63">
        <v>9.2448620770000005</v>
      </c>
      <c r="M63">
        <v>0.59990875899999996</v>
      </c>
    </row>
    <row r="64" spans="1:13" x14ac:dyDescent="0.2">
      <c r="A64" t="s">
        <v>421</v>
      </c>
      <c r="B64">
        <v>58.474803280000003</v>
      </c>
      <c r="C64">
        <v>8.1377835469999997</v>
      </c>
      <c r="D64">
        <v>2.0248587360000001</v>
      </c>
      <c r="E64">
        <v>0.28179422900000001</v>
      </c>
      <c r="F64">
        <v>819.10905290000005</v>
      </c>
      <c r="G64">
        <v>68.376869020000001</v>
      </c>
      <c r="H64">
        <v>1.1331206380000001</v>
      </c>
      <c r="I64">
        <v>9.4589652999999996E-2</v>
      </c>
      <c r="J64">
        <v>0.27408605600000002</v>
      </c>
      <c r="K64">
        <v>5.8109750000000003E-3</v>
      </c>
      <c r="L64">
        <v>6.9777873619999999</v>
      </c>
      <c r="M64">
        <v>0.147938028</v>
      </c>
    </row>
    <row r="65" spans="1:13" x14ac:dyDescent="0.2">
      <c r="A65" t="s">
        <v>423</v>
      </c>
      <c r="B65">
        <v>141.56564270000001</v>
      </c>
      <c r="C65">
        <v>12.27155819</v>
      </c>
      <c r="D65">
        <v>4.8621601090000004</v>
      </c>
      <c r="E65">
        <v>0.42147430400000002</v>
      </c>
      <c r="F65">
        <v>490.39736879999998</v>
      </c>
      <c r="G65">
        <v>121.11750720000001</v>
      </c>
      <c r="H65">
        <v>0.67544378000000005</v>
      </c>
      <c r="I65">
        <v>0.16681995499999999</v>
      </c>
      <c r="J65">
        <v>0.26630704599999999</v>
      </c>
      <c r="K65">
        <v>4.6087120000000001E-3</v>
      </c>
      <c r="L65">
        <v>6.7160568600000001</v>
      </c>
      <c r="M65">
        <v>0.11622814300000001</v>
      </c>
    </row>
    <row r="66" spans="1:13" x14ac:dyDescent="0.2">
      <c r="A66" t="s">
        <v>425</v>
      </c>
      <c r="B66">
        <v>172.92483139999999</v>
      </c>
      <c r="C66">
        <v>4.1879088940000004</v>
      </c>
      <c r="D66">
        <v>5.7690245249999998</v>
      </c>
      <c r="E66">
        <v>0.139714747</v>
      </c>
      <c r="F66">
        <v>2706.7180189999999</v>
      </c>
      <c r="G66">
        <v>41.6473917</v>
      </c>
      <c r="H66">
        <v>3.6595730249999998</v>
      </c>
      <c r="I66">
        <v>5.6308662000000002E-2</v>
      </c>
      <c r="J66">
        <v>0.223880842</v>
      </c>
      <c r="K66">
        <v>2.648503E-3</v>
      </c>
      <c r="L66">
        <v>5.4788656729999996</v>
      </c>
      <c r="M66">
        <v>6.4814806000000003E-2</v>
      </c>
    </row>
    <row r="67" spans="1:13" x14ac:dyDescent="0.2">
      <c r="A67" t="s">
        <v>427</v>
      </c>
      <c r="B67">
        <v>1353.8846160000001</v>
      </c>
      <c r="C67">
        <v>20.716096189999998</v>
      </c>
      <c r="D67">
        <v>42.029405580000002</v>
      </c>
      <c r="E67">
        <v>0.64310148599999994</v>
      </c>
      <c r="F67">
        <v>227.1035732</v>
      </c>
      <c r="G67">
        <v>4.2241780870000003</v>
      </c>
      <c r="H67">
        <v>0.290446971</v>
      </c>
      <c r="I67">
        <v>5.40238E-3</v>
      </c>
      <c r="J67">
        <v>0.42298283199999998</v>
      </c>
      <c r="K67">
        <v>2.421491E-3</v>
      </c>
      <c r="L67">
        <v>9.5775263309999996</v>
      </c>
      <c r="M67">
        <v>5.4829405999999997E-2</v>
      </c>
    </row>
    <row r="68" spans="1:13" x14ac:dyDescent="0.2">
      <c r="A68" t="s">
        <v>429</v>
      </c>
      <c r="B68">
        <v>1635.5785840000001</v>
      </c>
      <c r="C68">
        <v>50.80035659</v>
      </c>
      <c r="D68">
        <v>64.306667399999995</v>
      </c>
      <c r="E68">
        <v>1.9973370079999999</v>
      </c>
      <c r="F68">
        <v>1262.205447</v>
      </c>
      <c r="G68">
        <v>45.61219612</v>
      </c>
      <c r="H68">
        <v>1.9212784359999999</v>
      </c>
      <c r="I68">
        <v>6.9429053000000004E-2</v>
      </c>
      <c r="J68">
        <v>0.18759922300000001</v>
      </c>
      <c r="K68">
        <v>5.9191089999999997E-3</v>
      </c>
      <c r="L68">
        <v>5.4418765999999996</v>
      </c>
      <c r="M68">
        <v>0.171701464</v>
      </c>
    </row>
    <row r="69" spans="1:13" x14ac:dyDescent="0.2">
      <c r="A69" t="s">
        <v>431</v>
      </c>
      <c r="B69">
        <v>49.776090150000002</v>
      </c>
      <c r="C69">
        <v>2.6569596999999998</v>
      </c>
      <c r="D69">
        <v>1.8043911509999999</v>
      </c>
      <c r="E69">
        <v>9.6315209999999998E-2</v>
      </c>
      <c r="F69">
        <v>1240.091273</v>
      </c>
      <c r="G69">
        <v>34.404390990000003</v>
      </c>
      <c r="H69">
        <v>1.789305044</v>
      </c>
      <c r="I69">
        <v>4.9641467000000002E-2</v>
      </c>
      <c r="J69">
        <v>0.24315832700000001</v>
      </c>
      <c r="K69">
        <v>3.0504009999999999E-3</v>
      </c>
      <c r="L69">
        <v>6.4838207719999996</v>
      </c>
      <c r="M69">
        <v>8.1338993999999998E-2</v>
      </c>
    </row>
    <row r="70" spans="1:13" x14ac:dyDescent="0.2">
      <c r="A70" t="s">
        <v>433</v>
      </c>
      <c r="B70">
        <v>176.09880989999999</v>
      </c>
      <c r="C70">
        <v>88.63400609</v>
      </c>
      <c r="D70">
        <v>6.6649210290000003</v>
      </c>
      <c r="E70">
        <v>3.3545862770000001</v>
      </c>
      <c r="F70">
        <v>1033.360408</v>
      </c>
      <c r="G70">
        <v>2311.3183960000001</v>
      </c>
      <c r="H70">
        <v>1.5234522509999999</v>
      </c>
      <c r="I70">
        <v>3.4075073749999998</v>
      </c>
      <c r="J70">
        <v>0.29506286799999998</v>
      </c>
      <c r="K70">
        <v>2.3084640000000001E-3</v>
      </c>
      <c r="L70">
        <v>8.2437284440000003</v>
      </c>
      <c r="M70">
        <v>6.4495908000000005E-2</v>
      </c>
    </row>
    <row r="71" spans="1:13" x14ac:dyDescent="0.2">
      <c r="A71" t="s">
        <v>435</v>
      </c>
      <c r="B71">
        <v>95.965931549999993</v>
      </c>
      <c r="C71">
        <v>8.4912364240000002</v>
      </c>
      <c r="D71">
        <v>3.6067300790000001</v>
      </c>
      <c r="E71">
        <v>0.319129897</v>
      </c>
      <c r="F71">
        <v>13680.464040000001</v>
      </c>
      <c r="G71">
        <v>264.68830409999998</v>
      </c>
      <c r="H71">
        <v>20.06613737</v>
      </c>
      <c r="I71">
        <v>0.38823769800000002</v>
      </c>
      <c r="J71">
        <v>0.20089521099999999</v>
      </c>
      <c r="K71">
        <v>2.2247489999999998E-3</v>
      </c>
      <c r="L71">
        <v>5.5723941339999996</v>
      </c>
      <c r="M71">
        <v>6.1709679000000003E-2</v>
      </c>
    </row>
    <row r="72" spans="1:13" x14ac:dyDescent="0.2">
      <c r="A72" t="s">
        <v>437</v>
      </c>
      <c r="B72">
        <v>162.88528109999999</v>
      </c>
      <c r="C72">
        <v>10.346072319999999</v>
      </c>
      <c r="D72">
        <v>5.9048649109999998</v>
      </c>
      <c r="E72">
        <v>0.37506249200000003</v>
      </c>
      <c r="F72">
        <v>445.7499426</v>
      </c>
      <c r="G72">
        <v>6.1023993059999997</v>
      </c>
      <c r="H72">
        <v>0.63737184700000005</v>
      </c>
      <c r="I72">
        <v>8.7257389999999997E-3</v>
      </c>
      <c r="J72">
        <v>0.29181125099999999</v>
      </c>
      <c r="K72">
        <v>1.9903329999999999E-3</v>
      </c>
      <c r="L72">
        <v>7.7921982779999999</v>
      </c>
      <c r="M72">
        <v>5.3147600000000003E-2</v>
      </c>
    </row>
    <row r="73" spans="1:13" x14ac:dyDescent="0.2">
      <c r="A73" t="s">
        <v>439</v>
      </c>
      <c r="B73">
        <v>450.5852357</v>
      </c>
      <c r="C73">
        <v>21.049031889999998</v>
      </c>
      <c r="D73">
        <v>17.19294154</v>
      </c>
      <c r="E73">
        <v>0.80316607399999995</v>
      </c>
      <c r="F73">
        <v>80.587330179999995</v>
      </c>
      <c r="G73">
        <v>214.0162795</v>
      </c>
      <c r="H73">
        <v>0.120430686</v>
      </c>
      <c r="I73">
        <v>0.31982853100000003</v>
      </c>
      <c r="J73">
        <v>0.26602484199999998</v>
      </c>
      <c r="K73">
        <v>1.0354098000000001E-2</v>
      </c>
      <c r="L73">
        <v>7.4865619450000001</v>
      </c>
      <c r="M73">
        <v>0.291388551</v>
      </c>
    </row>
    <row r="74" spans="1:13" x14ac:dyDescent="0.2">
      <c r="A74" t="s">
        <v>442</v>
      </c>
      <c r="B74">
        <v>473.61231290000001</v>
      </c>
      <c r="C74">
        <v>5.5196618160000002</v>
      </c>
      <c r="D74">
        <v>15.517911639999999</v>
      </c>
      <c r="E74">
        <v>0.180851768</v>
      </c>
      <c r="F74">
        <v>88.233327099999997</v>
      </c>
      <c r="G74">
        <v>32.189575900000001</v>
      </c>
      <c r="H74">
        <v>0.118144446</v>
      </c>
      <c r="I74">
        <v>4.3101849999999997E-2</v>
      </c>
      <c r="J74">
        <v>0.27046807899999997</v>
      </c>
      <c r="K74">
        <v>2.6064249999999999E-3</v>
      </c>
      <c r="L74">
        <v>6.488517012</v>
      </c>
      <c r="M74">
        <v>6.2528007999999996E-2</v>
      </c>
    </row>
    <row r="75" spans="1:13" x14ac:dyDescent="0.2">
      <c r="A75" t="s">
        <v>444</v>
      </c>
      <c r="B75">
        <v>173.0621338</v>
      </c>
      <c r="C75">
        <v>9.3406364459999995</v>
      </c>
      <c r="D75">
        <v>6.1598109719999998</v>
      </c>
      <c r="E75">
        <v>0.33246183699999998</v>
      </c>
      <c r="F75">
        <v>345.30824519999999</v>
      </c>
      <c r="G75">
        <v>101.614863</v>
      </c>
      <c r="H75">
        <v>0.48843303900000001</v>
      </c>
      <c r="I75">
        <v>0.14373261300000001</v>
      </c>
      <c r="J75">
        <v>0.278944099</v>
      </c>
      <c r="K75">
        <v>6.9132899999999997E-4</v>
      </c>
      <c r="L75">
        <v>7.2937938390000001</v>
      </c>
      <c r="M75">
        <v>1.8076769999999999E-2</v>
      </c>
    </row>
    <row r="76" spans="1:13" x14ac:dyDescent="0.2">
      <c r="A76" t="s">
        <v>446</v>
      </c>
      <c r="B76">
        <v>179.310689</v>
      </c>
      <c r="C76">
        <v>25.202163200000001</v>
      </c>
      <c r="D76">
        <v>6.1777375980000002</v>
      </c>
      <c r="E76">
        <v>0.86828259900000004</v>
      </c>
      <c r="F76">
        <v>3071.4805219999998</v>
      </c>
      <c r="G76">
        <v>115.059128</v>
      </c>
      <c r="H76">
        <v>4.2622800959999996</v>
      </c>
      <c r="I76">
        <v>0.15966704900000001</v>
      </c>
      <c r="J76">
        <v>0.277466834</v>
      </c>
      <c r="K76">
        <v>1.9373560000000001E-3</v>
      </c>
      <c r="L76">
        <v>7.0198941469999996</v>
      </c>
      <c r="M76">
        <v>4.9014998999999997E-2</v>
      </c>
    </row>
    <row r="77" spans="1:13" x14ac:dyDescent="0.2">
      <c r="A77" t="s">
        <v>448</v>
      </c>
      <c r="B77">
        <v>4234.7862619999996</v>
      </c>
      <c r="C77">
        <v>72.205500880000002</v>
      </c>
      <c r="D77">
        <v>154.7121454</v>
      </c>
      <c r="E77">
        <v>2.6379295809999999</v>
      </c>
      <c r="F77">
        <v>19795.438730000002</v>
      </c>
      <c r="G77">
        <v>378.22326859999998</v>
      </c>
      <c r="H77">
        <v>28.518994280000001</v>
      </c>
      <c r="I77">
        <v>0.54490064000000005</v>
      </c>
      <c r="J77">
        <v>0.32020347599999999</v>
      </c>
      <c r="K77">
        <v>1.8971610000000001E-3</v>
      </c>
      <c r="L77">
        <v>8.6152878420000008</v>
      </c>
      <c r="M77">
        <v>5.1044376000000002E-2</v>
      </c>
    </row>
    <row r="78" spans="1:13" x14ac:dyDescent="0.2">
      <c r="A78" t="s">
        <v>450</v>
      </c>
      <c r="B78">
        <v>659.02563810000004</v>
      </c>
      <c r="C78">
        <v>6.2622394870000004</v>
      </c>
      <c r="D78">
        <v>23.805044379999998</v>
      </c>
      <c r="E78">
        <v>0.22620195700000001</v>
      </c>
      <c r="F78">
        <v>1568.841737</v>
      </c>
      <c r="G78">
        <v>40.75892451</v>
      </c>
      <c r="H78">
        <v>2.2428959750000002</v>
      </c>
      <c r="I78">
        <v>5.8271032E-2</v>
      </c>
      <c r="J78">
        <v>0.29784643300000002</v>
      </c>
      <c r="K78">
        <v>2.416222E-3</v>
      </c>
      <c r="L78">
        <v>7.9190883349999996</v>
      </c>
      <c r="M78">
        <v>6.4242070999999998E-2</v>
      </c>
    </row>
    <row r="79" spans="1:13" x14ac:dyDescent="0.2">
      <c r="A79" t="s">
        <v>452</v>
      </c>
      <c r="B79">
        <v>92.512549050000004</v>
      </c>
      <c r="C79">
        <v>2.3011039119999999</v>
      </c>
      <c r="D79">
        <v>3.5103430179999999</v>
      </c>
      <c r="E79">
        <v>8.7314251999999995E-2</v>
      </c>
      <c r="F79">
        <v>377.35441459999998</v>
      </c>
      <c r="G79">
        <v>26.843317039999999</v>
      </c>
      <c r="H79">
        <v>0.55071677900000005</v>
      </c>
      <c r="I79">
        <v>3.9175545999999999E-2</v>
      </c>
      <c r="J79">
        <v>0.17769058200000001</v>
      </c>
      <c r="K79">
        <v>2.7580149999999999E-3</v>
      </c>
      <c r="L79">
        <v>4.9876970280000004</v>
      </c>
      <c r="M79">
        <v>7.7416281000000003E-2</v>
      </c>
    </row>
    <row r="80" spans="1:13" x14ac:dyDescent="0.2">
      <c r="A80" t="s">
        <v>454</v>
      </c>
      <c r="B80">
        <v>132.90325200000001</v>
      </c>
      <c r="C80">
        <v>3.5643181099999999</v>
      </c>
      <c r="D80">
        <v>4.8999358879999999</v>
      </c>
      <c r="E80">
        <v>0.13141085699999999</v>
      </c>
      <c r="F80">
        <v>275.74725000000001</v>
      </c>
      <c r="G80">
        <v>3.369922673</v>
      </c>
      <c r="H80">
        <v>0.39450141399999999</v>
      </c>
      <c r="I80">
        <v>4.8212239999999998E-3</v>
      </c>
      <c r="J80">
        <v>0.26582836799999998</v>
      </c>
      <c r="K80">
        <v>2.0955349999999999E-3</v>
      </c>
      <c r="L80">
        <v>7.2380017189999997</v>
      </c>
      <c r="M80">
        <v>5.7057452000000002E-2</v>
      </c>
    </row>
    <row r="81" spans="1:13" x14ac:dyDescent="0.2">
      <c r="A81" t="s">
        <v>456</v>
      </c>
      <c r="B81">
        <v>42.956741809999997</v>
      </c>
      <c r="C81">
        <v>4.2168190550000002</v>
      </c>
      <c r="D81">
        <v>1.616022013</v>
      </c>
      <c r="E81">
        <v>0.158635691</v>
      </c>
      <c r="F81">
        <v>443.75758450000001</v>
      </c>
      <c r="G81">
        <v>9.2081487400000004</v>
      </c>
      <c r="H81">
        <v>0.644463271</v>
      </c>
      <c r="I81">
        <v>1.3372873E-2</v>
      </c>
      <c r="J81">
        <v>0.25179934199999998</v>
      </c>
      <c r="K81">
        <v>1.616571E-3</v>
      </c>
      <c r="L81">
        <v>7.0035484979999998</v>
      </c>
      <c r="M81">
        <v>4.4963305000000002E-2</v>
      </c>
    </row>
    <row r="82" spans="1:13" x14ac:dyDescent="0.2">
      <c r="A82" t="s">
        <v>458</v>
      </c>
      <c r="B82">
        <v>2599.8950970000001</v>
      </c>
      <c r="C82">
        <v>37.126383799999999</v>
      </c>
      <c r="D82">
        <v>95.690977570000001</v>
      </c>
      <c r="E82">
        <v>1.36646281</v>
      </c>
      <c r="F82">
        <v>433.29078820000001</v>
      </c>
      <c r="G82">
        <v>7.5629109159999999</v>
      </c>
      <c r="H82">
        <v>0.62322091999999996</v>
      </c>
      <c r="I82">
        <v>1.0878063E-2</v>
      </c>
      <c r="J82">
        <v>0.24035996400000001</v>
      </c>
      <c r="K82">
        <v>1.5704250000000001E-3</v>
      </c>
      <c r="L82">
        <v>6.5189458719999998</v>
      </c>
      <c r="M82">
        <v>4.2592431E-2</v>
      </c>
    </row>
    <row r="83" spans="1:13" x14ac:dyDescent="0.2">
      <c r="A83" t="s">
        <v>460</v>
      </c>
      <c r="B83">
        <v>404.38887770000002</v>
      </c>
      <c r="C83">
        <v>8.5836064160000003</v>
      </c>
      <c r="D83">
        <v>14.88015015</v>
      </c>
      <c r="E83">
        <v>0.31584783700000002</v>
      </c>
      <c r="F83">
        <v>434.12619160000003</v>
      </c>
      <c r="G83">
        <v>143.82907929999999</v>
      </c>
      <c r="H83">
        <v>0.62489420799999995</v>
      </c>
      <c r="I83">
        <v>0.20703187300000001</v>
      </c>
      <c r="J83">
        <v>0.248635304</v>
      </c>
      <c r="K83">
        <v>1.8548928999999999E-2</v>
      </c>
      <c r="L83">
        <v>6.7412624509999999</v>
      </c>
      <c r="M83">
        <v>0.50291810699999995</v>
      </c>
    </row>
    <row r="84" spans="1:13" x14ac:dyDescent="0.2">
      <c r="A84" t="s">
        <v>462</v>
      </c>
      <c r="B84">
        <v>1386.9498579999999</v>
      </c>
      <c r="C84">
        <v>21.003949420000001</v>
      </c>
      <c r="D84">
        <v>57.594942060000001</v>
      </c>
      <c r="E84">
        <v>0.87221700400000002</v>
      </c>
      <c r="F84">
        <v>148.34768410000001</v>
      </c>
      <c r="G84">
        <v>3.2618846530000001</v>
      </c>
      <c r="H84">
        <v>0.23285273200000001</v>
      </c>
      <c r="I84">
        <v>5.119991E-3</v>
      </c>
      <c r="J84">
        <v>0.19814880800000001</v>
      </c>
      <c r="K84">
        <v>1.8987170000000001E-3</v>
      </c>
      <c r="L84">
        <v>6.1043674430000001</v>
      </c>
      <c r="M84">
        <v>5.8493748999999998E-2</v>
      </c>
    </row>
    <row r="85" spans="1:13" x14ac:dyDescent="0.2">
      <c r="A85" t="s">
        <v>464</v>
      </c>
      <c r="B85">
        <v>105.41703010000001</v>
      </c>
      <c r="C85">
        <v>12.081263079999999</v>
      </c>
      <c r="D85">
        <v>3.9623733579999998</v>
      </c>
      <c r="E85">
        <v>0.45410570700000003</v>
      </c>
      <c r="F85">
        <v>1725.971579</v>
      </c>
      <c r="G85">
        <v>35.184289190000001</v>
      </c>
      <c r="H85">
        <v>2.54543366</v>
      </c>
      <c r="I85">
        <v>5.1889194E-2</v>
      </c>
      <c r="J85">
        <v>0.254874092</v>
      </c>
      <c r="K85">
        <v>5.3214199999999999E-4</v>
      </c>
      <c r="L85">
        <v>7.063679552</v>
      </c>
      <c r="M85">
        <v>1.4747989E-2</v>
      </c>
    </row>
    <row r="86" spans="1:13" x14ac:dyDescent="0.2">
      <c r="A86" t="s">
        <v>466</v>
      </c>
      <c r="B86">
        <v>107.2542756</v>
      </c>
      <c r="C86">
        <v>16.373078140000001</v>
      </c>
      <c r="D86">
        <v>3.9118858560000001</v>
      </c>
      <c r="E86">
        <v>0.59717538000000003</v>
      </c>
      <c r="F86">
        <v>453.37667090000002</v>
      </c>
      <c r="G86">
        <v>91.608226579999993</v>
      </c>
      <c r="H86">
        <v>0.65468594000000002</v>
      </c>
      <c r="I86">
        <v>0.13228430499999999</v>
      </c>
      <c r="J86">
        <v>0.24678761699999999</v>
      </c>
      <c r="K86">
        <v>9.4420029999999992E-3</v>
      </c>
      <c r="L86">
        <v>6.6271079930000001</v>
      </c>
      <c r="M86">
        <v>0.25355070600000001</v>
      </c>
    </row>
    <row r="87" spans="1:13" x14ac:dyDescent="0.2">
      <c r="A87" t="s">
        <v>468</v>
      </c>
      <c r="B87">
        <v>1854.7953199999999</v>
      </c>
      <c r="C87">
        <v>9.9506842849999995</v>
      </c>
      <c r="D87">
        <v>69.406703660000005</v>
      </c>
      <c r="E87">
        <v>0.37235601600000001</v>
      </c>
      <c r="F87">
        <v>2301.8389539999998</v>
      </c>
      <c r="G87">
        <v>93.245522789999995</v>
      </c>
      <c r="H87">
        <v>3.3817296730000002</v>
      </c>
      <c r="I87">
        <v>0.13699096999999999</v>
      </c>
      <c r="J87">
        <v>2.4911540940000001</v>
      </c>
      <c r="K87">
        <v>2.4508429000000002E-2</v>
      </c>
      <c r="L87">
        <v>68.708115500000005</v>
      </c>
      <c r="M87">
        <v>0.67596298600000004</v>
      </c>
    </row>
    <row r="88" spans="1:13" x14ac:dyDescent="0.2">
      <c r="A88" t="s">
        <v>470</v>
      </c>
      <c r="B88">
        <v>5039.5675879999999</v>
      </c>
      <c r="C88">
        <v>129.4366799</v>
      </c>
      <c r="D88">
        <v>189.03844140000001</v>
      </c>
      <c r="E88">
        <v>4.8552793080000001</v>
      </c>
      <c r="F88">
        <v>1734.598598</v>
      </c>
      <c r="G88">
        <v>66.34287483</v>
      </c>
      <c r="H88">
        <v>2.5460492979999998</v>
      </c>
      <c r="I88">
        <v>9.7378280999999997E-2</v>
      </c>
      <c r="J88">
        <v>0.198431039</v>
      </c>
      <c r="K88">
        <v>2.5083729999999999E-3</v>
      </c>
      <c r="L88">
        <v>5.4906345099999996</v>
      </c>
      <c r="M88">
        <v>6.9407293999999994E-2</v>
      </c>
    </row>
    <row r="89" spans="1:13" x14ac:dyDescent="0.2">
      <c r="A89" t="s">
        <v>475</v>
      </c>
      <c r="B89">
        <v>125.3527564</v>
      </c>
      <c r="C89">
        <v>5.9322820380000003</v>
      </c>
      <c r="D89">
        <v>4.951775585</v>
      </c>
      <c r="E89">
        <v>0.234341312</v>
      </c>
      <c r="F89">
        <v>1590.93103</v>
      </c>
      <c r="G89">
        <v>45.69497217</v>
      </c>
      <c r="H89">
        <v>2.4356869900000002</v>
      </c>
      <c r="I89">
        <v>6.9958186000000006E-2</v>
      </c>
      <c r="J89">
        <v>0.25112915699999999</v>
      </c>
      <c r="K89">
        <v>2.7058529999999998E-3</v>
      </c>
      <c r="L89">
        <v>7.3254454989999997</v>
      </c>
      <c r="M89">
        <v>7.8929819999999998E-2</v>
      </c>
    </row>
    <row r="90" spans="1:13" x14ac:dyDescent="0.2">
      <c r="A90" t="s">
        <v>477</v>
      </c>
      <c r="B90">
        <v>42.107692479999997</v>
      </c>
      <c r="C90">
        <v>17.239656759999999</v>
      </c>
      <c r="D90">
        <v>1.7750076560000001</v>
      </c>
      <c r="E90">
        <v>0.72672048600000005</v>
      </c>
      <c r="F90">
        <v>543.39132199999995</v>
      </c>
      <c r="G90">
        <v>2.1698559369999999</v>
      </c>
      <c r="H90">
        <v>0.87147397100000001</v>
      </c>
      <c r="I90">
        <v>3.4799470000000002E-3</v>
      </c>
      <c r="J90">
        <v>0.25115508199999997</v>
      </c>
      <c r="K90">
        <v>1.092212E-3</v>
      </c>
      <c r="L90">
        <v>7.8465146880000001</v>
      </c>
      <c r="M90">
        <v>3.4122570999999997E-2</v>
      </c>
    </row>
    <row r="91" spans="1:13" x14ac:dyDescent="0.2">
      <c r="A91" t="s">
        <v>479</v>
      </c>
      <c r="B91">
        <v>95.918473980000002</v>
      </c>
      <c r="C91">
        <v>11.44060576</v>
      </c>
      <c r="D91">
        <v>3.5908971680000001</v>
      </c>
      <c r="E91">
        <v>0.42830163100000002</v>
      </c>
      <c r="F91">
        <v>327.44030359999999</v>
      </c>
      <c r="G91">
        <v>27.92642888</v>
      </c>
      <c r="H91">
        <v>0.48238893100000002</v>
      </c>
      <c r="I91">
        <v>4.1141546000000001E-2</v>
      </c>
      <c r="J91">
        <v>0.32723370099999999</v>
      </c>
      <c r="K91">
        <v>1.1106270000000001E-3</v>
      </c>
      <c r="L91">
        <v>9.0226102289999996</v>
      </c>
      <c r="M91">
        <v>3.0622615999999998E-2</v>
      </c>
    </row>
    <row r="92" spans="1:13" x14ac:dyDescent="0.2">
      <c r="A92" t="s">
        <v>481</v>
      </c>
      <c r="B92">
        <v>435.27727540000001</v>
      </c>
      <c r="C92">
        <v>139.53114489999999</v>
      </c>
      <c r="D92">
        <v>16.910524370000001</v>
      </c>
      <c r="E92">
        <v>5.420785693</v>
      </c>
      <c r="F92">
        <v>10167.009050000001</v>
      </c>
      <c r="G92">
        <v>1799.0228669999999</v>
      </c>
      <c r="H92">
        <v>15.35461892</v>
      </c>
      <c r="I92">
        <v>2.71695544</v>
      </c>
      <c r="J92">
        <v>5.5502530000000001E-2</v>
      </c>
      <c r="K92">
        <v>9.2090390000000005E-3</v>
      </c>
      <c r="L92">
        <v>1.5919338949999999</v>
      </c>
      <c r="M92">
        <v>0.264135377</v>
      </c>
    </row>
    <row r="93" spans="1:13" x14ac:dyDescent="0.2">
      <c r="A93" t="s">
        <v>485</v>
      </c>
      <c r="B93">
        <v>3267.0183609999999</v>
      </c>
      <c r="C93">
        <v>97.78737821</v>
      </c>
      <c r="D93">
        <v>122.1174544</v>
      </c>
      <c r="E93">
        <v>3.6551816929999998</v>
      </c>
      <c r="F93">
        <v>503.82558549999999</v>
      </c>
      <c r="G93">
        <v>85.625081609999995</v>
      </c>
      <c r="H93">
        <v>0.74062058099999994</v>
      </c>
      <c r="I93">
        <v>0.12586835499999999</v>
      </c>
      <c r="J93">
        <v>0.153047198</v>
      </c>
      <c r="K93">
        <v>3.0871240000000001E-3</v>
      </c>
      <c r="L93">
        <v>4.214860775</v>
      </c>
      <c r="M93">
        <v>8.5018214999999994E-2</v>
      </c>
    </row>
    <row r="94" spans="1:13" x14ac:dyDescent="0.2">
      <c r="A94" t="s">
        <v>487</v>
      </c>
      <c r="B94">
        <v>252.3926658</v>
      </c>
      <c r="C94">
        <v>4.9470366290000003</v>
      </c>
      <c r="D94">
        <v>10.13751991</v>
      </c>
      <c r="E94">
        <v>0.198701029</v>
      </c>
      <c r="F94">
        <v>1559.9701339999999</v>
      </c>
      <c r="G94">
        <v>31.075606059999998</v>
      </c>
      <c r="H94">
        <v>2.415605695</v>
      </c>
      <c r="I94">
        <v>4.8120415E-2</v>
      </c>
      <c r="J94">
        <v>0.23881606599999999</v>
      </c>
      <c r="K94">
        <v>1.882667E-3</v>
      </c>
      <c r="L94">
        <v>7.0905644810000004</v>
      </c>
      <c r="M94">
        <v>5.5897307E-2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BF</vt:lpstr>
      <vt:lpstr>RADON</vt:lpstr>
      <vt:lpstr>CHL</vt:lpstr>
      <vt:lpstr>TP</vt:lpstr>
      <vt:lpstr>TN</vt:lpstr>
      <vt:lpstr>Triplex</vt:lpstr>
      <vt:lpstr>TICTOC</vt:lpstr>
      <vt:lpstr>GHG</vt:lpstr>
    </vt:vector>
  </TitlesOfParts>
  <Manager/>
  <Company>University of Regina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Finlaylab</dc:creator>
  <cp:keywords/>
  <dc:description/>
  <cp:lastModifiedBy>Ellen Bledsoe</cp:lastModifiedBy>
  <cp:revision/>
  <dcterms:created xsi:type="dcterms:W3CDTF">2018-05-02T17:51:13Z</dcterms:created>
  <dcterms:modified xsi:type="dcterms:W3CDTF">2021-05-10T13:48:45Z</dcterms:modified>
  <cp:category/>
  <cp:contentStatus/>
</cp:coreProperties>
</file>