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y\Desktop\"/>
    </mc:Choice>
  </mc:AlternateContent>
  <xr:revisionPtr revIDLastSave="0" documentId="13_ncr:1_{C0469CD2-F8EE-4804-83DF-B680C5C2EFDD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main" sheetId="1" r:id="rId1"/>
    <sheet name="values" sheetId="2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4" i="1" l="1"/>
  <c r="H14" i="1"/>
  <c r="G14" i="1"/>
  <c r="F14" i="1"/>
  <c r="E14" i="1"/>
  <c r="D14" i="1"/>
  <c r="I13" i="1"/>
  <c r="H13" i="1"/>
  <c r="G13" i="1"/>
  <c r="F13" i="1"/>
  <c r="E13" i="1"/>
  <c r="D13" i="1"/>
  <c r="I12" i="1"/>
  <c r="H12" i="1"/>
  <c r="G12" i="1"/>
  <c r="F12" i="1"/>
  <c r="E12" i="1"/>
  <c r="D12" i="1"/>
  <c r="I11" i="1"/>
  <c r="H11" i="1"/>
  <c r="G11" i="1"/>
  <c r="F11" i="1"/>
  <c r="E11" i="1"/>
  <c r="D11" i="1"/>
  <c r="I10" i="1"/>
  <c r="H10" i="1"/>
  <c r="G10" i="1"/>
  <c r="F10" i="1"/>
  <c r="E10" i="1"/>
  <c r="D10" i="1"/>
  <c r="I9" i="1"/>
  <c r="H9" i="1"/>
  <c r="G9" i="1"/>
  <c r="F9" i="1"/>
  <c r="E9" i="1"/>
  <c r="D9" i="1"/>
  <c r="B7" i="1"/>
</calcChain>
</file>

<file path=xl/sharedStrings.xml><?xml version="1.0" encoding="utf-8"?>
<sst xmlns="http://schemas.openxmlformats.org/spreadsheetml/2006/main" count="40" uniqueCount="35">
  <si>
    <t>Rig</t>
  </si>
  <si>
    <t>Structure</t>
  </si>
  <si>
    <t>Security</t>
  </si>
  <si>
    <t>Implant</t>
  </si>
  <si>
    <t>Reprocessing</t>
  </si>
  <si>
    <t>No Rig</t>
  </si>
  <si>
    <t>Non-Refinery</t>
  </si>
  <si>
    <t>HighSec</t>
  </si>
  <si>
    <t>Level 0</t>
  </si>
  <si>
    <t>No Implant</t>
  </si>
  <si>
    <t>T1 Rig</t>
  </si>
  <si>
    <t>Athanor</t>
  </si>
  <si>
    <t>LowSec</t>
  </si>
  <si>
    <t>Level 1</t>
  </si>
  <si>
    <t>Zainou 'Beancounter' Reprocessing RX-801</t>
  </si>
  <si>
    <t>T2 Rig</t>
  </si>
  <si>
    <t>Tatara</t>
  </si>
  <si>
    <t>NullSec/W-Space</t>
  </si>
  <si>
    <t>Level 2</t>
  </si>
  <si>
    <t>Zainou 'Beancounter' Reprocessing RX-802</t>
  </si>
  <si>
    <t>Level 3</t>
  </si>
  <si>
    <t>Zainou 'Beancounter' Reprocessing RX-804</t>
  </si>
  <si>
    <t>Level 4</t>
  </si>
  <si>
    <t>Level 5</t>
  </si>
  <si>
    <t>Edit the blue area to to get the your reprocessing yield.</t>
  </si>
  <si>
    <t>Base Yield</t>
  </si>
  <si>
    <t>Reprocessing Efficiency Skill Level</t>
  </si>
  <si>
    <t>Ice / Ore Specific Processing Skill Level</t>
  </si>
  <si>
    <t>Formula:</t>
  </si>
  <si>
    <t>https://wiki.eveuniversity.org/Reprocessing#Upwell_Refining_Formula</t>
  </si>
  <si>
    <r>
      <rPr>
        <b/>
        <sz val="10"/>
        <rFont val="宋体"/>
        <family val="2"/>
        <charset val="134"/>
      </rPr>
      <t>脑插</t>
    </r>
    <r>
      <rPr>
        <b/>
        <sz val="10"/>
        <rFont val="Arial"/>
        <family val="2"/>
      </rPr>
      <t>Implant</t>
    </r>
    <phoneticPr fontId="7" type="noConversion"/>
  </si>
  <si>
    <r>
      <rPr>
        <b/>
        <sz val="10"/>
        <rFont val="宋体"/>
        <family val="2"/>
        <charset val="134"/>
      </rPr>
      <t>安等</t>
    </r>
    <r>
      <rPr>
        <b/>
        <sz val="10"/>
        <rFont val="Arial"/>
        <family val="2"/>
      </rPr>
      <t>Security</t>
    </r>
    <phoneticPr fontId="7" type="noConversion"/>
  </si>
  <si>
    <r>
      <rPr>
        <b/>
        <sz val="10"/>
        <rFont val="宋体"/>
        <family val="2"/>
        <charset val="134"/>
      </rPr>
      <t>建筑插</t>
    </r>
    <r>
      <rPr>
        <b/>
        <sz val="10"/>
        <rFont val="Arial"/>
        <family val="2"/>
      </rPr>
      <t>Rig</t>
    </r>
    <phoneticPr fontId="7" type="noConversion"/>
  </si>
  <si>
    <r>
      <rPr>
        <b/>
        <sz val="10"/>
        <rFont val="宋体"/>
        <family val="2"/>
        <charset val="134"/>
      </rPr>
      <t>建筑</t>
    </r>
    <r>
      <rPr>
        <b/>
        <sz val="10"/>
        <rFont val="Arial"/>
        <family val="2"/>
      </rPr>
      <t>Structure</t>
    </r>
    <phoneticPr fontId="7" type="noConversion"/>
  </si>
  <si>
    <t>Reprocessing Skill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</si>
</sst>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0" x14ac:knownFonts="1">
    <font>
      <sz val="10"/>
      <color rgb="FF00000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rgb="FF131313"/>
      <name val="Arial"/>
      <family val="2"/>
    </font>
    <font>
      <sz val="10"/>
      <color rgb="FF131313"/>
      <name val="Arial"/>
      <family val="2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sz val="9"/>
      <name val="宋体"/>
      <family val="3"/>
      <charset val="134"/>
    </font>
    <font>
      <b/>
      <sz val="10"/>
      <name val="宋体"/>
      <family val="2"/>
      <charset val="134"/>
    </font>
    <font>
      <b/>
      <sz val="10"/>
      <name val="Arial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CFE2F3"/>
        <bgColor rgb="FFCFE2F3"/>
      </patternFill>
    </fill>
    <fill>
      <patternFill patternType="solid">
        <fgColor rgb="FFB7B7B7"/>
        <bgColor rgb="FFB7B7B7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0" borderId="0" xfId="0" applyFont="1" applyAlignment="1"/>
    <xf numFmtId="0" fontId="2" fillId="2" borderId="1" xfId="0" applyFont="1" applyFill="1" applyBorder="1" applyAlignment="1"/>
    <xf numFmtId="0" fontId="1" fillId="0" borderId="0" xfId="0" applyFont="1" applyAlignment="1"/>
    <xf numFmtId="0" fontId="1" fillId="0" borderId="0" xfId="0" applyFont="1" applyAlignment="1"/>
    <xf numFmtId="0" fontId="3" fillId="3" borderId="1" xfId="0" applyFont="1" applyFill="1" applyBorder="1" applyAlignment="1"/>
    <xf numFmtId="0" fontId="3" fillId="3" borderId="1" xfId="0" applyFont="1" applyFill="1" applyBorder="1" applyAlignment="1">
      <alignment horizontal="right"/>
    </xf>
    <xf numFmtId="0" fontId="4" fillId="3" borderId="1" xfId="0" applyFont="1" applyFill="1" applyBorder="1" applyAlignment="1"/>
    <xf numFmtId="0" fontId="2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right"/>
    </xf>
    <xf numFmtId="0" fontId="1" fillId="2" borderId="1" xfId="0" applyFont="1" applyFill="1" applyBorder="1" applyAlignment="1"/>
    <xf numFmtId="0" fontId="1" fillId="4" borderId="1" xfId="0" applyFont="1" applyFill="1" applyBorder="1" applyAlignment="1"/>
    <xf numFmtId="2" fontId="1" fillId="0" borderId="0" xfId="0" applyNumberFormat="1" applyFont="1"/>
    <xf numFmtId="0" fontId="2" fillId="2" borderId="2" xfId="0" applyFont="1" applyFill="1" applyBorder="1" applyAlignment="1"/>
    <xf numFmtId="0" fontId="1" fillId="0" borderId="3" xfId="0" applyFont="1" applyBorder="1"/>
    <xf numFmtId="0" fontId="5" fillId="3" borderId="2" xfId="0" applyFont="1" applyFill="1" applyBorder="1" applyAlignment="1"/>
    <xf numFmtId="0" fontId="2" fillId="0" borderId="0" xfId="0" applyFont="1" applyAlignment="1"/>
    <xf numFmtId="0" fontId="0" fillId="0" borderId="0" xfId="0" applyFont="1" applyAlignment="1"/>
    <xf numFmtId="0" fontId="2" fillId="2" borderId="2" xfId="0" applyFont="1" applyFill="1" applyBorder="1" applyAlignment="1">
      <alignment horizontal="center"/>
    </xf>
    <xf numFmtId="0" fontId="1" fillId="0" borderId="4" xfId="0" applyFont="1" applyBorder="1"/>
    <xf numFmtId="0" fontId="2" fillId="4" borderId="5" xfId="0" applyFont="1" applyFill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/>
    <xf numFmtId="0" fontId="6" fillId="0" borderId="0" xfId="0" applyFont="1" applyAlignment="1"/>
    <xf numFmtId="0" fontId="9" fillId="2" borderId="1" xfId="0" applyFont="1" applyFill="1" applyBorder="1" applyAlignment="1"/>
  </cellXfs>
  <cellStyles count="1">
    <cellStyle name="常规" xfId="0" builtinId="0"/>
  </cellStyles>
  <dxfs count="3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fill>
        <patternFill patternType="solid">
          <fgColor rgb="FFB7E1CD"/>
          <bgColor rgb="FFB7E1CD"/>
        </patternFill>
      </fill>
    </dxf>
  </dxfs>
  <tableStyles count="1" defaultTableStyle="TableStyleMedium2" defaultPivotStyle="PivotStyleLight16">
    <tableStyle name="MySqlDefault" pivot="0" table="0" count="2" xr9:uid="{E8B2C23F-0F0F-4367-9793-0D95A55220D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iki.eveuniversity.org/Reprocess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B2:I16"/>
  <sheetViews>
    <sheetView tabSelected="1" workbookViewId="0">
      <selection activeCell="C3" sqref="C3"/>
    </sheetView>
  </sheetViews>
  <sheetFormatPr defaultColWidth="14.44140625" defaultRowHeight="15.75" customHeight="1" x14ac:dyDescent="0.25"/>
  <cols>
    <col min="1" max="1" width="3.109375" customWidth="1"/>
    <col min="5" max="5" width="14.44140625" customWidth="1"/>
    <col min="10" max="10" width="3.109375" customWidth="1"/>
  </cols>
  <sheetData>
    <row r="2" spans="2:9" x14ac:dyDescent="0.25">
      <c r="C2" s="25" t="s">
        <v>32</v>
      </c>
      <c r="D2" s="25" t="s">
        <v>33</v>
      </c>
      <c r="E2" s="25" t="s">
        <v>31</v>
      </c>
      <c r="F2" s="25" t="s">
        <v>30</v>
      </c>
      <c r="G2" s="14" t="s">
        <v>34</v>
      </c>
      <c r="H2" s="15"/>
    </row>
    <row r="3" spans="2:9" x14ac:dyDescent="0.25">
      <c r="C3" s="5" t="s">
        <v>15</v>
      </c>
      <c r="D3" s="6" t="s">
        <v>11</v>
      </c>
      <c r="E3" s="7" t="s">
        <v>17</v>
      </c>
      <c r="F3" s="5" t="s">
        <v>21</v>
      </c>
      <c r="G3" s="16" t="s">
        <v>23</v>
      </c>
      <c r="H3" s="15"/>
    </row>
    <row r="5" spans="2:9" x14ac:dyDescent="0.25">
      <c r="C5" s="17" t="s">
        <v>24</v>
      </c>
      <c r="D5" s="18"/>
      <c r="E5" s="18"/>
      <c r="F5" s="18"/>
      <c r="G5" s="18"/>
      <c r="H5" s="18"/>
    </row>
    <row r="6" spans="2:9" x14ac:dyDescent="0.25">
      <c r="B6" s="2" t="s">
        <v>25</v>
      </c>
    </row>
    <row r="7" spans="2:9" x14ac:dyDescent="0.25">
      <c r="B7" s="9">
        <f>((50+VLOOKUP($C$3,values!$A$2:$B$4,2,FALSE))*(1+VLOOKUP($D$3,values!$C$2:$D$4,2,FALSE))*(1+IF($C$3="No Rig",0,VLOOKUP($E$3,values!$E$2:$F$4,2,FALSE))))</f>
        <v>60.547200000000011</v>
      </c>
      <c r="D7" s="19" t="s">
        <v>26</v>
      </c>
      <c r="E7" s="20"/>
      <c r="F7" s="20"/>
      <c r="G7" s="20"/>
      <c r="H7" s="20"/>
      <c r="I7" s="15"/>
    </row>
    <row r="8" spans="2:9" x14ac:dyDescent="0.25">
      <c r="C8" s="10"/>
      <c r="D8" s="11">
        <v>0</v>
      </c>
      <c r="E8" s="11">
        <v>1</v>
      </c>
      <c r="F8" s="11">
        <v>2</v>
      </c>
      <c r="G8" s="11">
        <v>3</v>
      </c>
      <c r="H8" s="11">
        <v>4</v>
      </c>
      <c r="I8" s="11">
        <v>5</v>
      </c>
    </row>
    <row r="9" spans="2:9" x14ac:dyDescent="0.25">
      <c r="B9" s="21" t="s">
        <v>27</v>
      </c>
      <c r="C9" s="12">
        <v>0</v>
      </c>
      <c r="D9" s="13">
        <f>((50+VLOOKUP($C$3,values!$A$2:$B$4,2,FALSE))*(1+VLOOKUP($D$3,values!$C$2:$D$4,2,FALSE))*(1+IF($C$3="No Rig",0,VLOOKUP($E$3,values!$E$2:$F$4,2,FALSE))))*(1+(0.03*VLOOKUP($G$3,values!$G$2:$H$7,2,FALSE)))*(1+(0.02*D$8))*(1+(0.02*$C9))*(1+VLOOKUP($F$3,values!$I$2:$J$5,2,FALSE))</f>
        <v>72.414451200000016</v>
      </c>
      <c r="E9" s="13">
        <f>((50+VLOOKUP($C$3,values!$A$2:$B$4,2,FALSE))*(1+VLOOKUP($D$3,values!$C$2:$D$4,2,FALSE))*(1+IF($C$3="No Rig",0,VLOOKUP($E$3,values!$E$2:$F$4,2,FALSE))))*(1+(0.03*VLOOKUP($G$3,values!$G$2:$H$7,2,FALSE)))*(1+(0.02*E$8))*(1+(0.02*$C9))*(1+VLOOKUP($F$3,values!$I$2:$J$5,2,FALSE))</f>
        <v>73.862740224000021</v>
      </c>
      <c r="F9" s="13">
        <f>((50+VLOOKUP($C$3,values!$A$2:$B$4,2,FALSE))*(1+VLOOKUP($D$3,values!$C$2:$D$4,2,FALSE))*(1+IF($C$3="No Rig",0,VLOOKUP($E$3,values!$E$2:$F$4,2,FALSE))))*(1+(0.03*VLOOKUP($G$3,values!$G$2:$H$7,2,FALSE)))*(1+(0.02*F$8))*(1+(0.02*$C9))*(1+VLOOKUP($F$3,values!$I$2:$J$5,2,FALSE))</f>
        <v>75.311029248000025</v>
      </c>
      <c r="G9" s="13">
        <f>((50+VLOOKUP($C$3,values!$A$2:$B$4,2,FALSE))*(1+VLOOKUP($D$3,values!$C$2:$D$4,2,FALSE))*(1+IF($C$3="No Rig",0,VLOOKUP($E$3,values!$E$2:$F$4,2,FALSE))))*(1+(0.03*VLOOKUP($G$3,values!$G$2:$H$7,2,FALSE)))*(1+(0.02*G$8))*(1+(0.02*$C9))*(1+VLOOKUP($F$3,values!$I$2:$J$5,2,FALSE))</f>
        <v>76.759318272000016</v>
      </c>
      <c r="H9" s="13">
        <f>((50+VLOOKUP($C$3,values!$A$2:$B$4,2,FALSE))*(1+VLOOKUP($D$3,values!$C$2:$D$4,2,FALSE))*(1+IF($C$3="No Rig",0,VLOOKUP($E$3,values!$E$2:$F$4,2,FALSE))))*(1+(0.03*VLOOKUP($G$3,values!$G$2:$H$7,2,FALSE)))*(1+(0.02*H$8))*(1+(0.02*$C9))*(1+VLOOKUP($F$3,values!$I$2:$J$5,2,FALSE))</f>
        <v>78.207607296000006</v>
      </c>
      <c r="I9" s="13">
        <f>((50+VLOOKUP($C$3,values!$A$2:$B$4,2,FALSE))*(1+VLOOKUP($D$3,values!$C$2:$D$4,2,FALSE))*(1+IF($C$3="No Rig",0,VLOOKUP($E$3,values!$E$2:$F$4,2,FALSE))))*(1+(0.03*VLOOKUP($G$3,values!$G$2:$H$7,2,FALSE)))*(1+(0.02*I$8))*(1+(0.02*$C9))*(1+VLOOKUP($F$3,values!$I$2:$J$5,2,FALSE))</f>
        <v>79.655896320000011</v>
      </c>
    </row>
    <row r="10" spans="2:9" x14ac:dyDescent="0.25">
      <c r="B10" s="22"/>
      <c r="C10" s="12">
        <v>1</v>
      </c>
      <c r="D10" s="13">
        <f>((50+VLOOKUP($C$3,values!$A$2:$B$4,2,FALSE))*(1+VLOOKUP($D$3,values!$C$2:$D$4,2,FALSE))*(1+IF($C$3="No Rig",0,VLOOKUP($E$3,values!$E$2:$F$4,2,FALSE))))*(1+(0.03*VLOOKUP($G$3,values!$G$2:$H$7,2,FALSE)))*(1+(0.02*D$8))*(1+(0.02*$C10))*(1+VLOOKUP($F$3,values!$I$2:$J$5,2,FALSE))</f>
        <v>73.862740224000021</v>
      </c>
      <c r="E10" s="13">
        <f>((50+VLOOKUP($C$3,values!$A$2:$B$4,2,FALSE))*(1+VLOOKUP($D$3,values!$C$2:$D$4,2,FALSE))*(1+IF($C$3="No Rig",0,VLOOKUP($E$3,values!$E$2:$F$4,2,FALSE))))*(1+(0.03*VLOOKUP($G$3,values!$G$2:$H$7,2,FALSE)))*(1+(0.02*E$8))*(1+(0.02*$C10))*(1+VLOOKUP($F$3,values!$I$2:$J$5,2,FALSE))</f>
        <v>75.339995028480018</v>
      </c>
      <c r="F10" s="13">
        <f>((50+VLOOKUP($C$3,values!$A$2:$B$4,2,FALSE))*(1+VLOOKUP($D$3,values!$C$2:$D$4,2,FALSE))*(1+IF($C$3="No Rig",0,VLOOKUP($E$3,values!$E$2:$F$4,2,FALSE))))*(1+(0.03*VLOOKUP($G$3,values!$G$2:$H$7,2,FALSE)))*(1+(0.02*F$8))*(1+(0.02*$C10))*(1+VLOOKUP($F$3,values!$I$2:$J$5,2,FALSE))</f>
        <v>76.81724983296003</v>
      </c>
      <c r="G10" s="13">
        <f>((50+VLOOKUP($C$3,values!$A$2:$B$4,2,FALSE))*(1+VLOOKUP($D$3,values!$C$2:$D$4,2,FALSE))*(1+IF($C$3="No Rig",0,VLOOKUP($E$3,values!$E$2:$F$4,2,FALSE))))*(1+(0.03*VLOOKUP($G$3,values!$G$2:$H$7,2,FALSE)))*(1+(0.02*G$8))*(1+(0.02*$C10))*(1+VLOOKUP($F$3,values!$I$2:$J$5,2,FALSE))</f>
        <v>78.294504637440014</v>
      </c>
      <c r="H10" s="13">
        <f>((50+VLOOKUP($C$3,values!$A$2:$B$4,2,FALSE))*(1+VLOOKUP($D$3,values!$C$2:$D$4,2,FALSE))*(1+IF($C$3="No Rig",0,VLOOKUP($E$3,values!$E$2:$F$4,2,FALSE))))*(1+(0.03*VLOOKUP($G$3,values!$G$2:$H$7,2,FALSE)))*(1+(0.02*H$8))*(1+(0.02*$C10))*(1+VLOOKUP($F$3,values!$I$2:$J$5,2,FALSE))</f>
        <v>79.771759441920025</v>
      </c>
      <c r="I10" s="13">
        <f>((50+VLOOKUP($C$3,values!$A$2:$B$4,2,FALSE))*(1+VLOOKUP($D$3,values!$C$2:$D$4,2,FALSE))*(1+IF($C$3="No Rig",0,VLOOKUP($E$3,values!$E$2:$F$4,2,FALSE))))*(1+(0.03*VLOOKUP($G$3,values!$G$2:$H$7,2,FALSE)))*(1+(0.02*I$8))*(1+(0.02*$C10))*(1+VLOOKUP($F$3,values!$I$2:$J$5,2,FALSE))</f>
        <v>81.249014246400023</v>
      </c>
    </row>
    <row r="11" spans="2:9" x14ac:dyDescent="0.25">
      <c r="B11" s="22"/>
      <c r="C11" s="12">
        <v>2</v>
      </c>
      <c r="D11" s="13">
        <f>((50+VLOOKUP($C$3,values!$A$2:$B$4,2,FALSE))*(1+VLOOKUP($D$3,values!$C$2:$D$4,2,FALSE))*(1+IF($C$3="No Rig",0,VLOOKUP($E$3,values!$E$2:$F$4,2,FALSE))))*(1+(0.03*VLOOKUP($G$3,values!$G$2:$H$7,2,FALSE)))*(1+(0.02*D$8))*(1+(0.02*$C11))*(1+VLOOKUP($F$3,values!$I$2:$J$5,2,FALSE))</f>
        <v>75.311029248000025</v>
      </c>
      <c r="E11" s="13">
        <f>((50+VLOOKUP($C$3,values!$A$2:$B$4,2,FALSE))*(1+VLOOKUP($D$3,values!$C$2:$D$4,2,FALSE))*(1+IF($C$3="No Rig",0,VLOOKUP($E$3,values!$E$2:$F$4,2,FALSE))))*(1+(0.03*VLOOKUP($G$3,values!$G$2:$H$7,2,FALSE)))*(1+(0.02*E$8))*(1+(0.02*$C11))*(1+VLOOKUP($F$3,values!$I$2:$J$5,2,FALSE))</f>
        <v>76.81724983296003</v>
      </c>
      <c r="F11" s="13">
        <f>((50+VLOOKUP($C$3,values!$A$2:$B$4,2,FALSE))*(1+VLOOKUP($D$3,values!$C$2:$D$4,2,FALSE))*(1+IF($C$3="No Rig",0,VLOOKUP($E$3,values!$E$2:$F$4,2,FALSE))))*(1+(0.03*VLOOKUP($G$3,values!$G$2:$H$7,2,FALSE)))*(1+(0.02*F$8))*(1+(0.02*$C11))*(1+VLOOKUP($F$3,values!$I$2:$J$5,2,FALSE))</f>
        <v>78.323470417920035</v>
      </c>
      <c r="G11" s="13">
        <f>((50+VLOOKUP($C$3,values!$A$2:$B$4,2,FALSE))*(1+VLOOKUP($D$3,values!$C$2:$D$4,2,FALSE))*(1+IF($C$3="No Rig",0,VLOOKUP($E$3,values!$E$2:$F$4,2,FALSE))))*(1+(0.03*VLOOKUP($G$3,values!$G$2:$H$7,2,FALSE)))*(1+(0.02*G$8))*(1+(0.02*$C11))*(1+VLOOKUP($F$3,values!$I$2:$J$5,2,FALSE))</f>
        <v>79.829691002880026</v>
      </c>
      <c r="H11" s="13">
        <f>((50+VLOOKUP($C$3,values!$A$2:$B$4,2,FALSE))*(1+VLOOKUP($D$3,values!$C$2:$D$4,2,FALSE))*(1+IF($C$3="No Rig",0,VLOOKUP($E$3,values!$E$2:$F$4,2,FALSE))))*(1+(0.03*VLOOKUP($G$3,values!$G$2:$H$7,2,FALSE)))*(1+(0.02*H$8))*(1+(0.02*$C11))*(1+VLOOKUP($F$3,values!$I$2:$J$5,2,FALSE))</f>
        <v>81.335911587840016</v>
      </c>
      <c r="I11" s="13">
        <f>((50+VLOOKUP($C$3,values!$A$2:$B$4,2,FALSE))*(1+VLOOKUP($D$3,values!$C$2:$D$4,2,FALSE))*(1+IF($C$3="No Rig",0,VLOOKUP($E$3,values!$E$2:$F$4,2,FALSE))))*(1+(0.03*VLOOKUP($G$3,values!$G$2:$H$7,2,FALSE)))*(1+(0.02*I$8))*(1+(0.02*$C11))*(1+VLOOKUP($F$3,values!$I$2:$J$5,2,FALSE))</f>
        <v>82.842132172800021</v>
      </c>
    </row>
    <row r="12" spans="2:9" x14ac:dyDescent="0.25">
      <c r="B12" s="22"/>
      <c r="C12" s="12">
        <v>3</v>
      </c>
      <c r="D12" s="13">
        <f>((50+VLOOKUP($C$3,values!$A$2:$B$4,2,FALSE))*(1+VLOOKUP($D$3,values!$C$2:$D$4,2,FALSE))*(1+IF($C$3="No Rig",0,VLOOKUP($E$3,values!$E$2:$F$4,2,FALSE))))*(1+(0.03*VLOOKUP($G$3,values!$G$2:$H$7,2,FALSE)))*(1+(0.02*D$8))*(1+(0.02*$C12))*(1+VLOOKUP($F$3,values!$I$2:$J$5,2,FALSE))</f>
        <v>76.759318272000016</v>
      </c>
      <c r="E12" s="13">
        <f>((50+VLOOKUP($C$3,values!$A$2:$B$4,2,FALSE))*(1+VLOOKUP($D$3,values!$C$2:$D$4,2,FALSE))*(1+IF($C$3="No Rig",0,VLOOKUP($E$3,values!$E$2:$F$4,2,FALSE))))*(1+(0.03*VLOOKUP($G$3,values!$G$2:$H$7,2,FALSE)))*(1+(0.02*E$8))*(1+(0.02*$C12))*(1+VLOOKUP($F$3,values!$I$2:$J$5,2,FALSE))</f>
        <v>78.294504637440014</v>
      </c>
      <c r="F12" s="13">
        <f>((50+VLOOKUP($C$3,values!$A$2:$B$4,2,FALSE))*(1+VLOOKUP($D$3,values!$C$2:$D$4,2,FALSE))*(1+IF($C$3="No Rig",0,VLOOKUP($E$3,values!$E$2:$F$4,2,FALSE))))*(1+(0.03*VLOOKUP($G$3,values!$G$2:$H$7,2,FALSE)))*(1+(0.02*F$8))*(1+(0.02*$C12))*(1+VLOOKUP($F$3,values!$I$2:$J$5,2,FALSE))</f>
        <v>79.829691002880026</v>
      </c>
      <c r="G12" s="13">
        <f>((50+VLOOKUP($C$3,values!$A$2:$B$4,2,FALSE))*(1+VLOOKUP($D$3,values!$C$2:$D$4,2,FALSE))*(1+IF($C$3="No Rig",0,VLOOKUP($E$3,values!$E$2:$F$4,2,FALSE))))*(1+(0.03*VLOOKUP($G$3,values!$G$2:$H$7,2,FALSE)))*(1+(0.02*G$8))*(1+(0.02*$C12))*(1+VLOOKUP($F$3,values!$I$2:$J$5,2,FALSE))</f>
        <v>81.364877368320009</v>
      </c>
      <c r="H12" s="13">
        <f>((50+VLOOKUP($C$3,values!$A$2:$B$4,2,FALSE))*(1+VLOOKUP($D$3,values!$C$2:$D$4,2,FALSE))*(1+IF($C$3="No Rig",0,VLOOKUP($E$3,values!$E$2:$F$4,2,FALSE))))*(1+(0.03*VLOOKUP($G$3,values!$G$2:$H$7,2,FALSE)))*(1+(0.02*H$8))*(1+(0.02*$C12))*(1+VLOOKUP($F$3,values!$I$2:$J$5,2,FALSE))</f>
        <v>82.900063733760021</v>
      </c>
      <c r="I12" s="13">
        <f>((50+VLOOKUP($C$3,values!$A$2:$B$4,2,FALSE))*(1+VLOOKUP($D$3,values!$C$2:$D$4,2,FALSE))*(1+IF($C$3="No Rig",0,VLOOKUP($E$3,values!$E$2:$F$4,2,FALSE))))*(1+(0.03*VLOOKUP($G$3,values!$G$2:$H$7,2,FALSE)))*(1+(0.02*I$8))*(1+(0.02*$C12))*(1+VLOOKUP($F$3,values!$I$2:$J$5,2,FALSE))</f>
        <v>84.435250099200019</v>
      </c>
    </row>
    <row r="13" spans="2:9" x14ac:dyDescent="0.25">
      <c r="B13" s="22"/>
      <c r="C13" s="12">
        <v>4</v>
      </c>
      <c r="D13" s="13">
        <f>((50+VLOOKUP($C$3,values!$A$2:$B$4,2,FALSE))*(1+VLOOKUP($D$3,values!$C$2:$D$4,2,FALSE))*(1+IF($C$3="No Rig",0,VLOOKUP($E$3,values!$E$2:$F$4,2,FALSE))))*(1+(0.03*VLOOKUP($G$3,values!$G$2:$H$7,2,FALSE)))*(1+(0.02*D$8))*(1+(0.02*$C13))*(1+VLOOKUP($F$3,values!$I$2:$J$5,2,FALSE))</f>
        <v>78.207607296000006</v>
      </c>
      <c r="E13" s="13">
        <f>((50+VLOOKUP($C$3,values!$A$2:$B$4,2,FALSE))*(1+VLOOKUP($D$3,values!$C$2:$D$4,2,FALSE))*(1+IF($C$3="No Rig",0,VLOOKUP($E$3,values!$E$2:$F$4,2,FALSE))))*(1+(0.03*VLOOKUP($G$3,values!$G$2:$H$7,2,FALSE)))*(1+(0.02*E$8))*(1+(0.02*$C13))*(1+VLOOKUP($F$3,values!$I$2:$J$5,2,FALSE))</f>
        <v>79.771759441920025</v>
      </c>
      <c r="F13" s="13">
        <f>((50+VLOOKUP($C$3,values!$A$2:$B$4,2,FALSE))*(1+VLOOKUP($D$3,values!$C$2:$D$4,2,FALSE))*(1+IF($C$3="No Rig",0,VLOOKUP($E$3,values!$E$2:$F$4,2,FALSE))))*(1+(0.03*VLOOKUP($G$3,values!$G$2:$H$7,2,FALSE)))*(1+(0.02*F$8))*(1+(0.02*$C13))*(1+VLOOKUP($F$3,values!$I$2:$J$5,2,FALSE))</f>
        <v>81.33591158784003</v>
      </c>
      <c r="G13" s="13">
        <f>((50+VLOOKUP($C$3,values!$A$2:$B$4,2,FALSE))*(1+VLOOKUP($D$3,values!$C$2:$D$4,2,FALSE))*(1+IF($C$3="No Rig",0,VLOOKUP($E$3,values!$E$2:$F$4,2,FALSE))))*(1+(0.03*VLOOKUP($G$3,values!$G$2:$H$7,2,FALSE)))*(1+(0.02*G$8))*(1+(0.02*$C13))*(1+VLOOKUP($F$3,values!$I$2:$J$5,2,FALSE))</f>
        <v>82.900063733760021</v>
      </c>
      <c r="H13" s="13">
        <f>((50+VLOOKUP($C$3,values!$A$2:$B$4,2,FALSE))*(1+VLOOKUP($D$3,values!$C$2:$D$4,2,FALSE))*(1+IF($C$3="No Rig",0,VLOOKUP($E$3,values!$E$2:$F$4,2,FALSE))))*(1+(0.03*VLOOKUP($G$3,values!$G$2:$H$7,2,FALSE)))*(1+(0.02*H$8))*(1+(0.02*$C13))*(1+VLOOKUP($F$3,values!$I$2:$J$5,2,FALSE))</f>
        <v>84.464215879680026</v>
      </c>
      <c r="I13" s="13">
        <f>((50+VLOOKUP($C$3,values!$A$2:$B$4,2,FALSE))*(1+VLOOKUP($D$3,values!$C$2:$D$4,2,FALSE))*(1+IF($C$3="No Rig",0,VLOOKUP($E$3,values!$E$2:$F$4,2,FALSE))))*(1+(0.03*VLOOKUP($G$3,values!$G$2:$H$7,2,FALSE)))*(1+(0.02*I$8))*(1+(0.02*$C13))*(1+VLOOKUP($F$3,values!$I$2:$J$5,2,FALSE))</f>
        <v>86.028368025600031</v>
      </c>
    </row>
    <row r="14" spans="2:9" x14ac:dyDescent="0.25">
      <c r="B14" s="23"/>
      <c r="C14" s="12">
        <v>5</v>
      </c>
      <c r="D14" s="13">
        <f>((50+VLOOKUP($C$3,values!$A$2:$B$4,2,FALSE))*(1+VLOOKUP($D$3,values!$C$2:$D$4,2,FALSE))*(1+IF($C$3="No Rig",0,VLOOKUP($E$3,values!$E$2:$F$4,2,FALSE))))*(1+(0.03*VLOOKUP($G$3,values!$G$2:$H$7,2,FALSE)))*(1+(0.02*D$8))*(1+(0.02*$C14))*(1+VLOOKUP($F$3,values!$I$2:$J$5,2,FALSE))</f>
        <v>79.655896320000011</v>
      </c>
      <c r="E14" s="13">
        <f>((50+VLOOKUP($C$3,values!$A$2:$B$4,2,FALSE))*(1+VLOOKUP($D$3,values!$C$2:$D$4,2,FALSE))*(1+IF($C$3="No Rig",0,VLOOKUP($E$3,values!$E$2:$F$4,2,FALSE))))*(1+(0.03*VLOOKUP($G$3,values!$G$2:$H$7,2,FALSE)))*(1+(0.02*E$8))*(1+(0.02*$C14))*(1+VLOOKUP($F$3,values!$I$2:$J$5,2,FALSE))</f>
        <v>81.249014246400023</v>
      </c>
      <c r="F14" s="13">
        <f>((50+VLOOKUP($C$3,values!$A$2:$B$4,2,FALSE))*(1+VLOOKUP($D$3,values!$C$2:$D$4,2,FALSE))*(1+IF($C$3="No Rig",0,VLOOKUP($E$3,values!$E$2:$F$4,2,FALSE))))*(1+(0.03*VLOOKUP($G$3,values!$G$2:$H$7,2,FALSE)))*(1+(0.02*F$8))*(1+(0.02*$C14))*(1+VLOOKUP($F$3,values!$I$2:$J$5,2,FALSE))</f>
        <v>82.842132172800035</v>
      </c>
      <c r="G14" s="13">
        <f>((50+VLOOKUP($C$3,values!$A$2:$B$4,2,FALSE))*(1+VLOOKUP($D$3,values!$C$2:$D$4,2,FALSE))*(1+IF($C$3="No Rig",0,VLOOKUP($E$3,values!$E$2:$F$4,2,FALSE))))*(1+(0.03*VLOOKUP($G$3,values!$G$2:$H$7,2,FALSE)))*(1+(0.02*G$8))*(1+(0.02*$C14))*(1+VLOOKUP($F$3,values!$I$2:$J$5,2,FALSE))</f>
        <v>84.435250099200019</v>
      </c>
      <c r="H14" s="13">
        <f>((50+VLOOKUP($C$3,values!$A$2:$B$4,2,FALSE))*(1+VLOOKUP($D$3,values!$C$2:$D$4,2,FALSE))*(1+IF($C$3="No Rig",0,VLOOKUP($E$3,values!$E$2:$F$4,2,FALSE))))*(1+(0.03*VLOOKUP($G$3,values!$G$2:$H$7,2,FALSE)))*(1+(0.02*H$8))*(1+(0.02*$C14))*(1+VLOOKUP($F$3,values!$I$2:$J$5,2,FALSE))</f>
        <v>86.028368025600031</v>
      </c>
      <c r="I14" s="13">
        <f>((50+VLOOKUP($C$3,values!$A$2:$B$4,2,FALSE))*(1+VLOOKUP($D$3,values!$C$2:$D$4,2,FALSE))*(1+IF($C$3="No Rig",0,VLOOKUP($E$3,values!$E$2:$F$4,2,FALSE))))*(1+(0.03*VLOOKUP($G$3,values!$G$2:$H$7,2,FALSE)))*(1+(0.02*I$8))*(1+(0.02*$C14))*(1+VLOOKUP($F$3,values!$I$2:$J$5,2,FALSE))</f>
        <v>87.621485952000029</v>
      </c>
    </row>
    <row r="16" spans="2:9" x14ac:dyDescent="0.25">
      <c r="B16" s="8" t="s">
        <v>28</v>
      </c>
      <c r="C16" s="24" t="s">
        <v>29</v>
      </c>
      <c r="D16" s="18"/>
      <c r="E16" s="18"/>
      <c r="F16" s="18"/>
      <c r="G16" s="18"/>
      <c r="H16" s="18"/>
    </row>
  </sheetData>
  <mergeCells count="6">
    <mergeCell ref="C16:H16"/>
    <mergeCell ref="G2:H2"/>
    <mergeCell ref="G3:H3"/>
    <mergeCell ref="C5:H5"/>
    <mergeCell ref="D7:I7"/>
    <mergeCell ref="B9:B14"/>
  </mergeCells>
  <phoneticPr fontId="7" type="noConversion"/>
  <conditionalFormatting sqref="D9:I14">
    <cfRule type="colorScale" priority="1">
      <colorScale>
        <cfvo type="min"/>
        <cfvo type="percentile" val="50"/>
        <cfvo type="max"/>
        <color rgb="FFE67C73"/>
        <color rgb="FFFFD666"/>
        <color rgb="FF57BB8A"/>
      </colorScale>
    </cfRule>
  </conditionalFormatting>
  <conditionalFormatting sqref="G3:H3">
    <cfRule type="notContainsBlanks" dxfId="2" priority="2">
      <formula>LEN(TRIM(G3))&gt;0</formula>
    </cfRule>
  </conditionalFormatting>
  <hyperlinks>
    <hyperlink ref="C16" r:id="rId1" location="Upwell_Refining_Formula" xr:uid="{00000000-0004-0000-0000-000000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0000000}">
          <x14:formula1>
            <xm:f>values!$G$2:$G$7</xm:f>
          </x14:formula1>
          <xm:sqref>G3</xm:sqref>
        </x14:dataValidation>
        <x14:dataValidation type="list" allowBlank="1" showErrorMessage="1" xr:uid="{00000000-0002-0000-0000-000001000000}">
          <x14:formula1>
            <xm:f>values!$I$2:$I$5</xm:f>
          </x14:formula1>
          <xm:sqref>F3</xm:sqref>
        </x14:dataValidation>
        <x14:dataValidation type="list" allowBlank="1" showErrorMessage="1" xr:uid="{00000000-0002-0000-0000-000002000000}">
          <x14:formula1>
            <xm:f>values!$A$2:$A$4</xm:f>
          </x14:formula1>
          <xm:sqref>C3</xm:sqref>
        </x14:dataValidation>
        <x14:dataValidation type="list" allowBlank="1" showErrorMessage="1" xr:uid="{00000000-0002-0000-0000-000003000000}">
          <x14:formula1>
            <xm:f>values!$C$2:$C$4</xm:f>
          </x14:formula1>
          <xm:sqref>D3</xm:sqref>
        </x14:dataValidation>
        <x14:dataValidation type="list" allowBlank="1" showErrorMessage="1" xr:uid="{00000000-0002-0000-0000-000004000000}">
          <x14:formula1>
            <xm:f>values!$E$2:$E$4</xm:f>
          </x14:formula1>
          <xm:sqref>E3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7"/>
  <sheetViews>
    <sheetView workbookViewId="0"/>
  </sheetViews>
  <sheetFormatPr defaultColWidth="14.44140625" defaultRowHeight="15.75" customHeight="1" x14ac:dyDescent="0.25"/>
  <sheetData>
    <row r="1" spans="1:10" x14ac:dyDescent="0.25">
      <c r="A1" s="1" t="s">
        <v>0</v>
      </c>
      <c r="B1" s="3"/>
      <c r="C1" s="1" t="s">
        <v>1</v>
      </c>
      <c r="D1" s="3"/>
      <c r="E1" s="1" t="s">
        <v>2</v>
      </c>
      <c r="F1" s="3"/>
      <c r="G1" s="1" t="s">
        <v>4</v>
      </c>
      <c r="H1" s="3"/>
      <c r="I1" s="1" t="s">
        <v>3</v>
      </c>
      <c r="J1" s="3"/>
    </row>
    <row r="2" spans="1:10" x14ac:dyDescent="0.25">
      <c r="A2" s="1" t="s">
        <v>5</v>
      </c>
      <c r="B2" s="1">
        <v>0</v>
      </c>
      <c r="C2" s="1" t="s">
        <v>6</v>
      </c>
      <c r="D2" s="1">
        <v>0</v>
      </c>
      <c r="E2" s="1" t="s">
        <v>7</v>
      </c>
      <c r="F2" s="1">
        <v>0</v>
      </c>
      <c r="G2" s="1" t="s">
        <v>8</v>
      </c>
      <c r="H2" s="1">
        <v>0</v>
      </c>
      <c r="I2" s="4" t="s">
        <v>9</v>
      </c>
      <c r="J2" s="1">
        <v>0</v>
      </c>
    </row>
    <row r="3" spans="1:10" x14ac:dyDescent="0.25">
      <c r="A3" s="1" t="s">
        <v>10</v>
      </c>
      <c r="B3" s="1">
        <v>1</v>
      </c>
      <c r="C3" s="1" t="s">
        <v>11</v>
      </c>
      <c r="D3" s="1">
        <v>0.02</v>
      </c>
      <c r="E3" s="1" t="s">
        <v>12</v>
      </c>
      <c r="F3" s="1">
        <v>0.06</v>
      </c>
      <c r="G3" s="1" t="s">
        <v>13</v>
      </c>
      <c r="H3" s="1">
        <v>1</v>
      </c>
      <c r="I3" s="1" t="s">
        <v>14</v>
      </c>
      <c r="J3" s="1">
        <v>0.01</v>
      </c>
    </row>
    <row r="4" spans="1:10" x14ac:dyDescent="0.25">
      <c r="A4" s="1" t="s">
        <v>15</v>
      </c>
      <c r="B4" s="1">
        <v>3</v>
      </c>
      <c r="C4" s="1" t="s">
        <v>16</v>
      </c>
      <c r="D4" s="1">
        <v>0.04</v>
      </c>
      <c r="E4" s="1" t="s">
        <v>17</v>
      </c>
      <c r="F4" s="1">
        <v>0.12</v>
      </c>
      <c r="G4" s="1" t="s">
        <v>18</v>
      </c>
      <c r="H4" s="1">
        <v>2</v>
      </c>
      <c r="I4" s="1" t="s">
        <v>19</v>
      </c>
      <c r="J4" s="1">
        <v>0.02</v>
      </c>
    </row>
    <row r="5" spans="1:10" x14ac:dyDescent="0.25">
      <c r="A5" s="3"/>
      <c r="B5" s="3"/>
      <c r="C5" s="3"/>
      <c r="D5" s="3"/>
      <c r="E5" s="3"/>
      <c r="F5" s="3"/>
      <c r="G5" s="1" t="s">
        <v>20</v>
      </c>
      <c r="H5" s="1">
        <v>3</v>
      </c>
      <c r="I5" s="1" t="s">
        <v>21</v>
      </c>
      <c r="J5" s="1">
        <v>0.04</v>
      </c>
    </row>
    <row r="6" spans="1:10" x14ac:dyDescent="0.25">
      <c r="A6" s="3"/>
      <c r="B6" s="3"/>
      <c r="C6" s="3"/>
      <c r="D6" s="3"/>
      <c r="E6" s="3"/>
      <c r="F6" s="3"/>
      <c r="G6" s="1" t="s">
        <v>22</v>
      </c>
      <c r="H6" s="1">
        <v>4</v>
      </c>
      <c r="I6" s="3"/>
      <c r="J6" s="3"/>
    </row>
    <row r="7" spans="1:10" x14ac:dyDescent="0.25">
      <c r="A7" s="3"/>
      <c r="B7" s="3"/>
      <c r="C7" s="3"/>
      <c r="D7" s="3"/>
      <c r="E7" s="3"/>
      <c r="F7" s="3"/>
      <c r="G7" s="1" t="s">
        <v>23</v>
      </c>
      <c r="H7" s="1">
        <v>5</v>
      </c>
      <c r="I7" s="3"/>
      <c r="J7" s="3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qy</cp:lastModifiedBy>
  <dcterms:modified xsi:type="dcterms:W3CDTF">2020-04-07T08:25:12Z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38ed64cc-8161-4611-ab13-56bf5075139d</vt:lpwstr>
  </property>
</Properties>
</file>