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\Desktop\"/>
    </mc:Choice>
  </mc:AlternateContent>
  <xr:revisionPtr revIDLastSave="0" documentId="13_ncr:1_{B3FCAA20-F9EE-4172-9B6D-0F42395661AD}" xr6:coauthVersionLast="47" xr6:coauthVersionMax="47" xr10:uidLastSave="{00000000-0000-0000-0000-000000000000}"/>
  <bookViews>
    <workbookView xWindow="24860" yWindow="-2670" windowWidth="27420" windowHeight="13640" activeTab="1" xr2:uid="{F0A8E5FD-B55B-7640-872F-A4C37E148F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1" i="2"/>
  <c r="B28" i="2"/>
  <c r="J8" i="1"/>
  <c r="F23" i="1"/>
  <c r="D23" i="1"/>
  <c r="J45" i="1"/>
  <c r="P47" i="1" s="1"/>
  <c r="J35" i="1"/>
  <c r="F34" i="1" s="1"/>
  <c r="B45" i="1"/>
  <c r="B34" i="1"/>
  <c r="F12" i="1"/>
  <c r="B12" i="1"/>
  <c r="F45" i="1" l="1"/>
  <c r="O47" i="1"/>
  <c r="D34" i="1"/>
  <c r="C36" i="1" s="1"/>
  <c r="C39" i="1"/>
  <c r="D45" i="1"/>
  <c r="D47" i="1" s="1"/>
  <c r="D25" i="1"/>
  <c r="B23" i="1"/>
  <c r="D13" i="1"/>
  <c r="T47" i="1" l="1"/>
  <c r="U47" i="1"/>
  <c r="D37" i="1"/>
  <c r="C48" i="1"/>
  <c r="C50" i="1"/>
  <c r="D48" i="1"/>
  <c r="D36" i="1"/>
  <c r="C47" i="1"/>
  <c r="C37" i="1"/>
  <c r="D24" i="1"/>
  <c r="D14" i="1"/>
</calcChain>
</file>

<file path=xl/sharedStrings.xml><?xml version="1.0" encoding="utf-8"?>
<sst xmlns="http://schemas.openxmlformats.org/spreadsheetml/2006/main" count="96" uniqueCount="70">
  <si>
    <t>Variance Master sheet</t>
  </si>
  <si>
    <t xml:space="preserve">Direct Material Variances </t>
  </si>
  <si>
    <t xml:space="preserve">Direct Labour Variances </t>
  </si>
  <si>
    <t>Variable MOH</t>
  </si>
  <si>
    <t>Spending (price)</t>
  </si>
  <si>
    <t>Efficiency (Quantity)</t>
  </si>
  <si>
    <t>***Fixed MOH***</t>
  </si>
  <si>
    <t>Volume</t>
  </si>
  <si>
    <t>Legend :</t>
  </si>
  <si>
    <t>AQ*SP</t>
  </si>
  <si>
    <t>AQ (Actual Quantity)</t>
  </si>
  <si>
    <t>AP (Actual Price)</t>
  </si>
  <si>
    <t>SQ (Standard Quantity)</t>
  </si>
  <si>
    <t>SP (Standard Price)</t>
  </si>
  <si>
    <t>Net (negative means unfavourable)</t>
  </si>
  <si>
    <t>Price (AQ*AP)</t>
  </si>
  <si>
    <t>Quantity (SQ*SP)</t>
  </si>
  <si>
    <t>Direct Materials:</t>
  </si>
  <si>
    <t>Direct Labour:</t>
  </si>
  <si>
    <t>Rate (AH*AR)</t>
  </si>
  <si>
    <t>AH*SR</t>
  </si>
  <si>
    <t>Quantity (SH*SR)</t>
  </si>
  <si>
    <t>AH (Actual Hours)</t>
  </si>
  <si>
    <t>AR (Actual Rate)</t>
  </si>
  <si>
    <t>SH (Standard Hours)</t>
  </si>
  <si>
    <t>SR (Standard Rate)</t>
  </si>
  <si>
    <t xml:space="preserve">Units Produced </t>
  </si>
  <si>
    <t>DM/unit</t>
  </si>
  <si>
    <t>Hr/unit</t>
  </si>
  <si>
    <t>For SH Calculation</t>
  </si>
  <si>
    <t xml:space="preserve">For SQ Calculation </t>
  </si>
  <si>
    <t>MOH:</t>
  </si>
  <si>
    <t>Actual Cost Incurred</t>
  </si>
  <si>
    <t>SH*SR</t>
  </si>
  <si>
    <t>AH(Actual Hours)</t>
  </si>
  <si>
    <t>SH(Standard Hours)</t>
  </si>
  <si>
    <t>SR(Standard Rate)</t>
  </si>
  <si>
    <t>Spending (Budget)</t>
  </si>
  <si>
    <t>Actual FOH</t>
  </si>
  <si>
    <t>NCH (static Budget) * SR</t>
  </si>
  <si>
    <t xml:space="preserve">NCH (Normal Capacity Hours) </t>
  </si>
  <si>
    <t>SR*SH</t>
  </si>
  <si>
    <t>For SR Calculation</t>
  </si>
  <si>
    <t>Budgeted Labour Hours</t>
  </si>
  <si>
    <t>Budgeted Variable Cost</t>
  </si>
  <si>
    <t>Budgeted Fixed Cost</t>
  </si>
  <si>
    <t>*For Total Overhead Variance</t>
  </si>
  <si>
    <t>Variable SR</t>
  </si>
  <si>
    <t>Fixed SR</t>
  </si>
  <si>
    <t xml:space="preserve">Hr/unit </t>
  </si>
  <si>
    <t xml:space="preserve">Unites Produced </t>
  </si>
  <si>
    <t>TOTAL MOH VARIANCE</t>
  </si>
  <si>
    <t>Actual Overhead</t>
  </si>
  <si>
    <t>Variances using the equations</t>
  </si>
  <si>
    <t>AQ</t>
  </si>
  <si>
    <t>Materials price variance  AQ(AP-SP)</t>
  </si>
  <si>
    <t>AP</t>
  </si>
  <si>
    <t>SP</t>
  </si>
  <si>
    <t>Materials quantity variance SP( AQ- SQ)</t>
  </si>
  <si>
    <t>SQ</t>
  </si>
  <si>
    <t>Labour rate variance AH(AR-SR)</t>
  </si>
  <si>
    <t>AH</t>
  </si>
  <si>
    <t>AR</t>
  </si>
  <si>
    <t>SR</t>
  </si>
  <si>
    <t>Labour Efficiency variance SR( AH - SH)</t>
  </si>
  <si>
    <t>SH</t>
  </si>
  <si>
    <t>Variable manufacturing overhead spending variance AH(AR-SR)</t>
  </si>
  <si>
    <t>Variable manufacturing overhead efficiency variance</t>
  </si>
  <si>
    <t>SR(AH-SH)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</si>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</sst>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6"/>
      <color theme="1"/>
      <name val="Calibri (Body)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164" fontId="0" fillId="0" borderId="1" xfId="1" applyFont="1" applyBorder="1"/>
    <xf numFmtId="0" fontId="0" fillId="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3" xfId="0" applyBorder="1"/>
    <xf numFmtId="0" fontId="4" fillId="0" borderId="2" xfId="0" applyFont="1" applyBorder="1" applyAlignment="1"/>
    <xf numFmtId="0" fontId="1" fillId="0" borderId="3" xfId="0" applyFont="1" applyBorder="1"/>
    <xf numFmtId="0" fontId="0" fillId="0" borderId="0" xfId="0" applyFill="1"/>
    <xf numFmtId="0" fontId="0" fillId="0" borderId="4" xfId="0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 wrapText="1"/>
    </xf>
    <xf numFmtId="3" fontId="0" fillId="0" borderId="1" xfId="0" applyNumberFormat="1" applyBorder="1"/>
    <xf numFmtId="3" fontId="0" fillId="0" borderId="2" xfId="0" applyNumberFormat="1" applyBorder="1"/>
    <xf numFmtId="0" fontId="0" fillId="0" borderId="5" xfId="0" applyBorder="1"/>
    <xf numFmtId="0" fontId="4" fillId="0" borderId="5" xfId="0" applyFont="1" applyBorder="1"/>
    <xf numFmtId="0" fontId="5" fillId="0" borderId="1" xfId="0" applyFont="1" applyBorder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C8FF-4AF7-6F45-A600-F7965E937D7C}">
  <dimension ref="A3:U50"/>
  <sheetViews>
    <sheetView workbookViewId="0">
      <selection activeCell="M8" sqref="M8"/>
    </sheetView>
  </sheetViews>
  <sheetFormatPr defaultColWidth="11" defaultRowHeight="15.75"/>
  <cols>
    <col min="4" max="4" width="16.375" customWidth="1"/>
    <col min="5" max="5" width="6.625" bestFit="1" customWidth="1"/>
    <col min="9" max="9" width="21.125" customWidth="1"/>
    <col min="12" max="12" width="20.5" customWidth="1"/>
    <col min="13" max="13" width="21.375" customWidth="1"/>
    <col min="18" max="18" width="14.875" customWidth="1"/>
    <col min="19" max="19" width="14.625" customWidth="1"/>
    <col min="20" max="20" width="20.875" customWidth="1"/>
    <col min="21" max="21" width="12.125" customWidth="1"/>
  </cols>
  <sheetData>
    <row r="3" spans="1:16">
      <c r="P3" s="19"/>
    </row>
    <row r="4" spans="1:16" ht="18">
      <c r="A4" t="s">
        <v>0</v>
      </c>
      <c r="I4" s="2" t="s">
        <v>8</v>
      </c>
      <c r="L4" s="30" t="s">
        <v>30</v>
      </c>
      <c r="P4" s="19"/>
    </row>
    <row r="5" spans="1:16">
      <c r="I5" s="18" t="s">
        <v>17</v>
      </c>
      <c r="J5" s="16"/>
      <c r="L5" s="7" t="s">
        <v>26</v>
      </c>
      <c r="M5" s="6" t="s">
        <v>27</v>
      </c>
    </row>
    <row r="6" spans="1:16">
      <c r="I6" s="17" t="s">
        <v>10</v>
      </c>
      <c r="J6" s="26"/>
      <c r="L6" s="25"/>
      <c r="M6" s="5"/>
    </row>
    <row r="7" spans="1:16">
      <c r="I7" s="8" t="s">
        <v>11</v>
      </c>
      <c r="J7" s="9"/>
    </row>
    <row r="8" spans="1:16">
      <c r="I8" s="8" t="s">
        <v>12</v>
      </c>
      <c r="J8" s="5">
        <f>L6*M6</f>
        <v>0</v>
      </c>
    </row>
    <row r="9" spans="1:16" ht="20.25">
      <c r="A9" s="3" t="s">
        <v>1</v>
      </c>
      <c r="B9" s="1"/>
      <c r="I9" s="8" t="s">
        <v>13</v>
      </c>
      <c r="J9" s="9"/>
    </row>
    <row r="10" spans="1:16">
      <c r="I10" s="14"/>
      <c r="J10" s="13"/>
    </row>
    <row r="11" spans="1:16">
      <c r="B11" s="11" t="s">
        <v>15</v>
      </c>
      <c r="C11" s="12"/>
      <c r="D11" s="11" t="s">
        <v>9</v>
      </c>
      <c r="E11" s="12"/>
      <c r="F11" s="11" t="s">
        <v>16</v>
      </c>
      <c r="G11" s="12"/>
      <c r="I11" s="15"/>
      <c r="J11" s="13"/>
    </row>
    <row r="12" spans="1:16">
      <c r="B12">
        <f>J6*J7</f>
        <v>0</v>
      </c>
      <c r="F12">
        <f>J8*J9</f>
        <v>0</v>
      </c>
      <c r="I12" s="15"/>
      <c r="J12" s="13"/>
    </row>
    <row r="13" spans="1:16">
      <c r="C13" s="10"/>
      <c r="D13" t="str">
        <f>IF(B12&lt;D12,"Favourable","Unfavourable")</f>
        <v>Unfavourable</v>
      </c>
      <c r="I13" s="15"/>
      <c r="J13" s="13"/>
    </row>
    <row r="14" spans="1:16">
      <c r="C14" s="10"/>
      <c r="D14" t="str">
        <f>IF(D12&lt;F12,"Favourable","Unfavourable")</f>
        <v>Unfavourable</v>
      </c>
      <c r="I14" s="15"/>
      <c r="J14" s="13"/>
    </row>
    <row r="15" spans="1:16">
      <c r="I15" s="15"/>
      <c r="J15" s="13"/>
    </row>
    <row r="16" spans="1:16">
      <c r="C16" s="10"/>
      <c r="D16" s="4" t="s">
        <v>14</v>
      </c>
      <c r="I16" s="15"/>
      <c r="J16" s="13"/>
    </row>
    <row r="17" spans="1:13">
      <c r="I17" s="15"/>
      <c r="J17" s="13"/>
    </row>
    <row r="18" spans="1:13">
      <c r="C18" s="19"/>
      <c r="D18" s="4"/>
      <c r="I18" s="15"/>
      <c r="J18" s="13"/>
    </row>
    <row r="20" spans="1:13" ht="20.25">
      <c r="A20" s="3" t="s">
        <v>2</v>
      </c>
    </row>
    <row r="21" spans="1:13" ht="18">
      <c r="L21" s="30" t="s">
        <v>29</v>
      </c>
    </row>
    <row r="22" spans="1:13">
      <c r="B22" s="4" t="s">
        <v>19</v>
      </c>
      <c r="D22" s="4" t="s">
        <v>20</v>
      </c>
      <c r="F22" s="4" t="s">
        <v>21</v>
      </c>
      <c r="I22" s="2" t="s">
        <v>18</v>
      </c>
      <c r="L22" s="7" t="s">
        <v>26</v>
      </c>
      <c r="M22" s="6" t="s">
        <v>28</v>
      </c>
    </row>
    <row r="23" spans="1:13">
      <c r="B23">
        <f>J23*J24</f>
        <v>0</v>
      </c>
      <c r="D23">
        <f>J23*J26</f>
        <v>0</v>
      </c>
      <c r="F23">
        <f>J25*J26</f>
        <v>0</v>
      </c>
      <c r="I23" s="6" t="s">
        <v>22</v>
      </c>
      <c r="J23" s="5"/>
      <c r="L23" s="5"/>
      <c r="M23" s="5"/>
    </row>
    <row r="24" spans="1:13">
      <c r="C24" s="10"/>
      <c r="D24" t="str">
        <f>IF(B23&lt;D23,"Favourable","Unfavourable")</f>
        <v>Unfavourable</v>
      </c>
      <c r="I24" s="6" t="s">
        <v>23</v>
      </c>
      <c r="J24" s="9"/>
    </row>
    <row r="25" spans="1:13">
      <c r="C25" s="10"/>
      <c r="D25" t="str">
        <f>IF(D23&lt;F23,"Favourable","Unfavourable")</f>
        <v>Unfavourable</v>
      </c>
      <c r="I25" s="6" t="s">
        <v>24</v>
      </c>
      <c r="J25" s="5"/>
    </row>
    <row r="26" spans="1:13">
      <c r="I26" s="6" t="s">
        <v>25</v>
      </c>
      <c r="J26" s="9"/>
    </row>
    <row r="27" spans="1:13">
      <c r="C27" s="10"/>
      <c r="D27" s="4" t="s">
        <v>14</v>
      </c>
    </row>
    <row r="28" spans="1:13">
      <c r="C28" s="19"/>
      <c r="D28" s="4"/>
    </row>
    <row r="29" spans="1:13">
      <c r="C29" s="19"/>
      <c r="D29" s="4"/>
    </row>
    <row r="30" spans="1:13" ht="20.25">
      <c r="A30" s="3" t="s">
        <v>3</v>
      </c>
    </row>
    <row r="31" spans="1:13" ht="18">
      <c r="L31" s="30" t="s">
        <v>42</v>
      </c>
    </row>
    <row r="32" spans="1:13">
      <c r="B32" s="22" t="s">
        <v>4</v>
      </c>
      <c r="C32" s="23"/>
      <c r="D32" s="23"/>
      <c r="E32" s="23"/>
      <c r="F32" s="22" t="s">
        <v>5</v>
      </c>
      <c r="G32" s="23"/>
      <c r="I32" s="2" t="s">
        <v>31</v>
      </c>
      <c r="L32" s="6" t="s">
        <v>43</v>
      </c>
      <c r="M32" s="6" t="s">
        <v>44</v>
      </c>
    </row>
    <row r="33" spans="1:21">
      <c r="B33" s="11" t="s">
        <v>32</v>
      </c>
      <c r="C33" s="11"/>
      <c r="D33" s="11" t="s">
        <v>20</v>
      </c>
      <c r="E33" s="11"/>
      <c r="F33" s="11" t="s">
        <v>33</v>
      </c>
      <c r="I33" s="6" t="s">
        <v>34</v>
      </c>
      <c r="J33" s="5"/>
      <c r="L33" s="5"/>
      <c r="M33" s="5"/>
    </row>
    <row r="34" spans="1:21">
      <c r="B34">
        <f>J36</f>
        <v>0</v>
      </c>
      <c r="C34" s="19"/>
      <c r="D34" t="e">
        <f>J33*J35</f>
        <v>#DIV/0!</v>
      </c>
      <c r="F34" t="e">
        <f>J34*J35</f>
        <v>#DIV/0!</v>
      </c>
      <c r="I34" s="6" t="s">
        <v>35</v>
      </c>
      <c r="J34" s="5"/>
    </row>
    <row r="35" spans="1:21">
      <c r="C35" s="19"/>
      <c r="I35" s="21" t="s">
        <v>36</v>
      </c>
      <c r="J35" s="20" t="e">
        <f>M33/L33</f>
        <v>#DIV/0!</v>
      </c>
    </row>
    <row r="36" spans="1:21">
      <c r="C36" s="10" t="e">
        <f>B34-D34</f>
        <v>#DIV/0!</v>
      </c>
      <c r="D36" t="e">
        <f>IF(B34&gt;D34,"Unfavourable", "Favourable")</f>
        <v>#DIV/0!</v>
      </c>
      <c r="E36" s="19"/>
      <c r="I36" s="6" t="s">
        <v>32</v>
      </c>
      <c r="J36" s="5"/>
    </row>
    <row r="37" spans="1:21">
      <c r="C37" s="10" t="e">
        <f>ABS(F34-D34)</f>
        <v>#DIV/0!</v>
      </c>
      <c r="D37" t="e">
        <f>IF(D34&lt;F34,"Favourable","Unfavourable")</f>
        <v>#DIV/0!</v>
      </c>
      <c r="I37" s="13"/>
      <c r="J37" s="13"/>
    </row>
    <row r="38" spans="1:21">
      <c r="C38" s="19"/>
      <c r="I38" s="13"/>
      <c r="J38" s="13"/>
    </row>
    <row r="39" spans="1:21">
      <c r="C39" s="10" t="e">
        <f>F34-B34</f>
        <v>#DIV/0!</v>
      </c>
      <c r="D39" s="4" t="s">
        <v>14</v>
      </c>
      <c r="I39" s="13"/>
      <c r="J39" s="13"/>
    </row>
    <row r="40" spans="1:21">
      <c r="C40" s="19"/>
      <c r="I40" s="13"/>
      <c r="J40" s="13"/>
    </row>
    <row r="41" spans="1:21" ht="20.25">
      <c r="A41" s="3" t="s">
        <v>6</v>
      </c>
      <c r="C41" s="19"/>
      <c r="I41" s="13"/>
      <c r="J41" s="13"/>
    </row>
    <row r="43" spans="1:21" ht="23.1" customHeight="1">
      <c r="B43" s="22" t="s">
        <v>37</v>
      </c>
      <c r="C43" s="23"/>
      <c r="D43" s="23"/>
      <c r="E43" s="23"/>
      <c r="F43" s="22" t="s">
        <v>7</v>
      </c>
      <c r="L43" s="30" t="s">
        <v>42</v>
      </c>
    </row>
    <row r="44" spans="1:21" ht="30.95" customHeight="1">
      <c r="B44" s="11" t="s">
        <v>38</v>
      </c>
      <c r="C44" s="11"/>
      <c r="D44" s="24" t="s">
        <v>39</v>
      </c>
      <c r="E44" s="11"/>
      <c r="F44" s="11" t="s">
        <v>41</v>
      </c>
      <c r="I44" s="7" t="s">
        <v>40</v>
      </c>
      <c r="J44" s="25"/>
      <c r="L44" s="6" t="s">
        <v>43</v>
      </c>
      <c r="M44" s="6" t="s">
        <v>45</v>
      </c>
      <c r="O44" s="30" t="s">
        <v>46</v>
      </c>
    </row>
    <row r="45" spans="1:21">
      <c r="B45">
        <f>J47</f>
        <v>0</v>
      </c>
      <c r="D45" t="e">
        <f>J44*J45</f>
        <v>#DIV/0!</v>
      </c>
      <c r="F45" t="e">
        <f>J45*J46</f>
        <v>#DIV/0!</v>
      </c>
      <c r="I45" s="6" t="s">
        <v>25</v>
      </c>
      <c r="J45" s="5" t="e">
        <f>M45/L45</f>
        <v>#DIV/0!</v>
      </c>
      <c r="L45" s="5"/>
      <c r="M45" s="5"/>
    </row>
    <row r="46" spans="1:21">
      <c r="I46" s="6" t="s">
        <v>24</v>
      </c>
      <c r="J46" s="5"/>
      <c r="O46" s="6" t="s">
        <v>47</v>
      </c>
      <c r="P46" s="6" t="s">
        <v>48</v>
      </c>
      <c r="Q46" s="28" t="s">
        <v>49</v>
      </c>
      <c r="R46" s="6" t="s">
        <v>50</v>
      </c>
      <c r="S46" s="6" t="s">
        <v>52</v>
      </c>
      <c r="T46" s="29" t="s">
        <v>51</v>
      </c>
    </row>
    <row r="47" spans="1:21">
      <c r="C47" s="10" t="e">
        <f>B45-D45</f>
        <v>#DIV/0!</v>
      </c>
      <c r="D47" t="e">
        <f>IF(B45&gt;D45,"Unfavourable", "Favourable")</f>
        <v>#DIV/0!</v>
      </c>
      <c r="I47" s="6" t="s">
        <v>38</v>
      </c>
      <c r="J47" s="25"/>
      <c r="O47" s="5" t="e">
        <f>J35</f>
        <v>#DIV/0!</v>
      </c>
      <c r="P47" s="5" t="e">
        <f>J45</f>
        <v>#DIV/0!</v>
      </c>
      <c r="Q47" s="27"/>
      <c r="R47" s="27"/>
      <c r="S47" s="25"/>
      <c r="T47" s="5" t="e">
        <f>S47-((R47*Q47)*(O47+P47))</f>
        <v>#DIV/0!</v>
      </c>
      <c r="U47" s="10" t="e">
        <f>IF(S47&gt;((R47*Q47)*(O47+P47)),"Unfavourable", "Favourable")</f>
        <v>#DIV/0!</v>
      </c>
    </row>
    <row r="48" spans="1:21">
      <c r="C48" s="10" t="e">
        <f>ABS(F45-D45)</f>
        <v>#DIV/0!</v>
      </c>
      <c r="D48" t="e">
        <f>IF(D45&lt;F45,"Favourable","Unfavourable")</f>
        <v>#DIV/0!</v>
      </c>
      <c r="S48" s="13"/>
    </row>
    <row r="49" spans="3:4">
      <c r="C49" s="19"/>
    </row>
    <row r="50" spans="3:4">
      <c r="C50" s="10" t="e">
        <f>F45-B45</f>
        <v>#DIV/0!</v>
      </c>
      <c r="D50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8BDE-89CF-4D50-B131-6FCE40A9D0F4}">
  <dimension ref="B2:G52"/>
  <sheetViews>
    <sheetView tabSelected="1" workbookViewId="0">
      <selection activeCell="G24" sqref="G24"/>
    </sheetView>
  </sheetViews>
  <sheetFormatPr defaultRowHeight="15.75"/>
  <sheetData>
    <row r="2" spans="2:3">
      <c r="B2" t="s">
        <v>53</v>
      </c>
    </row>
    <row r="5" spans="2:3">
      <c r="B5" t="s">
        <v>55</v>
      </c>
    </row>
    <row r="7" spans="2:3">
      <c r="B7" s="10"/>
      <c r="C7" t="s">
        <v>54</v>
      </c>
    </row>
    <row r="8" spans="2:3">
      <c r="B8" s="10"/>
      <c r="C8" t="s">
        <v>56</v>
      </c>
    </row>
    <row r="9" spans="2:3">
      <c r="B9" s="10"/>
      <c r="C9" t="s">
        <v>57</v>
      </c>
    </row>
    <row r="11" spans="2:3">
      <c r="B11" s="10">
        <f>(B8-B9)*B7</f>
        <v>0</v>
      </c>
      <c r="C11" t="s">
        <v>69</v>
      </c>
    </row>
    <row r="13" spans="2:3">
      <c r="B13" t="s">
        <v>58</v>
      </c>
    </row>
    <row r="15" spans="2:3">
      <c r="B15" s="10">
        <v>2.5</v>
      </c>
      <c r="C15" t="s">
        <v>57</v>
      </c>
    </row>
    <row r="16" spans="2:3">
      <c r="B16" s="10">
        <v>75200</v>
      </c>
      <c r="C16" t="s">
        <v>54</v>
      </c>
    </row>
    <row r="17" spans="2:6">
      <c r="B17" s="10">
        <v>80000</v>
      </c>
      <c r="C17" t="s">
        <v>59</v>
      </c>
    </row>
    <row r="19" spans="2:6">
      <c r="B19" s="10">
        <f>(B16-B17)*B15</f>
        <v>-12000</v>
      </c>
      <c r="C19" t="s">
        <v>69</v>
      </c>
    </row>
    <row r="22" spans="2:6">
      <c r="B22" t="s">
        <v>60</v>
      </c>
    </row>
    <row r="24" spans="2:6">
      <c r="B24" s="10">
        <v>4000</v>
      </c>
      <c r="C24" t="s">
        <v>61</v>
      </c>
      <c r="E24">
        <v>2460</v>
      </c>
      <c r="F24">
        <v>3.5</v>
      </c>
    </row>
    <row r="25" spans="2:6">
      <c r="B25" s="10">
        <v>37.200000000000003</v>
      </c>
      <c r="C25" t="s">
        <v>62</v>
      </c>
      <c r="E25">
        <v>12</v>
      </c>
    </row>
    <row r="26" spans="2:6">
      <c r="B26" s="10">
        <v>35</v>
      </c>
      <c r="C26" t="s">
        <v>63</v>
      </c>
      <c r="E26">
        <v>14</v>
      </c>
    </row>
    <row r="28" spans="2:6">
      <c r="B28" s="10">
        <f>(B25-B26)*B24</f>
        <v>8800.0000000000109</v>
      </c>
      <c r="C28" t="s">
        <v>69</v>
      </c>
    </row>
    <row r="30" spans="2:6">
      <c r="B30" t="s">
        <v>64</v>
      </c>
    </row>
    <row r="32" spans="2:6">
      <c r="B32" s="10"/>
      <c r="C32" t="s">
        <v>63</v>
      </c>
    </row>
    <row r="33" spans="2:7">
      <c r="B33" s="10"/>
      <c r="C33" t="s">
        <v>61</v>
      </c>
    </row>
    <row r="34" spans="2:7">
      <c r="B34" s="10"/>
      <c r="C34" t="s">
        <v>65</v>
      </c>
    </row>
    <row r="36" spans="2:7">
      <c r="B36" s="10"/>
      <c r="C36" t="s">
        <v>69</v>
      </c>
    </row>
    <row r="38" spans="2:7">
      <c r="B38" t="s">
        <v>66</v>
      </c>
    </row>
    <row r="40" spans="2:7">
      <c r="B40" s="10"/>
      <c r="C40" t="s">
        <v>61</v>
      </c>
    </row>
    <row r="41" spans="2:7">
      <c r="B41" s="10"/>
      <c r="C41" t="s">
        <v>62</v>
      </c>
    </row>
    <row r="42" spans="2:7">
      <c r="B42" s="10"/>
      <c r="C42" t="s">
        <v>63</v>
      </c>
    </row>
    <row r="44" spans="2:7">
      <c r="C44" t="s">
        <v>69</v>
      </c>
    </row>
    <row r="46" spans="2:7">
      <c r="B46" t="s">
        <v>67</v>
      </c>
      <c r="G46" t="s">
        <v>68</v>
      </c>
    </row>
    <row r="48" spans="2:7">
      <c r="B48" s="10"/>
      <c r="C48" t="s">
        <v>63</v>
      </c>
    </row>
    <row r="49" spans="2:3">
      <c r="B49" s="10"/>
      <c r="C49" t="s">
        <v>61</v>
      </c>
    </row>
    <row r="50" spans="2:3">
      <c r="B50" s="10"/>
      <c r="C50" t="s">
        <v>65</v>
      </c>
    </row>
    <row r="52" spans="2:3">
      <c r="B52" s="10"/>
      <c r="C5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Blessing Okwa</cp:lastModifiedBy>
  <dcterms:created xsi:type="dcterms:W3CDTF">2021-11-01T18:56:47Z</dcterms:created>
  <dcterms:modified xsi:type="dcterms:W3CDTF">2021-12-20T20:13:51Z</dcterms:modified>
</cp:coreProperties>
</file>