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d.docs.live.net/4a05a0823d255c15/Documents/"/>
    </mc:Choice>
  </mc:AlternateContent>
  <xr:revisionPtr revIDLastSave="0" documentId="8_{F7EA62FC-846E-45B5-8F19-431F2AD88D8A}" xr6:coauthVersionLast="47" xr6:coauthVersionMax="47" xr10:uidLastSave="{00000000-0000-0000-0000-000000000000}"/>
  <bookViews>
    <workbookView xWindow="-110" yWindow="-110" windowWidth="19420" windowHeight="10300" firstSheet="7" activeTab="10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Goal Seek" sheetId="31" r:id="rId10"/>
    <sheet name="Solver" sheetId="30" r:id="rId11"/>
    <sheet name="Data Table" sheetId="28" r:id="rId12"/>
    <sheet name="Scenarios" sheetId="29" r:id="rId13"/>
    <sheet name="Macro" sheetId="32" r:id="rId14"/>
    <sheet name="Test Macro" sheetId="33" r:id="rId15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adj" localSheetId="10" hidden="1">Solver!$B$5:$E$7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100</definedName>
    <definedName name="solver_lhs1" localSheetId="10" hidden="1">Solver!$B$10:$E$10</definedName>
    <definedName name="solver_lhs2" localSheetId="10" hidden="1">Solver!$B$5:$E$5</definedName>
    <definedName name="solver_lhs3" localSheetId="10" hidden="1">Solver!$B$5:$E$7</definedName>
    <definedName name="solver_lhs4" localSheetId="10" hidden="1">Solver!$B$6:$E$6</definedName>
    <definedName name="solver_lhs5" localSheetId="10" hidden="1">Solver!$B$7:$E$7</definedName>
    <definedName name="solver_lhs6" localSheetId="10" hidden="1">Solver!$E$8</definedName>
    <definedName name="solver_lhs7" localSheetId="10" hidden="1">Solver!$E$8</definedName>
    <definedName name="solver_lhs8" localSheetId="10" hidden="1">Solver!$E$8</definedName>
    <definedName name="solver_lin" localSheetId="10" hidden="1">0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1</definedName>
    <definedName name="solver_nod" localSheetId="10" hidden="1">2147483647</definedName>
    <definedName name="solver_num" localSheetId="10" hidden="1">5</definedName>
    <definedName name="solver_nwt" localSheetId="10" hidden="1">1</definedName>
    <definedName name="solver_opt" localSheetId="10" hidden="1">Solver!$H$8</definedName>
    <definedName name="solver_pre" localSheetId="10" hidden="1">0.000001</definedName>
    <definedName name="solver_rbv" localSheetId="10" hidden="1">1</definedName>
    <definedName name="solver_rel1" localSheetId="10" hidden="1">2</definedName>
    <definedName name="solver_rel2" localSheetId="10" hidden="1">1</definedName>
    <definedName name="solver_rel3" localSheetId="10" hidden="1">3</definedName>
    <definedName name="solver_rel4" localSheetId="10" hidden="1">1</definedName>
    <definedName name="solver_rel5" localSheetId="10" hidden="1">1</definedName>
    <definedName name="solver_rel6" localSheetId="10" hidden="1">2</definedName>
    <definedName name="solver_rel7" localSheetId="10" hidden="1">2</definedName>
    <definedName name="solver_rel8" localSheetId="10" hidden="1">2</definedName>
    <definedName name="solver_rhs1" localSheetId="10" hidden="1">Solver!$B$8:$E$8</definedName>
    <definedName name="solver_rhs2" localSheetId="10" hidden="1">92</definedName>
    <definedName name="solver_rhs3" localSheetId="10" hidden="1">20</definedName>
    <definedName name="solver_rhs4" localSheetId="10" hidden="1">45</definedName>
    <definedName name="solver_rhs5" localSheetId="10" hidden="1">55</definedName>
    <definedName name="solver_rhs6" localSheetId="10" hidden="1">Solver!$E$10</definedName>
    <definedName name="solver_rhs7" localSheetId="10" hidden="1">Solver!$E$10</definedName>
    <definedName name="solver_rhs8" localSheetId="10" hidden="1">Solver!$E$10</definedName>
    <definedName name="solver_rlx" localSheetId="10" hidden="1">1</definedName>
    <definedName name="solver_rsd" localSheetId="10" hidden="1">0</definedName>
    <definedName name="solver_scl" localSheetId="10" hidden="1">2</definedName>
    <definedName name="solver_sho" localSheetId="10" hidden="1">2</definedName>
    <definedName name="solver_ssz" localSheetId="10" hidden="1">100</definedName>
    <definedName name="solver_tim" localSheetId="10" hidden="1">100</definedName>
    <definedName name="solver_tol" localSheetId="10" hidden="1">0.05</definedName>
    <definedName name="solver_typ" localSheetId="10" hidden="1">2</definedName>
    <definedName name="solver_val" localSheetId="10" hidden="1">0</definedName>
    <definedName name="solver_ver" localSheetId="10" hidden="1">3</definedName>
  </definedNames>
  <calcPr calcId="191029"/>
</workbook>
</file>

<file path=xl/calcChain.xml><?xml version="1.0" encoding="utf-8"?>
<calcChain xmlns="http://schemas.openxmlformats.org/spreadsheetml/2006/main">
  <c r="C7" i="28" l="1"/>
  <c r="D3" i="31"/>
  <c r="C3" i="24"/>
  <c r="C4" i="24"/>
  <c r="C5" i="24"/>
  <c r="C6" i="24"/>
  <c r="C2" i="24"/>
  <c r="B3" i="24"/>
  <c r="B4" i="24"/>
  <c r="B5" i="24"/>
  <c r="B6" i="24"/>
  <c r="B2" i="24"/>
  <c r="B4" i="3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F6" i="29" l="1"/>
  <c r="G6" i="29" s="1"/>
  <c r="D7" i="29"/>
  <c r="E4" i="29"/>
  <c r="F4" i="29" s="1"/>
  <c r="H8" i="30"/>
  <c r="F5" i="29"/>
  <c r="G5" i="29" s="1"/>
  <c r="F3" i="29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F7" i="29" l="1"/>
  <c r="G3" i="29"/>
  <c r="E7" i="29"/>
  <c r="G4" i="29"/>
  <c r="F12" i="4"/>
  <c r="G7" i="29" l="1"/>
</calcChain>
</file>

<file path=xl/sharedStrings.xml><?xml version="1.0" encoding="utf-8"?>
<sst xmlns="http://schemas.openxmlformats.org/spreadsheetml/2006/main" count="1310" uniqueCount="284">
  <si>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</si>
  <si>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</si>
  <si>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</si>
  <si>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</si>
  <si>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</si>
  <si>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</si>
  <si>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</si>
  <si>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</si>
  <si>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</si>
  <si>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</si>
  <si>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</si>
  <si>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</si>
  <si>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</si>
  <si>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</si>
  <si>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</si>
  <si>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</si>
  <si>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</si>
  <si>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</si>
  <si>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</si>
  <si>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</si>
  <si>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</si>
  <si>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</si>
  <si>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</si>
  <si>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</si>
  <si>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</si>
  <si>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</si>
  <si>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</si>
  <si>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</si>
  <si>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</si>
  <si>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</si>
  <si>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</si>
  <si>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</si>
  <si>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</si>
  <si>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</si>
  <si>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</si>
  <si>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</si>
  <si>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</si>
  <si>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</si>
  <si>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</si>
  <si>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</si>
  <si>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</si>
  <si>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</si>
  <si>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</si>
  <si>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</si>
  <si>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</si>
  <si>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</si>
  <si>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</si>
  <si>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</si>
  <si>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</si>
  <si>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</si>
  <si>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</si>
  <si>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</si>
  <si>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</si>
  <si>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</si>
  <si>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</si>
  <si>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</si>
  <si>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</si>
  <si>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</si>
  <si>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</si>
  <si>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</si>
  <si>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</si>
  <si>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</si>
  <si>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</si>
  <si>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</si>
  <si>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</si>
  <si>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</si>
  <si>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</si>
  <si>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</si>
  <si>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</si>
  <si>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</si>
  <si>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</si>
  <si>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</si>
  <si>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</si>
  <si>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</si>
  <si>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</si>
  <si>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</si>
  <si>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</si>
  <si>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</si>
  <si>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</si>
  <si>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</si>
  <si>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</si>
  <si>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</si>
  <si>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</si>
  <si>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</si>
  <si>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</si>
  <si>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</si>
  <si>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</si>
  <si>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</si>
  <si>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</si>
  <si>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</si>
  <si>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</si>
  <si>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</si>
  <si>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</si>
  <si>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</si>
  <si>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</si>
  <si>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</si>
  <si>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</si>
  <si>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</si>
  <si>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</si>
  <si>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</si>
  <si>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</si>
  <si>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</si>
  <si>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</si>
  <si>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</si>
  <si>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</si>
  <si>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</si>
  <si>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</si>
  <si>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</si>
  <si>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</si>
  <si>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</si>
  <si>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</si>
  <si>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</si>
  <si>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</si>
  <si>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</si>
  <si>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</si>
  <si>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</si>
  <si>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</si>
  <si>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</si>
  <si>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</si>
  <si>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</si>
  <si>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</si>
  <si>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</si>
  <si>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</si>
  <si>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</si>
  <si>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</si>
  <si>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</si>
  <si>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</si>
  <si>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</si>
  <si>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</si>
  <si>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</si>
  <si>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</si>
  <si>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</si>
  <si>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</si>
  <si>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</si>
  <si>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</si>
  <si>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</si>
  <si>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</si>
  <si>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</si>
  <si>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</si>
  <si>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</si>
  <si>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</si>
  <si>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</si>
  <si>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</si>
  <si>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</si>
  <si>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</si>
  <si>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</si>
  <si>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</si>
  <si>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</si>
  <si>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</si>
  <si>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</si>
  <si>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</si>
  <si>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</si>
  <si>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</si>
  <si>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</si>
  <si>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</si>
  <si>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</si>
  <si>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</si>
  <si>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</si>
  <si>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</si>
  <si>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</si>
  <si>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</si>
  <si>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</si>
  <si>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</si>
  <si>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</si>
  <si>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</si>
  <si>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</si>
  <si>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</si>
  <si>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</si>
  <si>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</si>
  <si>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</si>
  <si>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</si>
  <si>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</si>
  <si>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</si>
  <si>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</si>
  <si>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</si>
  <si>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</si>
  <si>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</si>
  <si>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</si>
  <si>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</si>
  <si>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</si>
  <si>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</si>
  <si>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</si>
  <si>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</si>
  <si>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</si>
  <si>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</si>
  <si>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</si>
  <si>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</si>
  <si>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</si>
  <si>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</si>
  <si>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</si>
  <si>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</si>
  <si>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</si>
  <si>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</si>
  <si>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</si>
  <si>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</si>
  <si>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</si>
  <si>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</si>
  <si>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</si>
  <si>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</si>
  <si>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</si>
  <si>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</si>
  <si>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</si>
  <si>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</si>
  <si>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</si>
  <si>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</si>
  <si>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</si>
  <si>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</si>
  <si>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</si>
  <si>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</si>
  <si>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</si>
  <si>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</si>
  <si>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</si>
  <si>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</si>
  <si>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</si>
  <si>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</si>
  <si>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</si>
  <si>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</si>
  <si>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</si>
  <si>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</si>
  <si>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</si>
  <si>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</si>
  <si>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</si>
  <si>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</si>
  <si>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</si>
  <si>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</si>
  <si>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</si>
  <si>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</si>
  <si>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</si>
  <si>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</si>
  <si>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</si>
  <si>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</si>
  <si>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</si>
  <si>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</si>
  <si>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</si>
  <si>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</si>
  <si>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</si>
  <si>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</si>
  <si>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</si>
  <si>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</si>
  <si>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</si>
  <si>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</si>
  <si>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</si>
  <si>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</si>
  <si>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</si>
  <si>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</si>
  <si>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</si>
  <si>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</si>
  <si>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</si>
  <si>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</si>
  <si>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</si>
  <si>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</si>
  <si>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</si>
  <si>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</si>
  <si>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</si>
  <si>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</si>
  <si>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</si>
  <si>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</si>
  <si>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</si>
  <si>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</si>
  <si>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</si>
  <si>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</si>
  <si>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</si>
  <si>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</si>
  <si>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</si>
  <si>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</si>
  <si>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</si>
  <si>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</si>
  <si>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</si>
  <si>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</si>
  <si>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</si>
  <si>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</si>
  <si>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</si>
  <si>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</si>
  <si>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</si>
  <si>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</si>
  <si>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</si>
  <si>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</si>
  <si>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Patrick</t>
  </si>
  <si>
    <t>Marleau</t>
  </si>
  <si>
    <t>Thornton</t>
  </si>
  <si>
    <t>Burns</t>
  </si>
  <si>
    <t>Pavelski</t>
  </si>
  <si>
    <t>Martin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</si>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</sst>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9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70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1" xfId="5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6" fontId="0" fillId="0" borderId="9" xfId="1" applyFont="1" applyBorder="1" applyAlignment="1">
      <alignment horizontal="center"/>
    </xf>
    <xf numFmtId="168" fontId="0" fillId="0" borderId="3" xfId="1" applyNumberFormat="1" applyFont="1" applyBorder="1" applyAlignment="1">
      <alignment horizontal="left"/>
    </xf>
    <xf numFmtId="168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1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1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166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5" fillId="8" borderId="20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1" xfId="1" applyNumberFormat="1" applyFont="1" applyBorder="1" applyAlignment="1">
      <alignment horizontal="left"/>
    </xf>
    <xf numFmtId="168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14" fillId="0" borderId="28" xfId="5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7" fillId="8" borderId="0" xfId="0" applyFont="1" applyFill="1"/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9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showGridLines="0" zoomScale="145" zoomScaleNormal="145" workbookViewId="0">
      <selection activeCell="H11" sqref="H11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10" ht="13" thickBot="1"/>
    <row r="2" spans="1:10" ht="16" thickBot="1">
      <c r="A2" s="122" t="s">
        <v>220</v>
      </c>
      <c r="B2" s="122"/>
      <c r="C2" s="122"/>
      <c r="D2" s="122"/>
      <c r="E2" s="122"/>
      <c r="F2" s="122"/>
      <c r="H2" s="30" t="s">
        <v>0</v>
      </c>
      <c r="I2" s="47">
        <v>34000</v>
      </c>
    </row>
    <row r="3" spans="1:10" ht="13.5" thickTop="1" thickBot="1"/>
    <row r="4" spans="1:10" ht="14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3" t="s">
        <v>8</v>
      </c>
      <c r="J4" s="118">
        <v>0.03</v>
      </c>
    </row>
    <row r="5" spans="1:10" ht="15.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/>
      <c r="I5" s="2"/>
    </row>
    <row r="6" spans="1:10" ht="15.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/>
      <c r="I6" s="2"/>
    </row>
    <row r="7" spans="1:10" ht="15.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/>
      <c r="I7" s="2"/>
    </row>
    <row r="8" spans="1:10" ht="15.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/>
      <c r="I8" s="2"/>
    </row>
    <row r="9" spans="1:10" ht="16" thickBot="1">
      <c r="A9" s="18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/>
      <c r="I9" s="2"/>
    </row>
    <row r="10" spans="1:10" ht="14">
      <c r="A10" s="49" t="s">
        <v>221</v>
      </c>
      <c r="B10" s="54"/>
      <c r="C10" s="55"/>
      <c r="D10" s="55"/>
      <c r="E10" s="54"/>
      <c r="F10" s="54"/>
    </row>
    <row r="11" spans="1:10" ht="14">
      <c r="A11" s="50"/>
    </row>
    <row r="12" spans="1:10" ht="15.75" customHeight="1">
      <c r="E12" s="48" t="s">
        <v>12</v>
      </c>
      <c r="F12" s="4">
        <f>SUM(F5:F10)</f>
        <v>176211</v>
      </c>
    </row>
    <row r="13" spans="1:10" ht="3" customHeight="1"/>
    <row r="14" spans="1:10" ht="16.5" customHeight="1">
      <c r="A14" s="119" t="s">
        <v>13</v>
      </c>
      <c r="B14" s="120"/>
      <c r="C14" s="120"/>
      <c r="D14" s="120"/>
      <c r="E14" s="121"/>
      <c r="F14" s="3"/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ColWidth="9.1796875" defaultRowHeight="12.5"/>
  <cols>
    <col min="1" max="1" width="13.26953125" style="20" bestFit="1" customWidth="1"/>
    <col min="2" max="2" width="14.54296875" style="20" bestFit="1" customWidth="1"/>
    <col min="3" max="3" width="12" style="20" customWidth="1"/>
    <col min="4" max="4" width="12.54296875" style="20" bestFit="1" customWidth="1"/>
    <col min="5" max="5" width="12.1796875" style="20" bestFit="1" customWidth="1"/>
    <col min="6" max="6" width="9.1796875" style="20"/>
    <col min="7" max="7" width="13.7265625" style="20" customWidth="1"/>
    <col min="8" max="9" width="12.7265625" style="20" bestFit="1" customWidth="1"/>
    <col min="10" max="16384" width="9.1796875" style="20"/>
  </cols>
  <sheetData>
    <row r="2" spans="1:9" ht="15.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219</v>
      </c>
      <c r="I2" s="33" t="s">
        <v>142</v>
      </c>
    </row>
    <row r="3" spans="1:9" ht="15.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/>
      <c r="I3" s="29"/>
    </row>
    <row r="4" spans="1:9" ht="13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219</v>
      </c>
      <c r="I4" s="33" t="s">
        <v>142</v>
      </c>
    </row>
    <row r="5" spans="1:9" ht="15.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5"/>
  <sheetViews>
    <sheetView showGridLines="0" zoomScale="130" zoomScaleNormal="130" workbookViewId="0">
      <selection activeCell="B3" sqref="B3:B15"/>
    </sheetView>
  </sheetViews>
  <sheetFormatPr defaultRowHeight="12.5"/>
  <cols>
    <col min="1" max="1" width="13.81640625" customWidth="1"/>
    <col min="2" max="2" width="18.54296875" customWidth="1"/>
    <col min="3" max="5" width="13.81640625" customWidth="1"/>
    <col min="6" max="6" width="3.1796875" customWidth="1"/>
    <col min="7" max="7" width="7.54296875" bestFit="1" customWidth="1"/>
    <col min="8" max="8" width="8.7265625" bestFit="1" customWidth="1"/>
    <col min="9" max="9" width="18.26953125" bestFit="1" customWidth="1"/>
  </cols>
  <sheetData>
    <row r="1" spans="1:9" ht="13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69"/>
      <c r="G2" s="36" t="s">
        <v>238</v>
      </c>
      <c r="H2" s="36" t="s">
        <v>239</v>
      </c>
      <c r="I2" s="36" t="s">
        <v>237</v>
      </c>
    </row>
    <row r="3" spans="1:9">
      <c r="A3" s="10">
        <v>1054</v>
      </c>
      <c r="B3" s="11"/>
      <c r="C3" s="11"/>
      <c r="D3" s="11"/>
      <c r="E3" s="12"/>
      <c r="F3" s="68"/>
      <c r="G3" s="70"/>
      <c r="H3" s="70"/>
      <c r="I3" s="71"/>
    </row>
    <row r="4" spans="1:9">
      <c r="A4" s="10">
        <v>1056</v>
      </c>
      <c r="B4" s="11"/>
      <c r="C4" s="11"/>
      <c r="D4" s="11"/>
      <c r="E4" s="12"/>
      <c r="F4" s="68"/>
      <c r="G4" s="70"/>
      <c r="H4" s="70"/>
      <c r="I4" s="71"/>
    </row>
    <row r="5" spans="1:9">
      <c r="A5" s="10">
        <v>1067</v>
      </c>
      <c r="B5" s="11"/>
      <c r="C5" s="11"/>
      <c r="D5" s="11"/>
      <c r="E5" s="12"/>
      <c r="F5" s="68"/>
      <c r="G5" s="70"/>
      <c r="H5" s="70"/>
      <c r="I5" s="71"/>
    </row>
    <row r="6" spans="1:9">
      <c r="A6" s="10">
        <v>1075</v>
      </c>
      <c r="B6" s="11"/>
      <c r="C6" s="11"/>
      <c r="D6" s="11"/>
      <c r="E6" s="12"/>
      <c r="F6" s="68"/>
      <c r="G6" s="70"/>
      <c r="H6" s="70"/>
      <c r="I6" s="71"/>
    </row>
    <row r="7" spans="1:9">
      <c r="A7" s="10">
        <v>1078</v>
      </c>
      <c r="B7" s="11"/>
      <c r="C7" s="11"/>
      <c r="D7" s="11"/>
      <c r="E7" s="12"/>
      <c r="F7" s="68"/>
      <c r="G7" s="70"/>
      <c r="H7" s="70"/>
      <c r="I7" s="71"/>
    </row>
    <row r="8" spans="1:9">
      <c r="A8" s="10">
        <v>1152</v>
      </c>
      <c r="B8" s="11"/>
      <c r="C8" s="11"/>
      <c r="D8" s="11"/>
      <c r="E8" s="12"/>
      <c r="F8" s="68"/>
      <c r="G8" s="70"/>
      <c r="H8" s="70"/>
      <c r="I8" s="71"/>
    </row>
    <row r="9" spans="1:9">
      <c r="A9" s="10">
        <v>1196</v>
      </c>
      <c r="B9" s="11"/>
      <c r="C9" s="11"/>
      <c r="D9" s="11"/>
      <c r="E9" s="12"/>
      <c r="F9" s="68"/>
      <c r="G9" s="70"/>
      <c r="H9" s="70"/>
      <c r="I9" s="71"/>
    </row>
    <row r="10" spans="1:9">
      <c r="A10" s="10">
        <v>1284</v>
      </c>
      <c r="B10" s="11"/>
      <c r="C10" s="11"/>
      <c r="D10" s="11"/>
      <c r="E10" s="12"/>
      <c r="F10" s="68"/>
      <c r="G10" s="70"/>
      <c r="H10" s="70"/>
      <c r="I10" s="71"/>
    </row>
    <row r="11" spans="1:9">
      <c r="A11" s="10">
        <v>1302</v>
      </c>
      <c r="B11" s="11"/>
      <c r="C11" s="11"/>
      <c r="D11" s="11"/>
      <c r="E11" s="12"/>
      <c r="F11" s="68"/>
      <c r="G11" s="70"/>
      <c r="H11" s="70"/>
      <c r="I11" s="71"/>
    </row>
    <row r="12" spans="1:9">
      <c r="A12" s="10">
        <v>1310</v>
      </c>
      <c r="B12" s="11"/>
      <c r="C12" s="11"/>
      <c r="D12" s="11"/>
      <c r="E12" s="12"/>
      <c r="F12" s="68"/>
      <c r="G12" s="70"/>
      <c r="H12" s="70"/>
      <c r="I12" s="71"/>
    </row>
    <row r="13" spans="1:9">
      <c r="A13" s="10">
        <v>1329</v>
      </c>
      <c r="B13" s="11"/>
      <c r="C13" s="11"/>
      <c r="D13" s="11"/>
      <c r="E13" s="12"/>
      <c r="F13" s="68"/>
      <c r="G13" s="70"/>
      <c r="H13" s="70"/>
      <c r="I13" s="71"/>
    </row>
    <row r="14" spans="1:9">
      <c r="A14" s="10">
        <v>1333</v>
      </c>
      <c r="B14" s="11"/>
      <c r="C14" s="11"/>
      <c r="D14" s="11"/>
      <c r="E14" s="12"/>
      <c r="F14" s="68"/>
      <c r="G14" s="70"/>
      <c r="H14" s="70"/>
      <c r="I14" s="71"/>
    </row>
    <row r="15" spans="1:9" ht="13" thickBot="1">
      <c r="A15" s="13">
        <v>1368</v>
      </c>
      <c r="B15" s="14"/>
      <c r="C15" s="11"/>
      <c r="D15" s="14"/>
      <c r="E15" s="15"/>
      <c r="F15" s="68"/>
      <c r="G15" s="70"/>
      <c r="H15" s="70"/>
      <c r="I15" s="71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25" sqref="F25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5" sqref="B5"/>
    </sheetView>
  </sheetViews>
  <sheetFormatPr defaultColWidth="9.1796875" defaultRowHeight="12.5"/>
  <cols>
    <col min="1" max="1" width="30.1796875" style="56" bestFit="1" customWidth="1"/>
    <col min="2" max="2" width="18.7265625" style="56" customWidth="1"/>
    <col min="3" max="3" width="16.81640625" style="56" customWidth="1"/>
    <col min="4" max="4" width="8.1796875" style="56" customWidth="1"/>
    <col min="5" max="5" width="7.26953125" style="56" customWidth="1"/>
    <col min="6" max="6" width="10.54296875" style="56" bestFit="1" customWidth="1"/>
    <col min="7" max="7" width="12.7265625" style="56" bestFit="1" customWidth="1"/>
    <col min="8" max="16384" width="9.1796875" style="56"/>
  </cols>
  <sheetData>
    <row r="1" spans="1:2" ht="13" thickBot="1"/>
    <row r="2" spans="1:2" ht="22.5" customHeight="1" thickBot="1">
      <c r="A2" s="123" t="s">
        <v>229</v>
      </c>
      <c r="B2" s="124"/>
    </row>
    <row r="3" spans="1:2" ht="16.5" thickTop="1" thickBot="1">
      <c r="A3" s="62" t="s">
        <v>228</v>
      </c>
      <c r="B3" s="61" t="s">
        <v>224</v>
      </c>
    </row>
    <row r="4" spans="1:2" ht="7.5" customHeight="1" thickTop="1">
      <c r="A4" s="60"/>
      <c r="B4" s="59"/>
    </row>
    <row r="5" spans="1:2" ht="13">
      <c r="A5" s="63" t="s">
        <v>227</v>
      </c>
      <c r="B5" s="58"/>
    </row>
    <row r="6" spans="1:2" ht="13">
      <c r="A6" s="63" t="s">
        <v>226</v>
      </c>
      <c r="B6" s="58"/>
    </row>
    <row r="7" spans="1:2" ht="13.5" thickBot="1">
      <c r="A7" s="64" t="s">
        <v>225</v>
      </c>
      <c r="B7" s="58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ColWidth="9.1796875" defaultRowHeight="12.5"/>
  <cols>
    <col min="1" max="1" width="14.81640625" style="56" customWidth="1"/>
    <col min="2" max="16384" width="9.1796875" style="56"/>
  </cols>
  <sheetData>
    <row r="2" spans="1:7" ht="13">
      <c r="A2" s="65" t="s">
        <v>236</v>
      </c>
      <c r="B2" s="66" t="s">
        <v>222</v>
      </c>
      <c r="C2" s="66" t="s">
        <v>224</v>
      </c>
      <c r="D2" s="66" t="s">
        <v>235</v>
      </c>
      <c r="E2" s="66" t="s">
        <v>234</v>
      </c>
      <c r="F2" s="66" t="s">
        <v>233</v>
      </c>
      <c r="G2" s="66" t="s">
        <v>223</v>
      </c>
    </row>
    <row r="3" spans="1:7" ht="13">
      <c r="A3" s="67" t="s">
        <v>232</v>
      </c>
      <c r="B3" s="57">
        <v>120</v>
      </c>
      <c r="C3" s="57">
        <v>150</v>
      </c>
      <c r="D3" s="57">
        <v>135</v>
      </c>
      <c r="E3" s="57">
        <v>90</v>
      </c>
      <c r="F3" s="57">
        <v>95</v>
      </c>
      <c r="G3" s="57">
        <v>140</v>
      </c>
    </row>
    <row r="4" spans="1:7" ht="13">
      <c r="A4" s="67" t="s">
        <v>231</v>
      </c>
      <c r="B4" s="57">
        <v>55</v>
      </c>
      <c r="C4" s="57">
        <v>110</v>
      </c>
      <c r="D4" s="57">
        <v>75</v>
      </c>
      <c r="E4" s="57">
        <v>95</v>
      </c>
      <c r="F4" s="57">
        <v>75</v>
      </c>
      <c r="G4" s="57">
        <v>55</v>
      </c>
    </row>
    <row r="5" spans="1:7" ht="13">
      <c r="A5" s="67" t="s">
        <v>230</v>
      </c>
      <c r="B5" s="57">
        <v>70</v>
      </c>
      <c r="C5" s="57">
        <v>115</v>
      </c>
      <c r="D5" s="57">
        <v>65</v>
      </c>
      <c r="E5" s="57">
        <v>55</v>
      </c>
      <c r="F5" s="57">
        <v>85</v>
      </c>
      <c r="G5" s="57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5"/>
  <sheetViews>
    <sheetView zoomScale="160" zoomScaleNormal="160" workbookViewId="0">
      <selection activeCell="A19" sqref="A19:XFD19"/>
    </sheetView>
  </sheetViews>
  <sheetFormatPr defaultRowHeight="12.5"/>
  <cols>
    <col min="1" max="1" width="14.453125" customWidth="1"/>
    <col min="2" max="2" width="27.81640625" bestFit="1" customWidth="1"/>
    <col min="3" max="4" width="12.54296875" customWidth="1"/>
    <col min="5" max="5" width="11.81640625" customWidth="1"/>
    <col min="6" max="6" width="10.54296875" customWidth="1"/>
    <col min="7" max="7" width="14.54296875" customWidth="1"/>
    <col min="8" max="8" width="10.81640625" bestFit="1" customWidth="1"/>
  </cols>
  <sheetData>
    <row r="2" spans="1:8" ht="13">
      <c r="A2" s="37" t="s">
        <v>168</v>
      </c>
      <c r="B2" s="37" t="s">
        <v>178</v>
      </c>
      <c r="C2" s="37" t="s">
        <v>201</v>
      </c>
      <c r="D2" s="41"/>
      <c r="E2" s="40" t="s">
        <v>167</v>
      </c>
      <c r="F2" s="40" t="s">
        <v>218</v>
      </c>
      <c r="G2" s="40" t="s">
        <v>217</v>
      </c>
      <c r="H2" s="38" t="s">
        <v>246</v>
      </c>
    </row>
    <row r="3" spans="1:8" ht="13">
      <c r="A3" s="24" t="s">
        <v>169</v>
      </c>
      <c r="B3" s="25" t="s">
        <v>179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 ht="13">
      <c r="A4" s="24" t="s">
        <v>170</v>
      </c>
      <c r="B4" s="25" t="s">
        <v>180</v>
      </c>
      <c r="C4" s="26">
        <v>12.19</v>
      </c>
      <c r="D4" s="39"/>
      <c r="E4" s="19"/>
      <c r="F4" s="19"/>
      <c r="G4" s="19"/>
    </row>
    <row r="5" spans="1:8" ht="13">
      <c r="A5" s="24" t="s">
        <v>171</v>
      </c>
      <c r="B5" s="25" t="s">
        <v>181</v>
      </c>
      <c r="C5" s="26">
        <v>10.89</v>
      </c>
      <c r="D5" s="39"/>
      <c r="E5" s="19"/>
      <c r="F5" s="19"/>
      <c r="G5" s="19"/>
    </row>
    <row r="6" spans="1:8" ht="13">
      <c r="A6" s="24" t="s">
        <v>172</v>
      </c>
      <c r="B6" s="25" t="s">
        <v>182</v>
      </c>
      <c r="C6" s="26">
        <v>9.75</v>
      </c>
      <c r="D6" s="39"/>
      <c r="E6" s="19"/>
      <c r="F6" s="19"/>
      <c r="G6" s="19"/>
    </row>
    <row r="7" spans="1:8" ht="13">
      <c r="A7" s="24" t="s">
        <v>173</v>
      </c>
      <c r="B7" s="25" t="s">
        <v>183</v>
      </c>
      <c r="C7" s="26">
        <v>9.59</v>
      </c>
      <c r="D7" s="39"/>
      <c r="E7" s="19"/>
      <c r="F7" s="19"/>
      <c r="G7" s="19"/>
    </row>
    <row r="8" spans="1:8" ht="13">
      <c r="A8" s="24" t="s">
        <v>174</v>
      </c>
      <c r="B8" s="25" t="s">
        <v>184</v>
      </c>
      <c r="C8" s="26">
        <v>10.4</v>
      </c>
      <c r="D8" s="39"/>
      <c r="E8" s="19"/>
      <c r="F8" s="19"/>
      <c r="G8" s="19"/>
    </row>
    <row r="9" spans="1:8" ht="13">
      <c r="A9" s="24" t="s">
        <v>175</v>
      </c>
      <c r="B9" s="25" t="s">
        <v>185</v>
      </c>
      <c r="C9" s="26">
        <v>10.56</v>
      </c>
      <c r="D9" s="39"/>
      <c r="E9" s="19"/>
      <c r="F9" s="19"/>
      <c r="G9" s="19"/>
    </row>
    <row r="10" spans="1:8" ht="13">
      <c r="A10" s="24" t="s">
        <v>176</v>
      </c>
      <c r="B10" s="25" t="s">
        <v>186</v>
      </c>
      <c r="C10" s="26">
        <v>9.75</v>
      </c>
      <c r="D10" s="39"/>
      <c r="E10" s="19"/>
      <c r="F10" s="19"/>
      <c r="G10" s="19"/>
    </row>
    <row r="11" spans="1:8" ht="13">
      <c r="A11" s="24" t="s">
        <v>177</v>
      </c>
      <c r="B11" s="25" t="s">
        <v>187</v>
      </c>
      <c r="C11" s="26">
        <v>9.75</v>
      </c>
      <c r="D11" s="39"/>
      <c r="E11" s="19"/>
      <c r="F11" s="19"/>
      <c r="G11" s="19"/>
    </row>
    <row r="12" spans="1:8" ht="13">
      <c r="A12" s="24" t="s">
        <v>202</v>
      </c>
      <c r="B12" s="25" t="s">
        <v>188</v>
      </c>
      <c r="C12" s="26">
        <v>4.0599999999999996</v>
      </c>
      <c r="D12" s="39"/>
      <c r="E12" s="19"/>
      <c r="F12" s="19"/>
      <c r="G12" s="19"/>
    </row>
    <row r="13" spans="1:8" ht="13">
      <c r="A13" s="24" t="s">
        <v>203</v>
      </c>
      <c r="B13" s="25" t="s">
        <v>189</v>
      </c>
      <c r="C13" s="26">
        <v>5.04</v>
      </c>
      <c r="D13" s="39"/>
      <c r="E13" s="19"/>
      <c r="F13" s="19"/>
      <c r="G13" s="19"/>
    </row>
    <row r="14" spans="1:8" ht="13">
      <c r="A14" s="24" t="s">
        <v>204</v>
      </c>
      <c r="B14" s="25" t="s">
        <v>190</v>
      </c>
      <c r="C14" s="26">
        <v>3.9</v>
      </c>
      <c r="D14" s="39"/>
      <c r="E14" s="19"/>
      <c r="F14" s="19"/>
      <c r="G14" s="19"/>
    </row>
    <row r="15" spans="1:8" ht="13">
      <c r="A15" s="24" t="s">
        <v>205</v>
      </c>
      <c r="B15" s="25" t="s">
        <v>191</v>
      </c>
      <c r="C15" s="26">
        <v>4.55</v>
      </c>
      <c r="D15" s="39"/>
      <c r="E15" s="19"/>
      <c r="F15" s="19"/>
      <c r="G15" s="19"/>
    </row>
    <row r="16" spans="1:8" ht="13">
      <c r="A16" s="24" t="s">
        <v>206</v>
      </c>
      <c r="B16" s="25" t="s">
        <v>192</v>
      </c>
      <c r="C16" s="26">
        <v>5.2</v>
      </c>
      <c r="D16" s="39"/>
      <c r="E16" s="19"/>
      <c r="F16" s="19"/>
      <c r="G16" s="19"/>
    </row>
    <row r="17" spans="1:7" ht="13">
      <c r="A17" s="24" t="s">
        <v>207</v>
      </c>
      <c r="B17" s="25" t="s">
        <v>193</v>
      </c>
      <c r="C17" s="26">
        <v>7.31</v>
      </c>
      <c r="D17" s="39"/>
      <c r="E17" s="19"/>
      <c r="F17" s="19"/>
      <c r="G17" s="19"/>
    </row>
    <row r="18" spans="1:7" ht="13">
      <c r="A18" s="24" t="s">
        <v>208</v>
      </c>
      <c r="B18" s="25" t="s">
        <v>194</v>
      </c>
      <c r="C18" s="26">
        <v>6.5</v>
      </c>
      <c r="D18" s="39"/>
      <c r="E18" s="19"/>
      <c r="F18" s="19"/>
      <c r="G18" s="19"/>
    </row>
    <row r="19" spans="1:7" ht="13">
      <c r="A19" s="24" t="s">
        <v>209</v>
      </c>
      <c r="B19" s="25" t="s">
        <v>195</v>
      </c>
      <c r="C19" s="26">
        <v>14.3</v>
      </c>
      <c r="D19" s="39"/>
      <c r="E19" s="19"/>
      <c r="F19" s="19"/>
      <c r="G19" s="19"/>
    </row>
    <row r="20" spans="1:7" ht="13">
      <c r="A20" s="24" t="s">
        <v>210</v>
      </c>
      <c r="B20" s="25" t="s">
        <v>211</v>
      </c>
      <c r="C20" s="26">
        <v>13.81</v>
      </c>
      <c r="D20" s="39"/>
      <c r="E20" s="19"/>
      <c r="F20" s="19"/>
      <c r="G20" s="19"/>
    </row>
    <row r="21" spans="1:7" ht="13">
      <c r="A21" s="24" t="s">
        <v>215</v>
      </c>
      <c r="B21" s="25" t="s">
        <v>196</v>
      </c>
      <c r="C21" s="26">
        <v>7.31</v>
      </c>
      <c r="D21" s="39"/>
      <c r="E21" s="19"/>
      <c r="F21" s="19"/>
      <c r="G21" s="19"/>
    </row>
    <row r="22" spans="1:7" ht="13">
      <c r="A22" s="24" t="s">
        <v>216</v>
      </c>
      <c r="B22" s="25" t="s">
        <v>197</v>
      </c>
      <c r="C22" s="26">
        <v>7.31</v>
      </c>
      <c r="D22" s="39"/>
      <c r="E22" s="19"/>
      <c r="F22" s="19"/>
      <c r="G22" s="19"/>
    </row>
    <row r="23" spans="1:7" ht="13">
      <c r="A23" s="24" t="s">
        <v>212</v>
      </c>
      <c r="B23" s="25" t="s">
        <v>198</v>
      </c>
      <c r="C23" s="26">
        <v>7.31</v>
      </c>
      <c r="D23" s="39"/>
      <c r="E23" s="19"/>
      <c r="F23" s="19"/>
      <c r="G23" s="19"/>
    </row>
    <row r="24" spans="1:7" ht="13">
      <c r="A24" s="24" t="s">
        <v>213</v>
      </c>
      <c r="B24" s="25" t="s">
        <v>199</v>
      </c>
      <c r="C24" s="26">
        <v>7.64</v>
      </c>
      <c r="D24" s="39"/>
      <c r="E24" s="19"/>
      <c r="F24" s="19"/>
      <c r="G24" s="19"/>
    </row>
    <row r="25" spans="1:7" ht="13">
      <c r="A25" s="24" t="s">
        <v>214</v>
      </c>
      <c r="B25" s="25" t="s">
        <v>200</v>
      </c>
      <c r="C25" s="26">
        <v>6.14</v>
      </c>
      <c r="D25" s="39"/>
      <c r="E25" s="19"/>
      <c r="F25" s="19"/>
      <c r="G25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14"/>
  <sheetViews>
    <sheetView topLeftCell="A2" zoomScale="235" zoomScaleNormal="235" workbookViewId="0">
      <selection activeCell="B15" sqref="B10:B15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72" t="s">
        <v>240</v>
      </c>
      <c r="B1" s="72" t="s">
        <v>18</v>
      </c>
      <c r="C1" s="72" t="s">
        <v>17</v>
      </c>
    </row>
    <row r="2" spans="1:3">
      <c r="A2" t="s">
        <v>241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242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243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244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245</v>
      </c>
      <c r="B6" t="str">
        <f t="shared" si="0"/>
        <v xml:space="preserve">Martin </v>
      </c>
      <c r="C6" t="str">
        <f t="shared" si="1"/>
        <v>Jones</v>
      </c>
    </row>
    <row r="9" spans="1:3" ht="15.5">
      <c r="A9" s="72" t="s">
        <v>240</v>
      </c>
      <c r="B9" s="72" t="s">
        <v>18</v>
      </c>
      <c r="C9" s="72" t="s">
        <v>17</v>
      </c>
    </row>
    <row r="10" spans="1:3">
      <c r="A10" t="s">
        <v>241</v>
      </c>
      <c r="B10" t="s">
        <v>277</v>
      </c>
      <c r="C10" t="s">
        <v>278</v>
      </c>
    </row>
    <row r="11" spans="1:3">
      <c r="A11" t="s">
        <v>242</v>
      </c>
      <c r="B11" t="s">
        <v>31</v>
      </c>
      <c r="C11" t="s">
        <v>279</v>
      </c>
    </row>
    <row r="12" spans="1:3">
      <c r="A12" t="s">
        <v>243</v>
      </c>
      <c r="B12" t="s">
        <v>60</v>
      </c>
      <c r="C12" t="s">
        <v>280</v>
      </c>
    </row>
    <row r="13" spans="1:3">
      <c r="A13" t="s">
        <v>244</v>
      </c>
      <c r="B13" t="s">
        <v>31</v>
      </c>
      <c r="C13" t="s">
        <v>281</v>
      </c>
    </row>
    <row r="14" spans="1:3">
      <c r="A14" t="s">
        <v>245</v>
      </c>
      <c r="B14" t="s">
        <v>282</v>
      </c>
      <c r="C14" t="s">
        <v>283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42" t="s">
        <v>17</v>
      </c>
      <c r="C2" s="42" t="s">
        <v>18</v>
      </c>
      <c r="E2" s="127" t="s">
        <v>166</v>
      </c>
      <c r="F2" s="127"/>
    </row>
    <row r="3" spans="2:6" ht="13">
      <c r="B3" s="27" t="s">
        <v>25</v>
      </c>
      <c r="C3" s="27" t="s">
        <v>26</v>
      </c>
      <c r="E3" s="125" t="str">
        <f>CONCATENATE(C3," ",B3)</f>
        <v>Howard Smith</v>
      </c>
      <c r="F3" s="126"/>
    </row>
    <row r="4" spans="2:6" ht="13">
      <c r="B4" s="27" t="s">
        <v>30</v>
      </c>
      <c r="C4" s="27" t="s">
        <v>31</v>
      </c>
      <c r="E4" s="125"/>
      <c r="F4" s="126"/>
    </row>
    <row r="5" spans="2:6" ht="13">
      <c r="B5" s="27" t="s">
        <v>33</v>
      </c>
      <c r="C5" s="27" t="s">
        <v>34</v>
      </c>
      <c r="E5" s="125"/>
      <c r="F5" s="126"/>
    </row>
    <row r="6" spans="2:6" ht="13">
      <c r="B6" s="27" t="s">
        <v>36</v>
      </c>
      <c r="C6" s="27" t="s">
        <v>37</v>
      </c>
      <c r="E6" s="125"/>
      <c r="F6" s="126"/>
    </row>
    <row r="7" spans="2:6" ht="13">
      <c r="B7" s="27" t="s">
        <v>41</v>
      </c>
      <c r="C7" s="27" t="s">
        <v>42</v>
      </c>
      <c r="E7" s="125"/>
      <c r="F7" s="126"/>
    </row>
    <row r="8" spans="2:6" ht="13">
      <c r="B8" s="27" t="s">
        <v>45</v>
      </c>
      <c r="C8" s="27" t="s">
        <v>46</v>
      </c>
      <c r="E8" s="125"/>
      <c r="F8" s="126"/>
    </row>
    <row r="9" spans="2:6" ht="13">
      <c r="B9" s="27" t="s">
        <v>48</v>
      </c>
      <c r="C9" s="27" t="s">
        <v>49</v>
      </c>
      <c r="E9" s="125"/>
      <c r="F9" s="126"/>
    </row>
    <row r="10" spans="2:6" ht="13">
      <c r="B10" s="27" t="s">
        <v>52</v>
      </c>
      <c r="C10" s="27" t="s">
        <v>53</v>
      </c>
      <c r="E10" s="125"/>
      <c r="F10" s="126"/>
    </row>
    <row r="11" spans="2:6" ht="13">
      <c r="B11" s="27" t="s">
        <v>56</v>
      </c>
      <c r="C11" s="27" t="s">
        <v>57</v>
      </c>
      <c r="E11" s="125"/>
      <c r="F11" s="126"/>
    </row>
    <row r="12" spans="2:6" ht="13">
      <c r="B12" s="27" t="s">
        <v>59</v>
      </c>
      <c r="C12" s="27" t="s">
        <v>60</v>
      </c>
      <c r="E12" s="125"/>
      <c r="F12" s="126"/>
    </row>
    <row r="13" spans="2:6" ht="13">
      <c r="B13" s="27" t="s">
        <v>62</v>
      </c>
      <c r="C13" s="27" t="s">
        <v>63</v>
      </c>
      <c r="E13" s="125"/>
      <c r="F13" s="126"/>
    </row>
    <row r="14" spans="2:6" ht="13">
      <c r="B14" s="27" t="s">
        <v>66</v>
      </c>
      <c r="C14" s="27" t="s">
        <v>67</v>
      </c>
      <c r="E14" s="125"/>
      <c r="F14" s="126"/>
    </row>
    <row r="15" spans="2:6" ht="13">
      <c r="B15" s="27" t="s">
        <v>25</v>
      </c>
      <c r="C15" s="27" t="s">
        <v>69</v>
      </c>
      <c r="E15" s="125"/>
      <c r="F15" s="126"/>
    </row>
    <row r="16" spans="2:6" ht="13">
      <c r="B16" s="27" t="s">
        <v>71</v>
      </c>
      <c r="C16" s="27" t="s">
        <v>72</v>
      </c>
      <c r="E16" s="125"/>
      <c r="F16" s="126"/>
    </row>
    <row r="17" spans="2:6" ht="13">
      <c r="B17" s="27" t="s">
        <v>74</v>
      </c>
      <c r="C17" s="27" t="s">
        <v>75</v>
      </c>
      <c r="E17" s="125"/>
      <c r="F17" s="126"/>
    </row>
    <row r="18" spans="2:6" ht="13">
      <c r="B18" s="27" t="s">
        <v>77</v>
      </c>
      <c r="C18" s="27" t="s">
        <v>78</v>
      </c>
      <c r="E18" s="125"/>
      <c r="F18" s="126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D4"/>
  <sheetViews>
    <sheetView zoomScale="250" zoomScaleNormal="250" workbookViewId="0">
      <selection activeCell="D4" sqref="D4"/>
    </sheetView>
  </sheetViews>
  <sheetFormatPr defaultRowHeight="12.5"/>
  <cols>
    <col min="1" max="1" width="18" bestFit="1" customWidth="1"/>
    <col min="2" max="2" width="10" bestFit="1" customWidth="1"/>
    <col min="4" max="4" width="12.26953125" bestFit="1" customWidth="1"/>
  </cols>
  <sheetData>
    <row r="1" spans="1:4" ht="13" thickBot="1"/>
    <row r="2" spans="1:4" ht="13">
      <c r="A2" s="96" t="s">
        <v>251</v>
      </c>
      <c r="B2" s="91">
        <v>129564.52260259127</v>
      </c>
      <c r="C2" s="73"/>
      <c r="D2" s="95" t="s">
        <v>250</v>
      </c>
    </row>
    <row r="3" spans="1:4" ht="13.5" thickBot="1">
      <c r="A3" s="96" t="s">
        <v>249</v>
      </c>
      <c r="B3" s="92">
        <v>0.08</v>
      </c>
      <c r="C3" s="73"/>
      <c r="D3" s="94">
        <f>-PMT(B3/12,B4,B2)</f>
        <v>1000.0000000000001</v>
      </c>
    </row>
    <row r="4" spans="1:4" ht="13">
      <c r="A4" s="96" t="s">
        <v>248</v>
      </c>
      <c r="B4" s="93">
        <f>25*12</f>
        <v>300</v>
      </c>
      <c r="C4" s="73"/>
      <c r="D4" s="7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H11"/>
  <sheetViews>
    <sheetView tabSelected="1" zoomScale="130" zoomScaleNormal="130" workbookViewId="0">
      <selection activeCell="B6" sqref="B6:E7"/>
    </sheetView>
  </sheetViews>
  <sheetFormatPr defaultColWidth="9.1796875" defaultRowHeight="12.5"/>
  <cols>
    <col min="1" max="1" width="25.453125" style="77" customWidth="1"/>
    <col min="2" max="2" width="10.1796875" style="77" customWidth="1"/>
    <col min="3" max="3" width="10.54296875" style="77" customWidth="1"/>
    <col min="4" max="4" width="10.26953125" style="77" customWidth="1"/>
    <col min="5" max="5" width="9.26953125" style="77" customWidth="1"/>
    <col min="6" max="6" width="8.81640625" style="77" customWidth="1"/>
    <col min="7" max="7" width="11.26953125" style="77" customWidth="1"/>
    <col min="8" max="8" width="15.7265625" style="77" customWidth="1"/>
    <col min="9" max="16384" width="9.1796875" style="77"/>
  </cols>
  <sheetData>
    <row r="1" spans="1:8" ht="10.5" customHeight="1">
      <c r="A1" s="90"/>
      <c r="B1" s="89"/>
      <c r="C1" s="89"/>
      <c r="D1" s="89"/>
      <c r="E1" s="89"/>
      <c r="F1" s="89"/>
      <c r="G1" s="89"/>
    </row>
    <row r="2" spans="1:8" ht="11.25" customHeight="1" thickBot="1"/>
    <row r="3" spans="1:8" ht="15.75" customHeight="1">
      <c r="G3" s="100" t="s">
        <v>269</v>
      </c>
      <c r="H3" s="101" t="s">
        <v>276</v>
      </c>
    </row>
    <row r="4" spans="1:8" ht="16" thickBot="1">
      <c r="A4" s="88" t="s">
        <v>275</v>
      </c>
      <c r="B4" s="99" t="s">
        <v>274</v>
      </c>
      <c r="C4" s="99" t="s">
        <v>273</v>
      </c>
      <c r="D4" s="99" t="s">
        <v>272</v>
      </c>
      <c r="E4" s="99" t="s">
        <v>271</v>
      </c>
      <c r="F4" s="73"/>
      <c r="G4" s="102" t="s">
        <v>270</v>
      </c>
      <c r="H4" s="103" t="s">
        <v>269</v>
      </c>
    </row>
    <row r="5" spans="1:8" ht="15.5">
      <c r="A5" s="86" t="s">
        <v>268</v>
      </c>
      <c r="B5" s="85">
        <v>92</v>
      </c>
      <c r="C5" s="85">
        <v>40.000000000000007</v>
      </c>
      <c r="D5" s="85">
        <v>92</v>
      </c>
      <c r="E5" s="85">
        <v>92</v>
      </c>
      <c r="F5" s="73"/>
      <c r="G5" s="84">
        <v>1.25</v>
      </c>
      <c r="H5" s="83">
        <f>G5*(B5+C5+D5+E5)</f>
        <v>395</v>
      </c>
    </row>
    <row r="6" spans="1:8" ht="15.5">
      <c r="A6" s="86" t="s">
        <v>267</v>
      </c>
      <c r="B6" s="87">
        <v>32.999999999999979</v>
      </c>
      <c r="C6" s="85">
        <v>20</v>
      </c>
      <c r="D6" s="85">
        <v>43.000000000000007</v>
      </c>
      <c r="E6" s="85">
        <v>20</v>
      </c>
      <c r="F6" s="73"/>
      <c r="G6" s="84">
        <v>1.84</v>
      </c>
      <c r="H6" s="83">
        <f>G6*(B6+C6+D6+E6)</f>
        <v>213.43999999999997</v>
      </c>
    </row>
    <row r="7" spans="1:8" ht="15.5">
      <c r="A7" s="86" t="s">
        <v>266</v>
      </c>
      <c r="B7" s="85">
        <v>55</v>
      </c>
      <c r="C7" s="85">
        <v>20</v>
      </c>
      <c r="D7" s="85">
        <v>55</v>
      </c>
      <c r="E7" s="85">
        <v>48</v>
      </c>
      <c r="F7" s="73"/>
      <c r="G7" s="84">
        <v>1.45</v>
      </c>
      <c r="H7" s="83">
        <f>G7*(B7+C7+D7+E7)</f>
        <v>258.09999999999997</v>
      </c>
    </row>
    <row r="8" spans="1:8" ht="15.5">
      <c r="A8" s="97" t="s">
        <v>265</v>
      </c>
      <c r="B8" s="82">
        <f>SUM(B5:B7)</f>
        <v>179.99999999999997</v>
      </c>
      <c r="C8" s="82">
        <f>SUM(C5:C7)</f>
        <v>80</v>
      </c>
      <c r="D8" s="82">
        <f>SUM(D5:D7)</f>
        <v>190</v>
      </c>
      <c r="E8" s="82">
        <f>SUM(E5:E7)</f>
        <v>160</v>
      </c>
      <c r="F8" s="73"/>
      <c r="G8" s="81"/>
      <c r="H8" s="104">
        <f>H5+H6+H7</f>
        <v>866.54</v>
      </c>
    </row>
    <row r="9" spans="1:8" ht="4.5" customHeight="1">
      <c r="A9" s="80"/>
      <c r="B9" s="79"/>
      <c r="C9" s="79"/>
      <c r="D9" s="79"/>
      <c r="E9" s="79"/>
      <c r="F9" s="73"/>
    </row>
    <row r="10" spans="1:8" ht="15.5">
      <c r="A10" s="98" t="s">
        <v>264</v>
      </c>
      <c r="B10" s="105">
        <v>180</v>
      </c>
      <c r="C10" s="105">
        <v>80</v>
      </c>
      <c r="D10" s="105">
        <v>190</v>
      </c>
      <c r="E10" s="105">
        <v>160</v>
      </c>
      <c r="F10" s="73"/>
    </row>
    <row r="11" spans="1:8" ht="15.5">
      <c r="A11" s="78"/>
      <c r="F11" s="7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B2:C14"/>
  <sheetViews>
    <sheetView zoomScale="145" zoomScaleNormal="145" workbookViewId="0">
      <selection activeCell="B7" sqref="B7:C14"/>
    </sheetView>
  </sheetViews>
  <sheetFormatPr defaultColWidth="9.1796875" defaultRowHeight="12.5"/>
  <cols>
    <col min="1" max="1" width="9.1796875" style="73"/>
    <col min="2" max="2" width="17.453125" style="73" bestFit="1" customWidth="1"/>
    <col min="3" max="6" width="12.453125" style="73" customWidth="1"/>
    <col min="7" max="16384" width="9.1796875" style="73"/>
  </cols>
  <sheetData>
    <row r="2" spans="2:3" ht="13">
      <c r="B2" s="96" t="s">
        <v>251</v>
      </c>
      <c r="C2" s="106">
        <v>220000</v>
      </c>
    </row>
    <row r="3" spans="2:3" ht="13">
      <c r="B3" s="96" t="s">
        <v>249</v>
      </c>
      <c r="C3" s="107">
        <v>0.08</v>
      </c>
    </row>
    <row r="4" spans="2:3" ht="13">
      <c r="B4" s="96" t="s">
        <v>248</v>
      </c>
      <c r="C4" s="108">
        <f>25*12</f>
        <v>300</v>
      </c>
    </row>
    <row r="6" spans="2:3">
      <c r="C6" s="75"/>
    </row>
    <row r="7" spans="2:3" ht="15.5">
      <c r="B7" s="110" t="s">
        <v>247</v>
      </c>
      <c r="C7" s="109">
        <f>-PMT(C3/12,C4,C2)</f>
        <v>1697.9956826206067</v>
      </c>
    </row>
    <row r="8" spans="2:3" ht="15.5">
      <c r="B8" s="74">
        <v>7.2499999999999995E-2</v>
      </c>
      <c r="C8" s="12">
        <f t="dataTable" ref="C8:C14" dt2D="0" dtr="0" r1="C3"/>
        <v>1590.1751010137643</v>
      </c>
    </row>
    <row r="9" spans="2:3" ht="15.5">
      <c r="B9" s="74">
        <v>7.4999999999999997E-2</v>
      </c>
      <c r="C9" s="12">
        <v>1625.7805911544106</v>
      </c>
    </row>
    <row r="10" spans="2:3" ht="15.5">
      <c r="B10" s="74">
        <v>7.7499999999999999E-2</v>
      </c>
      <c r="C10" s="12">
        <v>1661.7232770342728</v>
      </c>
    </row>
    <row r="11" spans="2:3" ht="15.5">
      <c r="B11" s="74">
        <v>8.2500000000000004E-2</v>
      </c>
      <c r="C11" s="12">
        <v>1734.5902963096128</v>
      </c>
    </row>
    <row r="12" spans="2:3" ht="15.5">
      <c r="B12" s="74">
        <v>8.5000000000000006E-2</v>
      </c>
      <c r="C12" s="12">
        <v>1771.4995836166886</v>
      </c>
    </row>
    <row r="13" spans="2:3" ht="15.5">
      <c r="B13" s="74">
        <v>8.7499999999999994E-2</v>
      </c>
      <c r="C13" s="12">
        <v>1808.7159994580018</v>
      </c>
    </row>
    <row r="14" spans="2:3" ht="15.5">
      <c r="B14" s="74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B2:G14"/>
  <sheetViews>
    <sheetView zoomScale="145" zoomScaleNormal="145" workbookViewId="0">
      <selection activeCell="F1" sqref="F1:G1"/>
    </sheetView>
  </sheetViews>
  <sheetFormatPr defaultColWidth="9.1796875" defaultRowHeight="12.5"/>
  <cols>
    <col min="1" max="1" width="9.1796875" style="73"/>
    <col min="2" max="2" width="11.54296875" style="73" customWidth="1"/>
    <col min="3" max="5" width="14.81640625" style="73" bestFit="1" customWidth="1"/>
    <col min="6" max="6" width="17.08984375" style="73" customWidth="1"/>
    <col min="7" max="7" width="16.7265625" style="73" bestFit="1" customWidth="1"/>
    <col min="8" max="16384" width="9.1796875" style="73"/>
  </cols>
  <sheetData>
    <row r="2" spans="2:7" ht="15.5">
      <c r="B2" s="110" t="s">
        <v>263</v>
      </c>
      <c r="C2" s="110" t="s">
        <v>262</v>
      </c>
      <c r="D2" s="110" t="s">
        <v>261</v>
      </c>
      <c r="E2" s="110" t="s">
        <v>260</v>
      </c>
      <c r="F2" s="110" t="s">
        <v>259</v>
      </c>
      <c r="G2" s="110" t="s">
        <v>258</v>
      </c>
    </row>
    <row r="3" spans="2:7" ht="13">
      <c r="B3" s="111" t="s">
        <v>255</v>
      </c>
      <c r="C3" s="112">
        <v>85292.25</v>
      </c>
      <c r="D3" s="112">
        <f>C3*C11+C3</f>
        <v>141585.13500000001</v>
      </c>
      <c r="E3" s="112">
        <f>D3*C11+D3</f>
        <v>235031.32410000003</v>
      </c>
      <c r="F3" s="112">
        <f>E3*C11+E3</f>
        <v>390151.99800600007</v>
      </c>
      <c r="G3" s="112">
        <f>SUM(C3:F3)</f>
        <v>852060.70710600005</v>
      </c>
    </row>
    <row r="4" spans="2:7" ht="13">
      <c r="B4" s="111" t="s">
        <v>254</v>
      </c>
      <c r="C4" s="112">
        <v>75891.25</v>
      </c>
      <c r="D4" s="112">
        <f>C4*C12+C4</f>
        <v>117631.4375</v>
      </c>
      <c r="E4" s="112">
        <f>D4*C12+D4</f>
        <v>182328.72812500002</v>
      </c>
      <c r="F4" s="112">
        <f>E4*C12+E4</f>
        <v>282609.52859375003</v>
      </c>
      <c r="G4" s="112">
        <f>SUM(C4:F4)</f>
        <v>658460.94421875011</v>
      </c>
    </row>
    <row r="5" spans="2:7" ht="13">
      <c r="B5" s="111" t="s">
        <v>253</v>
      </c>
      <c r="C5" s="112">
        <v>90568.34</v>
      </c>
      <c r="D5" s="112">
        <f>C5*C13+C5</f>
        <v>160305.96179999999</v>
      </c>
      <c r="E5" s="112">
        <f>D5*C13+D5</f>
        <v>283741.552386</v>
      </c>
      <c r="F5" s="112">
        <f>E5*C13+E5</f>
        <v>502222.54772321996</v>
      </c>
      <c r="G5" s="112">
        <f>SUM(C5:F5)</f>
        <v>1036838.4019092199</v>
      </c>
    </row>
    <row r="6" spans="2:7" ht="13">
      <c r="B6" s="111" t="s">
        <v>252</v>
      </c>
      <c r="C6" s="112">
        <v>65897.25</v>
      </c>
      <c r="D6" s="112">
        <f>C6*C14+C6</f>
        <v>80394.645000000004</v>
      </c>
      <c r="E6" s="112">
        <f>D6*C14+D6</f>
        <v>98081.466899999999</v>
      </c>
      <c r="F6" s="112">
        <f>E6*C14+E6</f>
        <v>119659.389618</v>
      </c>
      <c r="G6" s="112">
        <f>SUM(C6:F6)</f>
        <v>364032.75151800003</v>
      </c>
    </row>
    <row r="7" spans="2:7" ht="15.5">
      <c r="B7" s="99" t="s">
        <v>257</v>
      </c>
      <c r="C7" s="76">
        <f>SUM(C3:C6)</f>
        <v>317649.08999999997</v>
      </c>
      <c r="D7" s="76">
        <f>SUM(D3:D6)</f>
        <v>499917.17930000002</v>
      </c>
      <c r="E7" s="76">
        <f>SUM(E3:E6)</f>
        <v>799183.07151100005</v>
      </c>
      <c r="F7" s="76">
        <f>SUM(F3:F6)</f>
        <v>1294643.4639409701</v>
      </c>
      <c r="G7" s="76">
        <f>SUM(G3:G6)</f>
        <v>2911392.8047519699</v>
      </c>
    </row>
    <row r="10" spans="2:7" ht="13">
      <c r="B10" s="128" t="s">
        <v>256</v>
      </c>
      <c r="C10" s="128"/>
    </row>
    <row r="11" spans="2:7" ht="13">
      <c r="B11" s="113" t="s">
        <v>255</v>
      </c>
      <c r="C11" s="114">
        <v>0.66</v>
      </c>
    </row>
    <row r="12" spans="2:7" ht="13">
      <c r="B12" s="113" t="s">
        <v>254</v>
      </c>
      <c r="C12" s="114">
        <v>0.55000000000000004</v>
      </c>
    </row>
    <row r="13" spans="2:7" ht="13">
      <c r="B13" s="113" t="s">
        <v>253</v>
      </c>
      <c r="C13" s="114">
        <v>0.77</v>
      </c>
    </row>
    <row r="14" spans="2:7" ht="13">
      <c r="B14" s="113" t="s">
        <v>252</v>
      </c>
      <c r="C14" s="114">
        <v>0.22</v>
      </c>
    </row>
  </sheetData>
  <scenarios current="1" show="1">
    <scenario name="current" locked="1" count="4" user="DELL" comment="Created by DELL on 24-07-2024">
      <inputCells r="C11" val="0.033" numFmtId="10"/>
      <inputCells r="C12" val="0.023" numFmtId="10"/>
      <inputCells r="C13" val="0.043" numFmtId="10"/>
      <inputCells r="C14" val="0.011" numFmtId="10"/>
    </scenario>
    <scenario name="new" locked="1" count="4" user="DELL" comment="Created by DELL on 24-07-2024">
      <inputCells r="C11" val="0.66" numFmtId="10"/>
      <inputCells r="C12" val="0.55" numFmtId="10"/>
      <inputCells r="C13" val="0.77" numFmtId="10"/>
      <inputCells r="C14" val="0.22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1.7265625" customWidth="1"/>
    <col min="8" max="8" width="13.1796875" style="117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8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3.1796875" bestFit="1" customWidth="1"/>
    <col min="8" max="8" width="13.54296875" style="117" bestFit="1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Goal Seek</vt:lpstr>
      <vt:lpstr>Solver</vt:lpstr>
      <vt:lpstr>Data Table</vt:lpstr>
      <vt:lpstr>Scenarios</vt:lpstr>
      <vt:lpstr>Macro</vt:lpstr>
      <vt:lpstr>Test Macro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Blessy baby</cp:lastModifiedBy>
  <cp:lastPrinted>2016-02-22T19:48:39Z</cp:lastPrinted>
  <dcterms:created xsi:type="dcterms:W3CDTF">2001-09-07T21:10:35Z</dcterms:created>
  <dcterms:modified xsi:type="dcterms:W3CDTF">2024-07-24T07:06:20Z</dcterms:modified>
</cp:coreProperties>
</file>