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/>
  <mc:AlternateContent xmlns:mc="http://schemas.openxmlformats.org/markup-compatibility/2006">
    <mc:Choice Requires="x15">
      <x15ac:absPath xmlns:x15ac="http://schemas.microsoft.com/office/spreadsheetml/2010/11/ac" url="/Users/williamanderson/Documents/"/>
    </mc:Choice>
  </mc:AlternateContent>
  <bookViews>
    <workbookView xWindow="0" yWindow="0" windowWidth="28800" windowHeight="18000"/>
  </bookViews>
  <sheets>
    <sheet name="Summary" sheetId="4" r:id="rId1"/>
    <sheet name="Account QuickReport" sheetId="1" r:id="rId2"/>
    <sheet name="Overhead" sheetId="2" r:id="rId3"/>
    <sheet name="Other SD Travel" sheetId="3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4" l="1"/>
  <c r="G41" i="2"/>
  <c r="G42" i="2"/>
  <c r="G54" i="1"/>
  <c r="D7" i="4"/>
  <c r="G55" i="1"/>
  <c r="G39" i="1"/>
  <c r="G41" i="1"/>
  <c r="H41" i="1"/>
  <c r="D4" i="4"/>
  <c r="E4" i="4"/>
  <c r="F4" i="4"/>
  <c r="G44" i="1"/>
  <c r="E5" i="4"/>
  <c r="F5" i="4"/>
  <c r="G50" i="1"/>
  <c r="G51" i="1"/>
  <c r="D6" i="4"/>
  <c r="F6" i="4"/>
  <c r="G24" i="1"/>
  <c r="G25" i="1"/>
  <c r="D3" i="4"/>
  <c r="G27" i="1"/>
  <c r="E3" i="4"/>
  <c r="F3" i="4"/>
  <c r="E8" i="4"/>
  <c r="B7" i="4"/>
  <c r="B6" i="4"/>
  <c r="B5" i="4"/>
  <c r="B4" i="4"/>
  <c r="B3" i="4"/>
  <c r="H44" i="1"/>
  <c r="G35" i="3"/>
  <c r="G92" i="1"/>
  <c r="F7" i="4"/>
  <c r="F8" i="4"/>
  <c r="D8" i="4"/>
  <c r="H51" i="1"/>
  <c r="H55" i="1"/>
  <c r="G28" i="1"/>
  <c r="H28" i="1"/>
  <c r="H56" i="1"/>
  <c r="H93" i="1"/>
</calcChain>
</file>

<file path=xl/sharedStrings.xml><?xml version="1.0" encoding="utf-8"?>
<sst xmlns="http://schemas.openxmlformats.org/spreadsheetml/2006/main" count="645" uniqueCount="235">
  <si>
    <t>Date</t>
  </si>
  <si>
    <t>Num</t>
  </si>
  <si>
    <t>Name</t>
  </si>
  <si>
    <t>Memo/Description</t>
  </si>
  <si>
    <t>Account</t>
  </si>
  <si>
    <t>Amount</t>
  </si>
  <si>
    <t>09/10/2015</t>
  </si>
  <si>
    <t>Expense</t>
  </si>
  <si>
    <t>Delta Airlines</t>
  </si>
  <si>
    <t>P De &amp; H Stoddart-SD 10/4-11/15</t>
  </si>
  <si>
    <t>6141 Sales, Marketing &amp; Business Development (SMBD):Travel Expenses:Travel</t>
  </si>
  <si>
    <t>Bill</t>
  </si>
  <si>
    <t>Thomas George</t>
  </si>
  <si>
    <t>Michael Charley</t>
  </si>
  <si>
    <t>10/03/2015</t>
  </si>
  <si>
    <t>10/5-10/9</t>
  </si>
  <si>
    <t>William D. Anderson, PhD</t>
  </si>
  <si>
    <t>10/5-10/8; Lodging</t>
  </si>
  <si>
    <t>Travel 10/5-10/8; mtgs</t>
  </si>
  <si>
    <t>10/04/2015</t>
  </si>
  <si>
    <t>9/1-/30</t>
  </si>
  <si>
    <t>Travel 9/1-9/30; Ibis CSP demos &amp; conversations</t>
  </si>
  <si>
    <t>10/12/2015</t>
  </si>
  <si>
    <t>10/5/15</t>
  </si>
  <si>
    <t>10/4-9/15; SD</t>
  </si>
  <si>
    <t>Piali De {Reimb}</t>
  </si>
  <si>
    <t>10/21/2015</t>
  </si>
  <si>
    <t>Holiday Inn Boxborough</t>
  </si>
  <si>
    <t>B Anderson 10/18-10/21</t>
  </si>
  <si>
    <t>A Askew 10/18-10/23</t>
  </si>
  <si>
    <t>10/23/2015</t>
  </si>
  <si>
    <t>10/18-10/23</t>
  </si>
  <si>
    <t>10/18-10/21; Boston</t>
  </si>
  <si>
    <t>Credit Card Expense</t>
  </si>
  <si>
    <t>10/26/2015</t>
  </si>
  <si>
    <t>11/02/2015</t>
  </si>
  <si>
    <t>10/25-10/31</t>
  </si>
  <si>
    <t>10/27-10/30; SD misc cash expenses</t>
  </si>
  <si>
    <t>10/27-10/30; SD</t>
  </si>
  <si>
    <t>Pam Boardman</t>
  </si>
  <si>
    <t>12/01/2015</t>
  </si>
  <si>
    <t>10/4-10/9</t>
  </si>
  <si>
    <t>SD 10/4-10/9</t>
  </si>
  <si>
    <t>12/21/2015</t>
  </si>
  <si>
    <t>11/2 &amp; 11/15</t>
  </si>
  <si>
    <t>11/5-11/18</t>
  </si>
  <si>
    <t>2/14</t>
  </si>
  <si>
    <t>12/17; ECN Tour, Mtg w/ Tom &amp; Chip Teel</t>
  </si>
  <si>
    <t>01/12/2016</t>
  </si>
  <si>
    <t>P De; 1/28</t>
  </si>
  <si>
    <t>01/25/2016</t>
  </si>
  <si>
    <t>1/25</t>
  </si>
  <si>
    <t>Amy J. Askew</t>
  </si>
  <si>
    <t>1/20-1/22; Trip to MA</t>
  </si>
  <si>
    <t>1/17</t>
  </si>
  <si>
    <t>1/17-1/22; TX</t>
  </si>
  <si>
    <t>01/28/2016</t>
  </si>
  <si>
    <t>1/27; Complex Care Solutions</t>
  </si>
  <si>
    <t>1/26; Chilmark Research</t>
  </si>
  <si>
    <t>01/29/2016</t>
  </si>
  <si>
    <t>2/1-2/8</t>
  </si>
  <si>
    <t>2/1; Flight scheduled to meet w/ R Gerstein in CA</t>
  </si>
  <si>
    <t>2/8; Flight scheduled to SD for client mtgs</t>
  </si>
  <si>
    <t>Orbitz.com</t>
  </si>
  <si>
    <t>SD 3/21-3/24; P De &amp; S Laverty</t>
  </si>
  <si>
    <t>03/17/2016</t>
  </si>
  <si>
    <t>Enterprise</t>
  </si>
  <si>
    <t>Stephen Laverty</t>
  </si>
  <si>
    <t>03/24/2016</t>
  </si>
  <si>
    <t>SD</t>
  </si>
  <si>
    <t>SD 3/21-3/24; P De-Airport Shuttle</t>
  </si>
  <si>
    <t>SD 3/21-3/24; P De-Baggage check</t>
  </si>
  <si>
    <t>SD 3/21-3/24; S Laverty-United Airlines</t>
  </si>
  <si>
    <t>Alamo Rent A Car</t>
  </si>
  <si>
    <t>3/21-3/24</t>
  </si>
  <si>
    <t>Spring Hill Suites</t>
  </si>
  <si>
    <t>P De &amp; S Laverty-SD, 3/21-3/24</t>
  </si>
  <si>
    <t>04/19/2016</t>
  </si>
  <si>
    <t>4/11/16</t>
  </si>
  <si>
    <t>4/11-13/16; SD-Parking</t>
  </si>
  <si>
    <t>04/20/2016</t>
  </si>
  <si>
    <t>4/10/16</t>
  </si>
  <si>
    <t>4/10-15/16; SD</t>
  </si>
  <si>
    <t>05/11/2016</t>
  </si>
  <si>
    <t>5/2/16</t>
  </si>
  <si>
    <t>5/2-5/6; SD</t>
  </si>
  <si>
    <t>5/2-5/6; SD-Internet</t>
  </si>
  <si>
    <t>06/07/2016</t>
  </si>
  <si>
    <t>5/30/16</t>
  </si>
  <si>
    <t>5/31-6/2; SD</t>
  </si>
  <si>
    <t>07/07/2016</t>
  </si>
  <si>
    <t>3/24/16</t>
  </si>
  <si>
    <t>SD 3/21-3/24</t>
  </si>
  <si>
    <t>6142 Sales, Marketing &amp; Business Development (SMBD):Travel Expenses:Travel Meals</t>
  </si>
  <si>
    <t>10/5-10/8</t>
  </si>
  <si>
    <t>9/1-9/30</t>
  </si>
  <si>
    <t>11/16-11/20</t>
  </si>
  <si>
    <t>03/22/2016</t>
  </si>
  <si>
    <t>Redrossa Italian Grille</t>
  </si>
  <si>
    <t>03/23/2016</t>
  </si>
  <si>
    <t>Old Chicago</t>
  </si>
  <si>
    <t>Parkers</t>
  </si>
  <si>
    <t>SD 3/21-3/24; P De-Food</t>
  </si>
  <si>
    <t>Transaction</t>
  </si>
  <si>
    <t xml:space="preserve"> Type</t>
  </si>
  <si>
    <t>6052 Operations:Travel, Meals &amp; Entertainment:Travel</t>
  </si>
  <si>
    <t>11/05/2015</t>
  </si>
  <si>
    <t>10/26-11/5</t>
  </si>
  <si>
    <t>11/13/2015</t>
  </si>
  <si>
    <t>11/9-11/13</t>
  </si>
  <si>
    <t>11/10; Mtg w/ Michele B</t>
  </si>
  <si>
    <t>11/23/2015</t>
  </si>
  <si>
    <t>11/17; Mtg with Nold Family</t>
  </si>
  <si>
    <t>11/18; Mtg with RHIC</t>
  </si>
  <si>
    <t>12/07/2015</t>
  </si>
  <si>
    <t>11/30-12/5</t>
  </si>
  <si>
    <t>Client enrollment postage &amp; supplies</t>
  </si>
  <si>
    <t>01/31/2016</t>
  </si>
  <si>
    <t>Jan, 2016</t>
  </si>
  <si>
    <t>1/20-22; Trip to MA</t>
  </si>
  <si>
    <t>1/19; CSP</t>
  </si>
  <si>
    <t>04/10/2016</t>
  </si>
  <si>
    <t>3/21-4/10</t>
  </si>
  <si>
    <t>4/6/16; DC</t>
  </si>
  <si>
    <t>3/22/16; Mtgs with CSP's, RHCI</t>
  </si>
  <si>
    <t>4/15/16</t>
  </si>
  <si>
    <t>Brian Anderson</t>
  </si>
  <si>
    <t>4/9-13/16; SD</t>
  </si>
  <si>
    <t>04/28/2016</t>
  </si>
  <si>
    <t>4/16-4/30</t>
  </si>
  <si>
    <t>4/24-4/27; SD Installation</t>
  </si>
  <si>
    <t>05/31/2016</t>
  </si>
  <si>
    <t>4/25-5/31</t>
  </si>
  <si>
    <t>4/25/16; Mtgs with RHCI, GIA</t>
  </si>
  <si>
    <t>5/26/16; RHCI Install</t>
  </si>
  <si>
    <t>6054 Operations:Travel, Meals &amp; Entertainment:Meals &amp; Entertainment</t>
  </si>
  <si>
    <t>9/1/15-8/31/16</t>
  </si>
  <si>
    <t>Total Compensation</t>
  </si>
  <si>
    <t>4/1/16-8/31/16</t>
  </si>
  <si>
    <t xml:space="preserve"> </t>
  </si>
  <si>
    <t>Salary, Taxes &amp; Benefits</t>
  </si>
  <si>
    <t>Trinet</t>
  </si>
  <si>
    <t>Overhead &amp; Administrative Expenses</t>
  </si>
  <si>
    <t>SD OVERHEAD EXPENSES</t>
  </si>
  <si>
    <t>Transaction Type</t>
  </si>
  <si>
    <t>10/01/2015</t>
  </si>
  <si>
    <t>Oct, 2015</t>
  </si>
  <si>
    <t>Vermillion Area Chamber &amp; Development Co</t>
  </si>
  <si>
    <t>Sept rent</t>
  </si>
  <si>
    <t>6351 General &amp; Administrative (G&amp;A):Facility Operations:Rent</t>
  </si>
  <si>
    <t>11/01/2015</t>
  </si>
  <si>
    <t>Nov, 2015</t>
  </si>
  <si>
    <t>Nov rent</t>
  </si>
  <si>
    <t>Dec, 2015</t>
  </si>
  <si>
    <t>Dec rent</t>
  </si>
  <si>
    <t>01/01/2016</t>
  </si>
  <si>
    <t>Jan Rent</t>
  </si>
  <si>
    <t>Jan rent</t>
  </si>
  <si>
    <t>02/01/2016</t>
  </si>
  <si>
    <t>Rent-SD</t>
  </si>
  <si>
    <t>Monthly Rent</t>
  </si>
  <si>
    <t>03/01/2016</t>
  </si>
  <si>
    <t>04/01/2016</t>
  </si>
  <si>
    <t>05/01/2016</t>
  </si>
  <si>
    <t>06/01/2016</t>
  </si>
  <si>
    <t>07/01/2016</t>
  </si>
  <si>
    <t>08/01/2016</t>
  </si>
  <si>
    <t>Utils Oct-Dec</t>
  </si>
  <si>
    <t>SD Mat Service Oct-Dec</t>
  </si>
  <si>
    <t>6352 General &amp; Administrative (G&amp;A):Facility Operations:Trash Removal</t>
  </si>
  <si>
    <t>SD Elec Oct-Dec</t>
  </si>
  <si>
    <t>6353 General &amp; Administrative (G&amp;A):Facility Operations:Gas and Electric</t>
  </si>
  <si>
    <t>04/12/2016</t>
  </si>
  <si>
    <t>SD; Oct-Mar</t>
  </si>
  <si>
    <t>CenturyLink</t>
  </si>
  <si>
    <t>SD Office-Internet</t>
  </si>
  <si>
    <t>6354 General &amp; Administrative (G&amp;A):Facility Operations:Telephone</t>
  </si>
  <si>
    <t>12/31/2015</t>
  </si>
  <si>
    <t>11/1-12/31</t>
  </si>
  <si>
    <t>CenturyLink-SD</t>
  </si>
  <si>
    <t>03/04/2016</t>
  </si>
  <si>
    <t>04/04/2016</t>
  </si>
  <si>
    <t>605-624-0060</t>
  </si>
  <si>
    <t>06/04/2016</t>
  </si>
  <si>
    <t>SD Office-Telephone</t>
  </si>
  <si>
    <t>07/04/2016</t>
  </si>
  <si>
    <t>08/04/2016</t>
  </si>
  <si>
    <t>1523462017673</t>
  </si>
  <si>
    <t>MidContinent Business Solutions</t>
  </si>
  <si>
    <t>SD Internet</t>
  </si>
  <si>
    <t>6355 General &amp; Administrative (G&amp;A):Facility Operations:Internet</t>
  </si>
  <si>
    <t>01/15/2016</t>
  </si>
  <si>
    <t>1523462017789</t>
  </si>
  <si>
    <t>SD Internet-Dec &amp; Jan</t>
  </si>
  <si>
    <t>03/06/2016</t>
  </si>
  <si>
    <t>1523462017903</t>
  </si>
  <si>
    <t>SD Internet-Feb &amp; Mar</t>
  </si>
  <si>
    <t>06/06/2016</t>
  </si>
  <si>
    <t>07/06/2016</t>
  </si>
  <si>
    <t>08/06/2016</t>
  </si>
  <si>
    <t>1523462018198</t>
  </si>
  <si>
    <t>02/29/2016</t>
  </si>
  <si>
    <t>12919/12978</t>
  </si>
  <si>
    <t>Midwest Building Maintenance</t>
  </si>
  <si>
    <t>Jan &amp; Feb</t>
  </si>
  <si>
    <t>6356 General &amp; Administrative (G&amp;A):Facility Operations:Repairs &amp; Maintenance</t>
  </si>
  <si>
    <t>03/31/2016</t>
  </si>
  <si>
    <t>Mat service</t>
  </si>
  <si>
    <t>Alliance Business Systems</t>
  </si>
  <si>
    <t>Printer Repair (hopefully reimbursed per Amazon/Square Trade warranty)</t>
  </si>
  <si>
    <t>07/31/2016</t>
  </si>
  <si>
    <t>Mat service; June &amp; past due</t>
  </si>
  <si>
    <t>Zibeon Samudzi</t>
  </si>
  <si>
    <t>SD-office cleaning; Oct, 2015</t>
  </si>
  <si>
    <t>6359 General &amp; Administrative (G&amp;A):Facility Operations:Cleaning</t>
  </si>
  <si>
    <t>Office Cleaning; Nov/Dec-SD</t>
  </si>
  <si>
    <t>SD; Jan/Feb</t>
  </si>
  <si>
    <t>05/07/2016</t>
  </si>
  <si>
    <t>May</t>
  </si>
  <si>
    <t>SD-office cleaning</t>
  </si>
  <si>
    <t>06/18/2016</t>
  </si>
  <si>
    <t>June, 2016</t>
  </si>
  <si>
    <t xml:space="preserve">Payroll Admin Fees-Operations 9/1/15-8/31/16 </t>
  </si>
  <si>
    <t xml:space="preserve">From Overhead Worksheet </t>
  </si>
  <si>
    <t>RHCI EXPENSES</t>
  </si>
  <si>
    <t>Total Expenses</t>
  </si>
  <si>
    <t>Total</t>
  </si>
  <si>
    <t>Total RHCI</t>
  </si>
  <si>
    <t>Expenses</t>
  </si>
  <si>
    <t>Compensation</t>
  </si>
  <si>
    <t>TRAVEL EXPENSES  (NOT INCLUDED IN TOTALS OR SUMMARIES)</t>
  </si>
  <si>
    <t>Director, Client Services</t>
  </si>
  <si>
    <t>Care Navigator</t>
  </si>
  <si>
    <t>Details</t>
  </si>
  <si>
    <t>Travel, M&amp;IE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</si>
</sst>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&quot;$&quot;#,##0.00"/>
    <numFmt numFmtId="166" formatCode="_(&quot;$&quot;* #,##0_);_(&quot;$&quot;* \(#,##0\);_(&quot;$&quot;* &quot;-&quot;??_);_(@_)"/>
  </numFmts>
  <fonts count="9" x14ac:knownFonts="1">
    <font>
      <sz val="11"/>
      <color indexed="8"/>
      <name val="Calibri"/>
      <family val="2"/>
    </font>
    <font>
      <b/>
      <sz val="9"/>
      <color indexed="8"/>
      <name val="Arial"/>
    </font>
    <font>
      <sz val="8"/>
      <color indexed="8"/>
      <name val="Arial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Fill="1"/>
    <xf numFmtId="0" fontId="1" fillId="0" borderId="1" xfId="0" applyFont="1" applyFill="1" applyBorder="1" applyAlignment="1">
      <alignment horizontal="center" wrapText="1"/>
    </xf>
    <xf numFmtId="0" fontId="3" fillId="0" borderId="0" xfId="0" applyFont="1" applyFill="1"/>
    <xf numFmtId="0" fontId="2" fillId="0" borderId="0" xfId="0" applyFont="1" applyFill="1" applyAlignment="1">
      <alignment horizontal="left" wrapText="1"/>
    </xf>
    <xf numFmtId="165" fontId="2" fillId="0" borderId="0" xfId="0" applyNumberFormat="1" applyFont="1" applyFill="1" applyAlignment="1">
      <alignment horizontal="right" wrapText="1"/>
    </xf>
    <xf numFmtId="9" fontId="4" fillId="0" borderId="0" xfId="0" applyNumberFormat="1" applyFont="1"/>
    <xf numFmtId="165" fontId="4" fillId="0" borderId="0" xfId="0" applyNumberFormat="1" applyFont="1"/>
    <xf numFmtId="165" fontId="4" fillId="0" borderId="0" xfId="0" applyNumberFormat="1" applyFont="1" applyFill="1" applyAlignment="1">
      <alignment horizontal="left" wrapText="1"/>
    </xf>
    <xf numFmtId="165" fontId="5" fillId="0" borderId="0" xfId="0" applyNumberFormat="1" applyFont="1"/>
    <xf numFmtId="165" fontId="0" fillId="0" borderId="0" xfId="0" applyNumberFormat="1"/>
    <xf numFmtId="165" fontId="6" fillId="0" borderId="0" xfId="0" applyNumberFormat="1" applyFont="1"/>
    <xf numFmtId="9" fontId="2" fillId="0" borderId="0" xfId="0" applyNumberFormat="1" applyFont="1" applyFill="1" applyAlignment="1">
      <alignment horizontal="right" wrapText="1"/>
    </xf>
    <xf numFmtId="9" fontId="0" fillId="0" borderId="0" xfId="0" applyNumberFormat="1"/>
    <xf numFmtId="0" fontId="6" fillId="0" borderId="0" xfId="0" applyFont="1"/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165" fontId="2" fillId="0" borderId="0" xfId="0" applyNumberFormat="1" applyFont="1" applyAlignment="1">
      <alignment horizontal="right" wrapText="1"/>
    </xf>
    <xf numFmtId="165" fontId="0" fillId="0" borderId="0" xfId="0" applyNumberFormat="1"/>
    <xf numFmtId="9" fontId="0" fillId="0" borderId="0" xfId="0" applyNumberFormat="1"/>
    <xf numFmtId="165" fontId="6" fillId="0" borderId="0" xfId="0" applyNumberFormat="1" applyFont="1"/>
    <xf numFmtId="0" fontId="4" fillId="0" borderId="0" xfId="0" applyFont="1"/>
    <xf numFmtId="0" fontId="2" fillId="0" borderId="0" xfId="0" applyFont="1" applyAlignment="1">
      <alignment horizontal="left" wrapText="1"/>
    </xf>
    <xf numFmtId="0" fontId="0" fillId="0" borderId="0" xfId="0"/>
    <xf numFmtId="165" fontId="5" fillId="0" borderId="0" xfId="0" applyNumberFormat="1" applyFont="1" applyFill="1" applyAlignment="1">
      <alignment horizontal="left" wrapText="1"/>
    </xf>
    <xf numFmtId="165" fontId="5" fillId="0" borderId="0" xfId="0" applyNumberFormat="1" applyFont="1" applyFill="1" applyAlignment="1">
      <alignment horizontal="right" wrapText="1"/>
    </xf>
    <xf numFmtId="0" fontId="4" fillId="0" borderId="0" xfId="0" applyFont="1" applyFill="1" applyAlignment="1">
      <alignment horizontal="left" wrapText="1"/>
    </xf>
    <xf numFmtId="9" fontId="5" fillId="0" borderId="0" xfId="0" applyNumberFormat="1" applyFont="1"/>
    <xf numFmtId="0" fontId="5" fillId="0" borderId="0" xfId="0" applyFont="1" applyFill="1" applyAlignment="1">
      <alignment horizontal="left" wrapText="1"/>
    </xf>
    <xf numFmtId="9" fontId="5" fillId="0" borderId="0" xfId="0" applyNumberFormat="1" applyFont="1" applyFill="1" applyAlignment="1">
      <alignment horizontal="right" wrapText="1"/>
    </xf>
    <xf numFmtId="0" fontId="0" fillId="0" borderId="2" xfId="0" applyBorder="1"/>
    <xf numFmtId="166" fontId="0" fillId="0" borderId="2" xfId="1" applyNumberFormat="1" applyFont="1" applyBorder="1"/>
    <xf numFmtId="0" fontId="6" fillId="0" borderId="2" xfId="0" applyFont="1" applyBorder="1" applyAlignment="1">
      <alignment horizontal="right"/>
    </xf>
    <xf numFmtId="166" fontId="6" fillId="0" borderId="2" xfId="1" applyNumberFormat="1" applyFont="1" applyBorder="1"/>
    <xf numFmtId="0" fontId="6" fillId="0" borderId="2" xfId="0" applyFont="1" applyBorder="1" applyAlignment="1">
      <alignment horizontal="center"/>
    </xf>
    <xf numFmtId="0" fontId="0" fillId="0" borderId="0" xfId="0"/>
    <xf numFmtId="0" fontId="6" fillId="0" borderId="0" xfId="0" applyFont="1" applyFill="1"/>
    <xf numFmtId="0" fontId="0" fillId="0" borderId="0" xfId="0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tabSelected="1" workbookViewId="0">
      <selection activeCell="C8" sqref="C8"/>
    </sheetView>
  </sheetViews>
  <sheetFormatPr baseColWidth="10" defaultColWidth="8.83203125" defaultRowHeight="15" x14ac:dyDescent="0.2"/>
  <cols>
    <col min="2" max="2" width="29" bestFit="1" customWidth="1"/>
    <col min="3" max="3" width="18.83203125" style="36" bestFit="1" customWidth="1"/>
    <col min="4" max="4" width="8.6640625" bestFit="1" customWidth="1"/>
    <col min="5" max="5" width="11.83203125" bestFit="1" customWidth="1"/>
    <col min="6" max="6" width="8.6640625" bestFit="1" customWidth="1"/>
  </cols>
  <sheetData>
    <row r="2" spans="2:6" x14ac:dyDescent="0.2">
      <c r="B2" s="31"/>
      <c r="C2" s="35" t="s">
        <v>233</v>
      </c>
      <c r="D2" s="35" t="s">
        <v>228</v>
      </c>
      <c r="E2" s="35" t="s">
        <v>229</v>
      </c>
      <c r="F2" s="35" t="s">
        <v>226</v>
      </c>
    </row>
    <row r="3" spans="2:6" x14ac:dyDescent="0.2">
      <c r="B3" s="31" t="str">
        <f>'Account QuickReport'!D23</f>
        <v>William D. Anderson, PhD</v>
      </c>
      <c r="C3" s="31" t="s">
        <v>231</v>
      </c>
      <c r="D3" s="32">
        <f>'Account QuickReport'!G25</f>
        <v>2324.2560000000003</v>
      </c>
      <c r="E3" s="32">
        <f>'Account QuickReport'!G27</f>
        <v>26129.315200000001</v>
      </c>
      <c r="F3" s="32">
        <f>SUM(D3:E3)</f>
        <v>28453.571200000002</v>
      </c>
    </row>
    <row r="4" spans="2:6" x14ac:dyDescent="0.2">
      <c r="B4" s="31" t="str">
        <f>'Account QuickReport'!D31</f>
        <v>Amy J. Askew</v>
      </c>
      <c r="C4" s="31" t="s">
        <v>232</v>
      </c>
      <c r="D4" s="32">
        <f>'Account QuickReport'!G39</f>
        <v>3402.96</v>
      </c>
      <c r="E4" s="32">
        <f>'Account QuickReport'!G40</f>
        <v>20189</v>
      </c>
      <c r="F4" s="32">
        <f t="shared" ref="F4:F7" si="0">SUM(D4:E4)</f>
        <v>23591.96</v>
      </c>
    </row>
    <row r="5" spans="2:6" x14ac:dyDescent="0.2">
      <c r="B5" s="31" t="str">
        <f>'Account QuickReport'!D43</f>
        <v>Thomas George</v>
      </c>
      <c r="C5" s="31" t="s">
        <v>232</v>
      </c>
      <c r="D5" s="32"/>
      <c r="E5" s="32">
        <f>'Account QuickReport'!G44</f>
        <v>5436.3249999999998</v>
      </c>
      <c r="F5" s="32">
        <f t="shared" si="0"/>
        <v>5436.3249999999998</v>
      </c>
    </row>
    <row r="6" spans="2:6" x14ac:dyDescent="0.2">
      <c r="B6" s="31" t="str">
        <f>'Account QuickReport'!D46</f>
        <v>Brian Anderson</v>
      </c>
      <c r="C6" s="31" t="s">
        <v>232</v>
      </c>
      <c r="D6" s="32">
        <f>'Account QuickReport'!G51</f>
        <v>796.22199999999998</v>
      </c>
      <c r="E6" s="32"/>
      <c r="F6" s="32">
        <f t="shared" si="0"/>
        <v>796.22199999999998</v>
      </c>
    </row>
    <row r="7" spans="2:6" x14ac:dyDescent="0.2">
      <c r="B7" s="31" t="str">
        <f>'Account QuickReport'!E54</f>
        <v>Overhead &amp; Administrative Expenses</v>
      </c>
      <c r="C7" s="31" t="s">
        <v>234</v>
      </c>
      <c r="D7" s="32">
        <f>'Account QuickReport'!G54</f>
        <v>3994.5449999999992</v>
      </c>
      <c r="E7" s="32">
        <f>'Account QuickReport'!G53</f>
        <v>1557.68</v>
      </c>
      <c r="F7" s="32">
        <f t="shared" si="0"/>
        <v>5552.2249999999995</v>
      </c>
    </row>
    <row r="8" spans="2:6" x14ac:dyDescent="0.2">
      <c r="B8" s="33" t="s">
        <v>226</v>
      </c>
      <c r="C8" s="33"/>
      <c r="D8" s="34">
        <f>SUM(D3:D7)</f>
        <v>10517.983</v>
      </c>
      <c r="E8" s="34">
        <f t="shared" ref="E8:F8" si="1">SUM(E3:E7)</f>
        <v>53312.320199999995</v>
      </c>
      <c r="F8" s="34">
        <f t="shared" si="1"/>
        <v>63830.303199999995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topLeftCell="A41" workbookViewId="0">
      <selection activeCell="G56" sqref="G56"/>
    </sheetView>
  </sheetViews>
  <sheetFormatPr baseColWidth="10" defaultColWidth="8.83203125" defaultRowHeight="15" x14ac:dyDescent="0.2"/>
  <cols>
    <col min="1" max="1" width="9.33203125" customWidth="1"/>
    <col min="2" max="2" width="7.1640625" customWidth="1"/>
    <col min="3" max="3" width="9.6640625" customWidth="1"/>
    <col min="4" max="4" width="17" customWidth="1"/>
    <col min="5" max="5" width="30.6640625" customWidth="1"/>
    <col min="6" max="6" width="60.6640625" customWidth="1"/>
    <col min="7" max="7" width="10.83203125" customWidth="1"/>
    <col min="8" max="8" width="10.1640625" bestFit="1" customWidth="1"/>
  </cols>
  <sheetData>
    <row r="1" spans="1:7" ht="15" customHeight="1" x14ac:dyDescent="0.2">
      <c r="A1" s="37" t="s">
        <v>224</v>
      </c>
      <c r="B1" s="37"/>
      <c r="C1" s="37"/>
      <c r="D1" s="37"/>
      <c r="E1" s="37"/>
      <c r="F1" s="37"/>
      <c r="G1" s="37"/>
    </row>
    <row r="2" spans="1:7" ht="15" customHeight="1" x14ac:dyDescent="0.2">
      <c r="A2" s="1"/>
      <c r="B2" s="2" t="s">
        <v>103</v>
      </c>
      <c r="C2" s="1"/>
      <c r="D2" s="1"/>
      <c r="E2" s="1"/>
      <c r="F2" s="1"/>
      <c r="G2" s="1"/>
    </row>
    <row r="3" spans="1:7" ht="15" customHeight="1" x14ac:dyDescent="0.2">
      <c r="A3" s="2" t="s">
        <v>0</v>
      </c>
      <c r="B3" s="3" t="s">
        <v>104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</row>
    <row r="4" spans="1:7" ht="15" customHeight="1" x14ac:dyDescent="0.2"/>
    <row r="5" spans="1:7" ht="15" customHeight="1" x14ac:dyDescent="0.2">
      <c r="A5" s="4" t="s">
        <v>14</v>
      </c>
      <c r="B5" s="4" t="s">
        <v>11</v>
      </c>
      <c r="C5" s="4" t="s">
        <v>15</v>
      </c>
      <c r="D5" s="4" t="s">
        <v>16</v>
      </c>
      <c r="E5" s="4" t="s">
        <v>17</v>
      </c>
      <c r="F5" s="4" t="s">
        <v>10</v>
      </c>
      <c r="G5" s="5">
        <v>301.45999999999998</v>
      </c>
    </row>
    <row r="6" spans="1:7" ht="15" customHeight="1" x14ac:dyDescent="0.2">
      <c r="A6" s="4" t="s">
        <v>14</v>
      </c>
      <c r="B6" s="4" t="s">
        <v>11</v>
      </c>
      <c r="C6" s="4" t="s">
        <v>15</v>
      </c>
      <c r="D6" s="4" t="s">
        <v>16</v>
      </c>
      <c r="E6" s="4" t="s">
        <v>18</v>
      </c>
      <c r="F6" s="4" t="s">
        <v>10</v>
      </c>
      <c r="G6" s="5">
        <v>533.45000000000005</v>
      </c>
    </row>
    <row r="7" spans="1:7" ht="15" customHeight="1" x14ac:dyDescent="0.2">
      <c r="A7" s="4" t="s">
        <v>14</v>
      </c>
      <c r="B7" s="4" t="s">
        <v>11</v>
      </c>
      <c r="C7" s="4" t="s">
        <v>15</v>
      </c>
      <c r="D7" s="4" t="s">
        <v>16</v>
      </c>
      <c r="E7" s="4" t="s">
        <v>94</v>
      </c>
      <c r="F7" s="4" t="s">
        <v>93</v>
      </c>
      <c r="G7" s="5">
        <v>8.8699999999999992</v>
      </c>
    </row>
    <row r="8" spans="1:7" ht="15" customHeight="1" x14ac:dyDescent="0.2">
      <c r="A8" s="4" t="s">
        <v>19</v>
      </c>
      <c r="B8" s="4" t="s">
        <v>11</v>
      </c>
      <c r="C8" s="4" t="s">
        <v>20</v>
      </c>
      <c r="D8" s="4" t="s">
        <v>16</v>
      </c>
      <c r="E8" s="4" t="s">
        <v>21</v>
      </c>
      <c r="F8" s="4" t="s">
        <v>10</v>
      </c>
      <c r="G8" s="5">
        <v>811.19</v>
      </c>
    </row>
    <row r="9" spans="1:7" ht="15" customHeight="1" x14ac:dyDescent="0.2">
      <c r="A9" s="4" t="s">
        <v>19</v>
      </c>
      <c r="B9" s="4" t="s">
        <v>11</v>
      </c>
      <c r="C9" s="4" t="s">
        <v>20</v>
      </c>
      <c r="D9" s="4" t="s">
        <v>16</v>
      </c>
      <c r="E9" s="4" t="s">
        <v>95</v>
      </c>
      <c r="F9" s="4" t="s">
        <v>93</v>
      </c>
      <c r="G9" s="5">
        <v>69.16</v>
      </c>
    </row>
    <row r="10" spans="1:7" ht="15" customHeight="1" x14ac:dyDescent="0.2">
      <c r="A10" s="4" t="s">
        <v>26</v>
      </c>
      <c r="B10" s="4" t="s">
        <v>7</v>
      </c>
      <c r="C10" s="4">
        <v>62131957</v>
      </c>
      <c r="D10" s="4" t="s">
        <v>27</v>
      </c>
      <c r="E10" s="4" t="s">
        <v>28</v>
      </c>
      <c r="F10" s="4" t="s">
        <v>10</v>
      </c>
      <c r="G10" s="5">
        <v>365.25</v>
      </c>
    </row>
    <row r="11" spans="1:7" ht="15" customHeight="1" x14ac:dyDescent="0.2">
      <c r="A11" s="4" t="s">
        <v>30</v>
      </c>
      <c r="B11" s="4" t="s">
        <v>33</v>
      </c>
      <c r="C11" s="4"/>
      <c r="D11" s="4" t="s">
        <v>8</v>
      </c>
      <c r="E11" s="4"/>
      <c r="F11" s="4" t="s">
        <v>10</v>
      </c>
      <c r="G11" s="5">
        <v>1086.7</v>
      </c>
    </row>
    <row r="12" spans="1:7" ht="15" customHeight="1" x14ac:dyDescent="0.2">
      <c r="A12" s="4" t="s">
        <v>30</v>
      </c>
      <c r="B12" s="4" t="s">
        <v>11</v>
      </c>
      <c r="C12" s="4" t="s">
        <v>31</v>
      </c>
      <c r="D12" s="4" t="s">
        <v>16</v>
      </c>
      <c r="E12" s="4" t="s">
        <v>32</v>
      </c>
      <c r="F12" s="4" t="s">
        <v>10</v>
      </c>
      <c r="G12" s="5">
        <v>922.25</v>
      </c>
    </row>
    <row r="13" spans="1:7" ht="15" customHeight="1" x14ac:dyDescent="0.2">
      <c r="A13" s="4" t="s">
        <v>30</v>
      </c>
      <c r="B13" s="4" t="s">
        <v>11</v>
      </c>
      <c r="C13" s="4" t="s">
        <v>31</v>
      </c>
      <c r="D13" s="4" t="s">
        <v>16</v>
      </c>
      <c r="E13" s="4" t="s">
        <v>32</v>
      </c>
      <c r="F13" s="4" t="s">
        <v>93</v>
      </c>
      <c r="G13" s="5">
        <v>81.84</v>
      </c>
    </row>
    <row r="14" spans="1:7" ht="15" customHeight="1" x14ac:dyDescent="0.2">
      <c r="A14" s="4" t="s">
        <v>43</v>
      </c>
      <c r="B14" s="4" t="s">
        <v>11</v>
      </c>
      <c r="C14" s="4" t="s">
        <v>44</v>
      </c>
      <c r="D14" s="4" t="s">
        <v>16</v>
      </c>
      <c r="E14" s="4" t="s">
        <v>45</v>
      </c>
      <c r="F14" s="4" t="s">
        <v>10</v>
      </c>
      <c r="G14" s="5">
        <v>441.6</v>
      </c>
    </row>
    <row r="15" spans="1:7" ht="15" customHeight="1" x14ac:dyDescent="0.2">
      <c r="A15" s="4" t="s">
        <v>117</v>
      </c>
      <c r="B15" s="4" t="s">
        <v>11</v>
      </c>
      <c r="C15" s="4" t="s">
        <v>118</v>
      </c>
      <c r="D15" s="4" t="s">
        <v>16</v>
      </c>
      <c r="E15" s="4" t="s">
        <v>119</v>
      </c>
      <c r="F15" s="4" t="s">
        <v>105</v>
      </c>
      <c r="G15" s="5">
        <v>1057.74</v>
      </c>
    </row>
    <row r="16" spans="1:7" ht="15" customHeight="1" x14ac:dyDescent="0.2">
      <c r="A16" s="4" t="s">
        <v>117</v>
      </c>
      <c r="B16" s="4" t="s">
        <v>11</v>
      </c>
      <c r="C16" s="4" t="s">
        <v>118</v>
      </c>
      <c r="D16" s="4" t="s">
        <v>16</v>
      </c>
      <c r="E16" s="4" t="s">
        <v>120</v>
      </c>
      <c r="F16" s="4" t="s">
        <v>105</v>
      </c>
      <c r="G16" s="5">
        <v>105.8</v>
      </c>
    </row>
    <row r="17" spans="1:8" ht="15" customHeight="1" x14ac:dyDescent="0.2">
      <c r="A17" s="4" t="s">
        <v>117</v>
      </c>
      <c r="B17" s="4" t="s">
        <v>11</v>
      </c>
      <c r="C17" s="4" t="s">
        <v>118</v>
      </c>
      <c r="D17" s="4" t="s">
        <v>16</v>
      </c>
      <c r="E17" s="4" t="s">
        <v>119</v>
      </c>
      <c r="F17" s="4" t="s">
        <v>135</v>
      </c>
      <c r="G17" s="5">
        <v>45.72</v>
      </c>
    </row>
    <row r="18" spans="1:8" ht="15" customHeight="1" x14ac:dyDescent="0.2">
      <c r="A18" s="4" t="s">
        <v>121</v>
      </c>
      <c r="B18" s="4" t="s">
        <v>11</v>
      </c>
      <c r="C18" s="4" t="s">
        <v>122</v>
      </c>
      <c r="D18" s="4" t="s">
        <v>16</v>
      </c>
      <c r="E18" s="4" t="s">
        <v>123</v>
      </c>
      <c r="F18" s="4" t="s">
        <v>105</v>
      </c>
      <c r="G18" s="5">
        <v>519.88</v>
      </c>
      <c r="H18" s="11"/>
    </row>
    <row r="19" spans="1:8" ht="15" customHeight="1" x14ac:dyDescent="0.2">
      <c r="A19" s="4" t="s">
        <v>121</v>
      </c>
      <c r="B19" s="4" t="s">
        <v>11</v>
      </c>
      <c r="C19" s="4" t="s">
        <v>122</v>
      </c>
      <c r="D19" s="4" t="s">
        <v>16</v>
      </c>
      <c r="E19" s="4" t="s">
        <v>124</v>
      </c>
      <c r="F19" s="4" t="s">
        <v>105</v>
      </c>
      <c r="G19" s="5">
        <v>325.45</v>
      </c>
      <c r="H19" s="11"/>
    </row>
    <row r="20" spans="1:8" ht="15" customHeight="1" x14ac:dyDescent="0.2">
      <c r="A20" s="4" t="s">
        <v>121</v>
      </c>
      <c r="B20" s="4" t="s">
        <v>11</v>
      </c>
      <c r="C20" s="4" t="s">
        <v>122</v>
      </c>
      <c r="D20" s="4" t="s">
        <v>16</v>
      </c>
      <c r="E20" s="4" t="s">
        <v>123</v>
      </c>
      <c r="F20" s="4" t="s">
        <v>135</v>
      </c>
      <c r="G20" s="5">
        <v>18.600000000000001</v>
      </c>
      <c r="H20" s="11"/>
    </row>
    <row r="21" spans="1:8" ht="15" customHeight="1" x14ac:dyDescent="0.2">
      <c r="A21" s="4" t="s">
        <v>131</v>
      </c>
      <c r="B21" s="4" t="s">
        <v>11</v>
      </c>
      <c r="C21" s="4" t="s">
        <v>132</v>
      </c>
      <c r="D21" s="4" t="s">
        <v>16</v>
      </c>
      <c r="E21" s="4" t="s">
        <v>133</v>
      </c>
      <c r="F21" s="4" t="s">
        <v>105</v>
      </c>
      <c r="G21" s="5">
        <v>210.45</v>
      </c>
      <c r="H21" s="11"/>
    </row>
    <row r="22" spans="1:8" ht="15" customHeight="1" x14ac:dyDescent="0.2">
      <c r="A22" s="4" t="s">
        <v>131</v>
      </c>
      <c r="B22" s="4" t="s">
        <v>11</v>
      </c>
      <c r="C22" s="4" t="s">
        <v>132</v>
      </c>
      <c r="D22" s="4" t="s">
        <v>16</v>
      </c>
      <c r="E22" s="4" t="s">
        <v>134</v>
      </c>
      <c r="F22" s="4" t="s">
        <v>105</v>
      </c>
      <c r="G22" s="5">
        <v>348.45</v>
      </c>
      <c r="H22" s="11"/>
    </row>
    <row r="23" spans="1:8" ht="15" customHeight="1" x14ac:dyDescent="0.2">
      <c r="A23" s="4" t="s">
        <v>131</v>
      </c>
      <c r="B23" s="4" t="s">
        <v>11</v>
      </c>
      <c r="C23" s="4" t="s">
        <v>132</v>
      </c>
      <c r="D23" s="4" t="s">
        <v>16</v>
      </c>
      <c r="E23" s="4" t="s">
        <v>134</v>
      </c>
      <c r="F23" s="4" t="s">
        <v>135</v>
      </c>
      <c r="G23" s="5">
        <v>9.44</v>
      </c>
      <c r="H23" s="11"/>
    </row>
    <row r="24" spans="1:8" ht="15" customHeight="1" x14ac:dyDescent="0.2">
      <c r="A24" s="4"/>
      <c r="B24" s="4"/>
      <c r="C24" s="4"/>
      <c r="D24" s="4"/>
      <c r="E24" s="27" t="s">
        <v>225</v>
      </c>
      <c r="F24" s="12"/>
      <c r="G24" s="5">
        <f>SUM(G5:G23)</f>
        <v>7263.3</v>
      </c>
      <c r="H24" s="11"/>
    </row>
    <row r="25" spans="1:8" s="24" customFormat="1" ht="15" customHeight="1" x14ac:dyDescent="0.2">
      <c r="A25" s="4"/>
      <c r="B25" s="4"/>
      <c r="C25" s="4"/>
      <c r="D25" s="4"/>
      <c r="E25" s="27" t="s">
        <v>227</v>
      </c>
      <c r="F25" s="12">
        <v>0.32</v>
      </c>
      <c r="G25" s="5">
        <f>G24*F25</f>
        <v>2324.2560000000003</v>
      </c>
      <c r="H25" s="21"/>
    </row>
    <row r="26" spans="1:8" ht="15" customHeight="1" x14ac:dyDescent="0.2">
      <c r="A26" s="7"/>
      <c r="B26" s="7"/>
      <c r="C26" s="7" t="s">
        <v>136</v>
      </c>
      <c r="D26" s="8" t="s">
        <v>16</v>
      </c>
      <c r="E26" s="7" t="s">
        <v>137</v>
      </c>
      <c r="F26" s="7" t="s">
        <v>140</v>
      </c>
      <c r="G26" s="7">
        <v>81654.11</v>
      </c>
      <c r="H26" s="11"/>
    </row>
    <row r="27" spans="1:8" ht="15" customHeight="1" x14ac:dyDescent="0.2">
      <c r="A27" s="7"/>
      <c r="B27" s="7"/>
      <c r="C27" s="7"/>
      <c r="D27" s="8" t="s">
        <v>16</v>
      </c>
      <c r="E27" s="7" t="s">
        <v>227</v>
      </c>
      <c r="F27" s="6">
        <v>0.32</v>
      </c>
      <c r="G27" s="7">
        <f>G26*F27</f>
        <v>26129.315200000001</v>
      </c>
      <c r="H27" s="11"/>
    </row>
    <row r="28" spans="1:8" s="14" customFormat="1" ht="15" customHeight="1" x14ac:dyDescent="0.2">
      <c r="A28" s="9"/>
      <c r="B28" s="9"/>
      <c r="C28" s="9"/>
      <c r="D28" s="25"/>
      <c r="E28" s="9" t="s">
        <v>226</v>
      </c>
      <c r="F28" s="28"/>
      <c r="G28" s="9">
        <f>G25+G27</f>
        <v>28453.571200000002</v>
      </c>
      <c r="H28" s="21">
        <f>G28</f>
        <v>28453.571200000002</v>
      </c>
    </row>
    <row r="29" spans="1:8" ht="15" customHeight="1" x14ac:dyDescent="0.2">
      <c r="H29" s="11"/>
    </row>
    <row r="30" spans="1:8" ht="15" customHeight="1" x14ac:dyDescent="0.2">
      <c r="A30" s="4" t="s">
        <v>26</v>
      </c>
      <c r="B30" s="4" t="s">
        <v>7</v>
      </c>
      <c r="C30" s="4">
        <v>62131957</v>
      </c>
      <c r="D30" s="4" t="s">
        <v>27</v>
      </c>
      <c r="E30" s="4" t="s">
        <v>29</v>
      </c>
      <c r="F30" s="4" t="s">
        <v>10</v>
      </c>
      <c r="G30" s="5">
        <v>608.75</v>
      </c>
      <c r="H30" s="11"/>
    </row>
    <row r="31" spans="1:8" ht="15" customHeight="1" x14ac:dyDescent="0.2">
      <c r="A31" s="4" t="s">
        <v>34</v>
      </c>
      <c r="B31" s="4" t="s">
        <v>11</v>
      </c>
      <c r="C31" s="4" t="s">
        <v>31</v>
      </c>
      <c r="D31" s="4" t="s">
        <v>52</v>
      </c>
      <c r="E31" s="4" t="s">
        <v>31</v>
      </c>
      <c r="F31" s="4" t="s">
        <v>105</v>
      </c>
      <c r="G31" s="5">
        <v>1416.94</v>
      </c>
      <c r="H31" s="11"/>
    </row>
    <row r="32" spans="1:8" ht="15" customHeight="1" x14ac:dyDescent="0.2">
      <c r="A32" s="4" t="s">
        <v>34</v>
      </c>
      <c r="B32" s="4" t="s">
        <v>11</v>
      </c>
      <c r="C32" s="4" t="s">
        <v>31</v>
      </c>
      <c r="D32" s="4" t="s">
        <v>52</v>
      </c>
      <c r="E32" s="4" t="s">
        <v>31</v>
      </c>
      <c r="F32" s="4" t="s">
        <v>135</v>
      </c>
      <c r="G32" s="5">
        <v>14.45</v>
      </c>
      <c r="H32" s="11"/>
    </row>
    <row r="33" spans="1:8" ht="15" customHeight="1" x14ac:dyDescent="0.2">
      <c r="A33" s="4" t="s">
        <v>106</v>
      </c>
      <c r="B33" s="4" t="s">
        <v>11</v>
      </c>
      <c r="C33" s="4" t="s">
        <v>107</v>
      </c>
      <c r="D33" s="4" t="s">
        <v>52</v>
      </c>
      <c r="E33" s="4" t="s">
        <v>107</v>
      </c>
      <c r="F33" s="4" t="s">
        <v>105</v>
      </c>
      <c r="G33" s="5">
        <v>67.86</v>
      </c>
      <c r="H33" s="11"/>
    </row>
    <row r="34" spans="1:8" ht="15" customHeight="1" x14ac:dyDescent="0.2">
      <c r="A34" s="4" t="s">
        <v>108</v>
      </c>
      <c r="B34" s="4" t="s">
        <v>11</v>
      </c>
      <c r="C34" s="4" t="s">
        <v>109</v>
      </c>
      <c r="D34" s="4" t="s">
        <v>52</v>
      </c>
      <c r="E34" s="4" t="s">
        <v>110</v>
      </c>
      <c r="F34" s="4" t="s">
        <v>105</v>
      </c>
      <c r="G34" s="5">
        <v>70.16</v>
      </c>
      <c r="H34" s="11"/>
    </row>
    <row r="35" spans="1:8" ht="15" customHeight="1" x14ac:dyDescent="0.2">
      <c r="A35" s="4" t="s">
        <v>111</v>
      </c>
      <c r="B35" s="4" t="s">
        <v>11</v>
      </c>
      <c r="C35" s="4" t="s">
        <v>96</v>
      </c>
      <c r="D35" s="4" t="s">
        <v>52</v>
      </c>
      <c r="E35" s="4" t="s">
        <v>112</v>
      </c>
      <c r="F35" s="4" t="s">
        <v>105</v>
      </c>
      <c r="G35" s="5">
        <v>66.7</v>
      </c>
      <c r="H35" s="11"/>
    </row>
    <row r="36" spans="1:8" ht="15" customHeight="1" x14ac:dyDescent="0.2">
      <c r="A36" s="4" t="s">
        <v>111</v>
      </c>
      <c r="B36" s="4" t="s">
        <v>11</v>
      </c>
      <c r="C36" s="4" t="s">
        <v>96</v>
      </c>
      <c r="D36" s="4" t="s">
        <v>52</v>
      </c>
      <c r="E36" s="4" t="s">
        <v>113</v>
      </c>
      <c r="F36" s="4" t="s">
        <v>105</v>
      </c>
      <c r="G36" s="5">
        <v>67.86</v>
      </c>
      <c r="H36" s="11"/>
    </row>
    <row r="37" spans="1:8" ht="15" customHeight="1" x14ac:dyDescent="0.2">
      <c r="A37" s="4" t="s">
        <v>114</v>
      </c>
      <c r="B37" s="4" t="s">
        <v>11</v>
      </c>
      <c r="C37" s="4" t="s">
        <v>115</v>
      </c>
      <c r="D37" s="4" t="s">
        <v>52</v>
      </c>
      <c r="E37" s="4" t="s">
        <v>116</v>
      </c>
      <c r="F37" s="4" t="s">
        <v>105</v>
      </c>
      <c r="G37" s="5">
        <v>95.19</v>
      </c>
      <c r="H37" s="11"/>
    </row>
    <row r="38" spans="1:8" ht="15" customHeight="1" x14ac:dyDescent="0.2">
      <c r="A38" s="4" t="s">
        <v>50</v>
      </c>
      <c r="B38" s="4" t="s">
        <v>11</v>
      </c>
      <c r="C38" s="4" t="s">
        <v>51</v>
      </c>
      <c r="D38" s="4" t="s">
        <v>52</v>
      </c>
      <c r="E38" s="4" t="s">
        <v>53</v>
      </c>
      <c r="F38" s="4" t="s">
        <v>10</v>
      </c>
      <c r="G38" s="5">
        <v>995.05</v>
      </c>
      <c r="H38" s="11"/>
    </row>
    <row r="39" spans="1:8" ht="15" customHeight="1" x14ac:dyDescent="0.2">
      <c r="E39" s="4" t="s">
        <v>225</v>
      </c>
      <c r="G39" s="7">
        <f>SUM(G30:G38)</f>
        <v>3402.96</v>
      </c>
      <c r="H39" s="11"/>
    </row>
    <row r="40" spans="1:8" ht="15" customHeight="1" x14ac:dyDescent="0.2">
      <c r="A40" s="7"/>
      <c r="B40" s="7"/>
      <c r="C40" s="7" t="s">
        <v>136</v>
      </c>
      <c r="D40" s="8" t="s">
        <v>52</v>
      </c>
      <c r="E40" s="7" t="s">
        <v>137</v>
      </c>
      <c r="F40" s="7" t="s">
        <v>140</v>
      </c>
      <c r="G40" s="7">
        <v>20189</v>
      </c>
      <c r="H40" s="11"/>
    </row>
    <row r="41" spans="1:8" s="14" customFormat="1" ht="15" customHeight="1" x14ac:dyDescent="0.2">
      <c r="A41" s="9"/>
      <c r="B41" s="9"/>
      <c r="C41" s="9"/>
      <c r="D41" s="25"/>
      <c r="E41" s="9" t="s">
        <v>226</v>
      </c>
      <c r="F41" s="28">
        <v>1</v>
      </c>
      <c r="G41" s="9">
        <f>SUM(G39:G40)</f>
        <v>23591.96</v>
      </c>
      <c r="H41" s="21">
        <f>G41</f>
        <v>23591.96</v>
      </c>
    </row>
    <row r="42" spans="1:8" ht="15" customHeight="1" x14ac:dyDescent="0.2">
      <c r="A42" s="7"/>
      <c r="B42" s="7"/>
      <c r="C42" s="7"/>
      <c r="D42" s="8"/>
      <c r="E42" s="7"/>
      <c r="F42" s="6"/>
      <c r="G42" s="9"/>
      <c r="H42" s="11"/>
    </row>
    <row r="43" spans="1:8" ht="15" customHeight="1" x14ac:dyDescent="0.2">
      <c r="A43" s="7"/>
      <c r="B43" s="7"/>
      <c r="C43" s="7" t="s">
        <v>138</v>
      </c>
      <c r="D43" s="7" t="s">
        <v>12</v>
      </c>
      <c r="E43" s="7" t="s">
        <v>137</v>
      </c>
      <c r="F43" s="7" t="s">
        <v>140</v>
      </c>
      <c r="G43" s="7">
        <v>10872.65</v>
      </c>
      <c r="H43" s="11"/>
    </row>
    <row r="44" spans="1:8" s="14" customFormat="1" ht="15" customHeight="1" x14ac:dyDescent="0.2">
      <c r="E44" s="9" t="s">
        <v>226</v>
      </c>
      <c r="F44" s="28">
        <v>0.5</v>
      </c>
      <c r="G44" s="9">
        <f>G43*F44</f>
        <v>5436.3249999999998</v>
      </c>
      <c r="H44" s="21">
        <f>G44</f>
        <v>5436.3249999999998</v>
      </c>
    </row>
    <row r="45" spans="1:8" ht="15" customHeight="1" x14ac:dyDescent="0.2">
      <c r="F45" s="6"/>
      <c r="G45" s="9"/>
      <c r="H45" s="11"/>
    </row>
    <row r="46" spans="1:8" ht="15" customHeight="1" x14ac:dyDescent="0.2">
      <c r="A46" s="4" t="s">
        <v>77</v>
      </c>
      <c r="B46" s="4" t="s">
        <v>11</v>
      </c>
      <c r="C46" s="4" t="s">
        <v>125</v>
      </c>
      <c r="D46" s="4" t="s">
        <v>126</v>
      </c>
      <c r="E46" s="4" t="s">
        <v>127</v>
      </c>
      <c r="F46" s="4" t="s">
        <v>105</v>
      </c>
      <c r="G46" s="5">
        <v>913.7</v>
      </c>
      <c r="H46" s="11"/>
    </row>
    <row r="47" spans="1:8" ht="15" customHeight="1" x14ac:dyDescent="0.2">
      <c r="A47" s="4" t="s">
        <v>77</v>
      </c>
      <c r="B47" s="4" t="s">
        <v>11</v>
      </c>
      <c r="C47" s="4" t="s">
        <v>125</v>
      </c>
      <c r="D47" s="4" t="s">
        <v>126</v>
      </c>
      <c r="E47" s="4" t="s">
        <v>127</v>
      </c>
      <c r="F47" s="4" t="s">
        <v>135</v>
      </c>
      <c r="G47" s="5">
        <v>31.91</v>
      </c>
      <c r="H47" s="11"/>
    </row>
    <row r="48" spans="1:8" ht="15" customHeight="1" x14ac:dyDescent="0.2">
      <c r="A48" s="4" t="s">
        <v>128</v>
      </c>
      <c r="B48" s="4" t="s">
        <v>11</v>
      </c>
      <c r="C48" s="4" t="s">
        <v>129</v>
      </c>
      <c r="D48" s="4" t="s">
        <v>126</v>
      </c>
      <c r="E48" s="4" t="s">
        <v>130</v>
      </c>
      <c r="F48" s="4" t="s">
        <v>105</v>
      </c>
      <c r="G48" s="5">
        <v>1291.92</v>
      </c>
      <c r="H48" s="11"/>
    </row>
    <row r="49" spans="1:8" ht="15" customHeight="1" x14ac:dyDescent="0.2">
      <c r="A49" s="4" t="s">
        <v>128</v>
      </c>
      <c r="B49" s="4" t="s">
        <v>11</v>
      </c>
      <c r="C49" s="4" t="s">
        <v>129</v>
      </c>
      <c r="D49" s="4" t="s">
        <v>126</v>
      </c>
      <c r="E49" s="4" t="s">
        <v>130</v>
      </c>
      <c r="F49" s="4" t="s">
        <v>135</v>
      </c>
      <c r="G49" s="5">
        <v>37.39</v>
      </c>
      <c r="H49" s="11"/>
    </row>
    <row r="50" spans="1:8" ht="15" customHeight="1" x14ac:dyDescent="0.2">
      <c r="A50" s="4"/>
      <c r="B50" s="4"/>
      <c r="C50" s="4"/>
      <c r="D50" s="4"/>
      <c r="E50" s="4"/>
      <c r="F50" s="4"/>
      <c r="G50" s="5">
        <f>SUM(G46:G49)</f>
        <v>2274.92</v>
      </c>
      <c r="H50" s="11"/>
    </row>
    <row r="51" spans="1:8" s="14" customFormat="1" ht="15" customHeight="1" x14ac:dyDescent="0.2">
      <c r="A51" s="29"/>
      <c r="B51" s="29"/>
      <c r="C51" s="29"/>
      <c r="D51" s="29"/>
      <c r="E51" s="29" t="s">
        <v>226</v>
      </c>
      <c r="F51" s="30">
        <v>0.35</v>
      </c>
      <c r="G51" s="26">
        <f>G50*F51</f>
        <v>796.22199999999998</v>
      </c>
      <c r="H51" s="21">
        <f>G51</f>
        <v>796.22199999999998</v>
      </c>
    </row>
    <row r="52" spans="1:8" ht="15" customHeight="1" x14ac:dyDescent="0.2">
      <c r="G52" s="9"/>
      <c r="H52" s="11"/>
    </row>
    <row r="53" spans="1:8" ht="15" customHeight="1" x14ac:dyDescent="0.2">
      <c r="D53" s="4" t="s">
        <v>141</v>
      </c>
      <c r="E53" s="4" t="s">
        <v>222</v>
      </c>
      <c r="G53" s="5">
        <v>1557.68</v>
      </c>
      <c r="H53" s="11"/>
    </row>
    <row r="54" spans="1:8" ht="15" customHeight="1" x14ac:dyDescent="0.2">
      <c r="E54" s="4" t="s">
        <v>142</v>
      </c>
      <c r="F54" s="22" t="s">
        <v>223</v>
      </c>
      <c r="G54" s="7">
        <f>Overhead!G42</f>
        <v>3994.5449999999992</v>
      </c>
      <c r="H54" s="11"/>
    </row>
    <row r="55" spans="1:8" s="14" customFormat="1" ht="15" customHeight="1" x14ac:dyDescent="0.2">
      <c r="E55" s="29" t="s">
        <v>226</v>
      </c>
      <c r="F55" s="28"/>
      <c r="G55" s="9">
        <f>G53+G54</f>
        <v>5552.2249999999995</v>
      </c>
      <c r="H55" s="21">
        <f>G55</f>
        <v>5552.2249999999995</v>
      </c>
    </row>
    <row r="56" spans="1:8" ht="15" customHeight="1" x14ac:dyDescent="0.2">
      <c r="E56" s="4"/>
      <c r="F56" s="22"/>
      <c r="G56" s="7"/>
      <c r="H56" s="11">
        <f>SUM(H18:H55)</f>
        <v>63830.303199999995</v>
      </c>
    </row>
    <row r="92" spans="6:8" x14ac:dyDescent="0.2">
      <c r="F92" s="13">
        <v>0.2</v>
      </c>
      <c r="G92" s="7">
        <f>'Other SD Travel'!G35*0.2</f>
        <v>4852.5100000000011</v>
      </c>
      <c r="H92" s="11">
        <v>4852.51</v>
      </c>
    </row>
    <row r="93" spans="6:8" x14ac:dyDescent="0.2">
      <c r="H93" s="11">
        <f>H56+H92</f>
        <v>68682.81319999999</v>
      </c>
    </row>
    <row r="95" spans="6:8" x14ac:dyDescent="0.2">
      <c r="G95" s="10" t="s">
        <v>139</v>
      </c>
    </row>
  </sheetData>
  <mergeCells count="1">
    <mergeCell ref="A1:G1"/>
  </mergeCells>
  <phoneticPr fontId="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20" workbookViewId="0">
      <selection activeCell="A43" sqref="A43:G43"/>
    </sheetView>
  </sheetViews>
  <sheetFormatPr baseColWidth="10" defaultColWidth="8.83203125" defaultRowHeight="15" x14ac:dyDescent="0.2"/>
  <cols>
    <col min="1" max="1" width="10.83203125" customWidth="1"/>
    <col min="2" max="2" width="8.6640625" bestFit="1" customWidth="1"/>
    <col min="3" max="3" width="10.1640625" customWidth="1"/>
    <col min="4" max="4" width="32.83203125" customWidth="1"/>
    <col min="5" max="5" width="21.33203125" customWidth="1"/>
    <col min="6" max="6" width="30.1640625" customWidth="1"/>
    <col min="7" max="7" width="10.1640625" bestFit="1" customWidth="1"/>
  </cols>
  <sheetData>
    <row r="1" spans="1:8" ht="15" customHeight="1" x14ac:dyDescent="0.2">
      <c r="A1" s="14" t="s">
        <v>143</v>
      </c>
      <c r="B1" s="15"/>
      <c r="C1" s="15"/>
      <c r="D1" s="15"/>
      <c r="E1" s="15"/>
      <c r="F1" s="15"/>
      <c r="G1" s="15"/>
      <c r="H1" s="15"/>
    </row>
    <row r="2" spans="1:8" ht="15" customHeight="1" x14ac:dyDescent="0.2">
      <c r="A2" s="16" t="s">
        <v>0</v>
      </c>
      <c r="B2" s="16" t="s">
        <v>144</v>
      </c>
      <c r="C2" s="16" t="s">
        <v>1</v>
      </c>
      <c r="D2" s="16" t="s">
        <v>2</v>
      </c>
      <c r="E2" s="16" t="s">
        <v>3</v>
      </c>
      <c r="F2" s="16" t="s">
        <v>4</v>
      </c>
      <c r="G2" s="16" t="s">
        <v>5</v>
      </c>
      <c r="H2" s="15"/>
    </row>
    <row r="3" spans="1:8" ht="15" customHeight="1" x14ac:dyDescent="0.2">
      <c r="A3" s="17" t="s">
        <v>145</v>
      </c>
      <c r="B3" s="17" t="s">
        <v>11</v>
      </c>
      <c r="C3" s="17" t="s">
        <v>146</v>
      </c>
      <c r="D3" s="17" t="s">
        <v>147</v>
      </c>
      <c r="E3" s="17" t="s">
        <v>148</v>
      </c>
      <c r="F3" s="17" t="s">
        <v>149</v>
      </c>
      <c r="G3" s="18">
        <v>1100</v>
      </c>
      <c r="H3" s="15"/>
    </row>
    <row r="4" spans="1:8" ht="15" customHeight="1" x14ac:dyDescent="0.2">
      <c r="A4" s="17" t="s">
        <v>150</v>
      </c>
      <c r="B4" s="17" t="s">
        <v>11</v>
      </c>
      <c r="C4" s="17" t="s">
        <v>151</v>
      </c>
      <c r="D4" s="17" t="s">
        <v>147</v>
      </c>
      <c r="E4" s="17" t="s">
        <v>152</v>
      </c>
      <c r="F4" s="17" t="s">
        <v>149</v>
      </c>
      <c r="G4" s="18">
        <v>1100</v>
      </c>
      <c r="H4" s="15"/>
    </row>
    <row r="5" spans="1:8" ht="15" customHeight="1" x14ac:dyDescent="0.2">
      <c r="A5" s="17" t="s">
        <v>40</v>
      </c>
      <c r="B5" s="17" t="s">
        <v>11</v>
      </c>
      <c r="C5" s="17" t="s">
        <v>153</v>
      </c>
      <c r="D5" s="17" t="s">
        <v>147</v>
      </c>
      <c r="E5" s="17" t="s">
        <v>154</v>
      </c>
      <c r="F5" s="17" t="s">
        <v>149</v>
      </c>
      <c r="G5" s="18">
        <v>1100</v>
      </c>
      <c r="H5" s="15"/>
    </row>
    <row r="6" spans="1:8" ht="15" customHeight="1" x14ac:dyDescent="0.2">
      <c r="A6" s="17" t="s">
        <v>155</v>
      </c>
      <c r="B6" s="17" t="s">
        <v>11</v>
      </c>
      <c r="C6" s="17" t="s">
        <v>156</v>
      </c>
      <c r="D6" s="17" t="s">
        <v>147</v>
      </c>
      <c r="E6" s="17" t="s">
        <v>157</v>
      </c>
      <c r="F6" s="17" t="s">
        <v>149</v>
      </c>
      <c r="G6" s="18">
        <v>1100</v>
      </c>
      <c r="H6" s="15"/>
    </row>
    <row r="7" spans="1:8" ht="15" customHeight="1" x14ac:dyDescent="0.2">
      <c r="A7" s="17" t="s">
        <v>158</v>
      </c>
      <c r="B7" s="17" t="s">
        <v>11</v>
      </c>
      <c r="C7" s="17" t="s">
        <v>159</v>
      </c>
      <c r="D7" s="17" t="s">
        <v>147</v>
      </c>
      <c r="E7" s="17" t="s">
        <v>160</v>
      </c>
      <c r="F7" s="17" t="s">
        <v>149</v>
      </c>
      <c r="G7" s="18">
        <v>690</v>
      </c>
      <c r="H7" s="15"/>
    </row>
    <row r="8" spans="1:8" ht="15" customHeight="1" x14ac:dyDescent="0.2">
      <c r="A8" s="17" t="s">
        <v>161</v>
      </c>
      <c r="B8" s="17" t="s">
        <v>11</v>
      </c>
      <c r="C8" s="17"/>
      <c r="D8" s="17" t="s">
        <v>147</v>
      </c>
      <c r="E8" s="17" t="s">
        <v>160</v>
      </c>
      <c r="F8" s="17" t="s">
        <v>149</v>
      </c>
      <c r="G8" s="18">
        <v>690</v>
      </c>
      <c r="H8" s="15"/>
    </row>
    <row r="9" spans="1:8" ht="15" customHeight="1" x14ac:dyDescent="0.2">
      <c r="A9" s="17" t="s">
        <v>162</v>
      </c>
      <c r="B9" s="17" t="s">
        <v>11</v>
      </c>
      <c r="C9" s="17"/>
      <c r="D9" s="17" t="s">
        <v>147</v>
      </c>
      <c r="E9" s="17" t="s">
        <v>160</v>
      </c>
      <c r="F9" s="17" t="s">
        <v>149</v>
      </c>
      <c r="G9" s="18">
        <v>690</v>
      </c>
      <c r="H9" s="15"/>
    </row>
    <row r="10" spans="1:8" ht="15" customHeight="1" x14ac:dyDescent="0.2">
      <c r="A10" s="17" t="s">
        <v>163</v>
      </c>
      <c r="B10" s="17" t="s">
        <v>11</v>
      </c>
      <c r="C10" s="17"/>
      <c r="D10" s="17" t="s">
        <v>147</v>
      </c>
      <c r="E10" s="17" t="s">
        <v>160</v>
      </c>
      <c r="F10" s="17" t="s">
        <v>149</v>
      </c>
      <c r="G10" s="18">
        <v>880</v>
      </c>
      <c r="H10" s="15"/>
    </row>
    <row r="11" spans="1:8" ht="15" customHeight="1" x14ac:dyDescent="0.2">
      <c r="A11" s="17" t="s">
        <v>164</v>
      </c>
      <c r="B11" s="17" t="s">
        <v>11</v>
      </c>
      <c r="C11" s="17"/>
      <c r="D11" s="17" t="s">
        <v>147</v>
      </c>
      <c r="E11" s="17" t="s">
        <v>160</v>
      </c>
      <c r="F11" s="17" t="s">
        <v>149</v>
      </c>
      <c r="G11" s="18">
        <v>880</v>
      </c>
      <c r="H11" s="15"/>
    </row>
    <row r="12" spans="1:8" ht="15" customHeight="1" x14ac:dyDescent="0.2">
      <c r="A12" s="17" t="s">
        <v>165</v>
      </c>
      <c r="B12" s="17" t="s">
        <v>11</v>
      </c>
      <c r="C12" s="17"/>
      <c r="D12" s="17" t="s">
        <v>147</v>
      </c>
      <c r="E12" s="17" t="s">
        <v>160</v>
      </c>
      <c r="F12" s="17" t="s">
        <v>149</v>
      </c>
      <c r="G12" s="18">
        <v>880</v>
      </c>
      <c r="H12" s="15"/>
    </row>
    <row r="13" spans="1:8" ht="15" customHeight="1" x14ac:dyDescent="0.2">
      <c r="A13" s="17" t="s">
        <v>166</v>
      </c>
      <c r="B13" s="17" t="s">
        <v>11</v>
      </c>
      <c r="C13" s="17"/>
      <c r="D13" s="17" t="s">
        <v>147</v>
      </c>
      <c r="E13" s="17" t="s">
        <v>160</v>
      </c>
      <c r="F13" s="17" t="s">
        <v>149</v>
      </c>
      <c r="G13" s="18">
        <v>880</v>
      </c>
      <c r="H13" s="15"/>
    </row>
    <row r="14" spans="1:8" ht="15" customHeight="1" x14ac:dyDescent="0.2">
      <c r="A14" s="17" t="s">
        <v>155</v>
      </c>
      <c r="B14" s="17" t="s">
        <v>11</v>
      </c>
      <c r="C14" s="17" t="s">
        <v>167</v>
      </c>
      <c r="D14" s="17" t="s">
        <v>147</v>
      </c>
      <c r="E14" s="17" t="s">
        <v>168</v>
      </c>
      <c r="F14" s="17" t="s">
        <v>169</v>
      </c>
      <c r="G14" s="18">
        <v>111.3</v>
      </c>
      <c r="H14" s="15"/>
    </row>
    <row r="15" spans="1:8" ht="15" customHeight="1" x14ac:dyDescent="0.2">
      <c r="A15" s="17" t="s">
        <v>155</v>
      </c>
      <c r="B15" s="17" t="s">
        <v>11</v>
      </c>
      <c r="C15" s="17" t="s">
        <v>167</v>
      </c>
      <c r="D15" s="17" t="s">
        <v>147</v>
      </c>
      <c r="E15" s="17" t="s">
        <v>170</v>
      </c>
      <c r="F15" s="17" t="s">
        <v>171</v>
      </c>
      <c r="G15" s="18">
        <v>134.72999999999999</v>
      </c>
      <c r="H15" s="15"/>
    </row>
    <row r="16" spans="1:8" ht="15" customHeight="1" x14ac:dyDescent="0.2">
      <c r="A16" s="17" t="s">
        <v>172</v>
      </c>
      <c r="B16" s="17" t="s">
        <v>11</v>
      </c>
      <c r="C16" s="17" t="s">
        <v>69</v>
      </c>
      <c r="D16" s="17" t="s">
        <v>147</v>
      </c>
      <c r="E16" s="17" t="s">
        <v>173</v>
      </c>
      <c r="F16" s="17" t="s">
        <v>171</v>
      </c>
      <c r="G16" s="18">
        <v>457.57</v>
      </c>
      <c r="H16" s="15"/>
    </row>
    <row r="17" spans="1:8" ht="15" customHeight="1" x14ac:dyDescent="0.2">
      <c r="A17" s="17" t="s">
        <v>43</v>
      </c>
      <c r="B17" s="17" t="s">
        <v>11</v>
      </c>
      <c r="C17" s="17" t="s">
        <v>151</v>
      </c>
      <c r="D17" s="17" t="s">
        <v>174</v>
      </c>
      <c r="E17" s="17" t="s">
        <v>175</v>
      </c>
      <c r="F17" s="17" t="s">
        <v>176</v>
      </c>
      <c r="G17" s="18">
        <v>107.54</v>
      </c>
      <c r="H17" s="15"/>
    </row>
    <row r="18" spans="1:8" ht="15" customHeight="1" x14ac:dyDescent="0.2">
      <c r="A18" s="17" t="s">
        <v>177</v>
      </c>
      <c r="B18" s="17" t="s">
        <v>11</v>
      </c>
      <c r="C18" s="17" t="s">
        <v>178</v>
      </c>
      <c r="D18" s="17" t="s">
        <v>16</v>
      </c>
      <c r="E18" s="17" t="s">
        <v>179</v>
      </c>
      <c r="F18" s="17" t="s">
        <v>176</v>
      </c>
      <c r="G18" s="18">
        <v>107.54</v>
      </c>
      <c r="H18" s="15"/>
    </row>
    <row r="19" spans="1:8" ht="15" customHeight="1" x14ac:dyDescent="0.2">
      <c r="A19" s="17" t="s">
        <v>180</v>
      </c>
      <c r="B19" s="17" t="s">
        <v>11</v>
      </c>
      <c r="C19" s="17"/>
      <c r="D19" s="17" t="s">
        <v>174</v>
      </c>
      <c r="E19" s="17" t="s">
        <v>175</v>
      </c>
      <c r="F19" s="17" t="s">
        <v>176</v>
      </c>
      <c r="G19" s="18">
        <v>119.84</v>
      </c>
      <c r="H19" s="15"/>
    </row>
    <row r="20" spans="1:8" ht="15" customHeight="1" x14ac:dyDescent="0.2">
      <c r="A20" s="17" t="s">
        <v>181</v>
      </c>
      <c r="B20" s="17" t="s">
        <v>11</v>
      </c>
      <c r="C20" s="17" t="s">
        <v>182</v>
      </c>
      <c r="D20" s="17" t="s">
        <v>174</v>
      </c>
      <c r="E20" s="17" t="s">
        <v>175</v>
      </c>
      <c r="F20" s="17" t="s">
        <v>176</v>
      </c>
      <c r="G20" s="18">
        <v>57.1</v>
      </c>
      <c r="H20" s="15"/>
    </row>
    <row r="21" spans="1:8" ht="15" customHeight="1" x14ac:dyDescent="0.2">
      <c r="A21" s="17" t="s">
        <v>183</v>
      </c>
      <c r="B21" s="17" t="s">
        <v>11</v>
      </c>
      <c r="C21" s="17"/>
      <c r="D21" s="17" t="s">
        <v>174</v>
      </c>
      <c r="E21" s="17" t="s">
        <v>184</v>
      </c>
      <c r="F21" s="17" t="s">
        <v>176</v>
      </c>
      <c r="G21" s="18">
        <v>124.68</v>
      </c>
      <c r="H21" s="15"/>
    </row>
    <row r="22" spans="1:8" ht="15" customHeight="1" x14ac:dyDescent="0.2">
      <c r="A22" s="17" t="s">
        <v>185</v>
      </c>
      <c r="B22" s="17" t="s">
        <v>11</v>
      </c>
      <c r="C22" s="17"/>
      <c r="D22" s="17" t="s">
        <v>174</v>
      </c>
      <c r="E22" s="17" t="s">
        <v>184</v>
      </c>
      <c r="F22" s="17" t="s">
        <v>176</v>
      </c>
      <c r="G22" s="18">
        <v>68.510000000000005</v>
      </c>
      <c r="H22" s="15"/>
    </row>
    <row r="23" spans="1:8" ht="15" customHeight="1" x14ac:dyDescent="0.2">
      <c r="A23" s="17" t="s">
        <v>186</v>
      </c>
      <c r="B23" s="17" t="s">
        <v>11</v>
      </c>
      <c r="C23" s="17"/>
      <c r="D23" s="17" t="s">
        <v>174</v>
      </c>
      <c r="E23" s="17" t="s">
        <v>184</v>
      </c>
      <c r="F23" s="17" t="s">
        <v>176</v>
      </c>
      <c r="G23" s="18">
        <v>65.150000000000006</v>
      </c>
      <c r="H23" s="15"/>
    </row>
    <row r="24" spans="1:8" ht="15" customHeight="1" x14ac:dyDescent="0.2">
      <c r="A24" s="17" t="s">
        <v>40</v>
      </c>
      <c r="B24" s="17" t="s">
        <v>11</v>
      </c>
      <c r="C24" s="17" t="s">
        <v>187</v>
      </c>
      <c r="D24" s="17" t="s">
        <v>188</v>
      </c>
      <c r="E24" s="17" t="s">
        <v>189</v>
      </c>
      <c r="F24" s="17" t="s">
        <v>190</v>
      </c>
      <c r="G24" s="18">
        <v>179.9</v>
      </c>
      <c r="H24" s="15"/>
    </row>
    <row r="25" spans="1:8" ht="15" customHeight="1" x14ac:dyDescent="0.2">
      <c r="A25" s="17" t="s">
        <v>191</v>
      </c>
      <c r="B25" s="17" t="s">
        <v>11</v>
      </c>
      <c r="C25" s="17" t="s">
        <v>192</v>
      </c>
      <c r="D25" s="17" t="s">
        <v>188</v>
      </c>
      <c r="E25" s="17" t="s">
        <v>193</v>
      </c>
      <c r="F25" s="17" t="s">
        <v>190</v>
      </c>
      <c r="G25" s="18">
        <v>359.8</v>
      </c>
      <c r="H25" s="15"/>
    </row>
    <row r="26" spans="1:8" ht="15" customHeight="1" x14ac:dyDescent="0.2">
      <c r="A26" s="17" t="s">
        <v>194</v>
      </c>
      <c r="B26" s="17" t="s">
        <v>11</v>
      </c>
      <c r="C26" s="17" t="s">
        <v>195</v>
      </c>
      <c r="D26" s="17" t="s">
        <v>188</v>
      </c>
      <c r="E26" s="17" t="s">
        <v>196</v>
      </c>
      <c r="F26" s="17" t="s">
        <v>190</v>
      </c>
      <c r="G26" s="18">
        <v>354.8</v>
      </c>
      <c r="H26" s="15"/>
    </row>
    <row r="27" spans="1:8" ht="15" customHeight="1" x14ac:dyDescent="0.2">
      <c r="A27" s="17" t="s">
        <v>197</v>
      </c>
      <c r="B27" s="17" t="s">
        <v>11</v>
      </c>
      <c r="C27" s="17">
        <v>152346201</v>
      </c>
      <c r="D27" s="17" t="s">
        <v>188</v>
      </c>
      <c r="E27" s="17" t="s">
        <v>189</v>
      </c>
      <c r="F27" s="17" t="s">
        <v>190</v>
      </c>
      <c r="G27" s="18">
        <v>175.73</v>
      </c>
      <c r="H27" s="15"/>
    </row>
    <row r="28" spans="1:8" ht="15" customHeight="1" x14ac:dyDescent="0.2">
      <c r="A28" s="17" t="s">
        <v>198</v>
      </c>
      <c r="B28" s="17" t="s">
        <v>11</v>
      </c>
      <c r="C28" s="17">
        <v>18137</v>
      </c>
      <c r="D28" s="17" t="s">
        <v>188</v>
      </c>
      <c r="E28" s="17" t="s">
        <v>189</v>
      </c>
      <c r="F28" s="17" t="s">
        <v>190</v>
      </c>
      <c r="G28" s="18">
        <v>180.73</v>
      </c>
      <c r="H28" s="15"/>
    </row>
    <row r="29" spans="1:8" ht="15" customHeight="1" x14ac:dyDescent="0.2">
      <c r="A29" s="17" t="s">
        <v>199</v>
      </c>
      <c r="B29" s="17" t="s">
        <v>11</v>
      </c>
      <c r="C29" s="17" t="s">
        <v>200</v>
      </c>
      <c r="D29" s="17" t="s">
        <v>188</v>
      </c>
      <c r="E29" s="17" t="s">
        <v>189</v>
      </c>
      <c r="F29" s="17" t="s">
        <v>190</v>
      </c>
      <c r="G29" s="18">
        <v>175.73</v>
      </c>
      <c r="H29" s="15"/>
    </row>
    <row r="30" spans="1:8" ht="15" customHeight="1" x14ac:dyDescent="0.2">
      <c r="A30" s="17" t="s">
        <v>201</v>
      </c>
      <c r="B30" s="17" t="s">
        <v>11</v>
      </c>
      <c r="C30" s="17" t="s">
        <v>202</v>
      </c>
      <c r="D30" s="17" t="s">
        <v>203</v>
      </c>
      <c r="E30" s="17" t="s">
        <v>204</v>
      </c>
      <c r="F30" s="17" t="s">
        <v>205</v>
      </c>
      <c r="G30" s="18">
        <v>44.52</v>
      </c>
      <c r="H30" s="15"/>
    </row>
    <row r="31" spans="1:8" ht="15" customHeight="1" x14ac:dyDescent="0.2">
      <c r="A31" s="17" t="s">
        <v>206</v>
      </c>
      <c r="B31" s="17" t="s">
        <v>11</v>
      </c>
      <c r="C31" s="17">
        <v>13052</v>
      </c>
      <c r="D31" s="17" t="s">
        <v>203</v>
      </c>
      <c r="E31" s="17" t="s">
        <v>207</v>
      </c>
      <c r="F31" s="17" t="s">
        <v>205</v>
      </c>
      <c r="G31" s="18">
        <v>22.26</v>
      </c>
      <c r="H31" s="15"/>
    </row>
    <row r="32" spans="1:8" ht="15" customHeight="1" x14ac:dyDescent="0.2">
      <c r="A32" s="17" t="s">
        <v>83</v>
      </c>
      <c r="B32" s="17" t="s">
        <v>7</v>
      </c>
      <c r="C32" s="17"/>
      <c r="D32" s="17" t="s">
        <v>208</v>
      </c>
      <c r="E32" s="17" t="s">
        <v>209</v>
      </c>
      <c r="F32" s="17" t="s">
        <v>205</v>
      </c>
      <c r="G32" s="18">
        <v>138.75</v>
      </c>
      <c r="H32" s="15"/>
    </row>
    <row r="33" spans="1:8" ht="15" customHeight="1" x14ac:dyDescent="0.2">
      <c r="A33" s="17" t="s">
        <v>131</v>
      </c>
      <c r="B33" s="17" t="s">
        <v>11</v>
      </c>
      <c r="C33" s="17">
        <v>13197</v>
      </c>
      <c r="D33" s="17" t="s">
        <v>203</v>
      </c>
      <c r="E33" s="17" t="s">
        <v>207</v>
      </c>
      <c r="F33" s="17" t="s">
        <v>205</v>
      </c>
      <c r="G33" s="18">
        <v>22.26</v>
      </c>
      <c r="H33" s="15"/>
    </row>
    <row r="34" spans="1:8" ht="15" customHeight="1" x14ac:dyDescent="0.2">
      <c r="A34" s="17" t="s">
        <v>210</v>
      </c>
      <c r="B34" s="17" t="s">
        <v>11</v>
      </c>
      <c r="C34" s="17">
        <v>13871</v>
      </c>
      <c r="D34" s="17" t="s">
        <v>203</v>
      </c>
      <c r="E34" s="17" t="s">
        <v>211</v>
      </c>
      <c r="F34" s="17" t="s">
        <v>205</v>
      </c>
      <c r="G34" s="18">
        <v>44.63</v>
      </c>
      <c r="H34" s="15"/>
    </row>
    <row r="35" spans="1:8" ht="15" customHeight="1" x14ac:dyDescent="0.2">
      <c r="A35" s="17" t="s">
        <v>150</v>
      </c>
      <c r="B35" s="17" t="s">
        <v>11</v>
      </c>
      <c r="C35" s="17" t="s">
        <v>146</v>
      </c>
      <c r="D35" s="17" t="s">
        <v>212</v>
      </c>
      <c r="E35" s="17" t="s">
        <v>213</v>
      </c>
      <c r="F35" s="17" t="s">
        <v>214</v>
      </c>
      <c r="G35" s="18">
        <v>40</v>
      </c>
      <c r="H35" s="15"/>
    </row>
    <row r="36" spans="1:8" ht="15" customHeight="1" x14ac:dyDescent="0.2">
      <c r="A36" s="17" t="s">
        <v>177</v>
      </c>
      <c r="B36" s="17" t="s">
        <v>11</v>
      </c>
      <c r="C36" s="17" t="s">
        <v>178</v>
      </c>
      <c r="D36" s="17" t="s">
        <v>16</v>
      </c>
      <c r="E36" s="17" t="s">
        <v>215</v>
      </c>
      <c r="F36" s="17" t="s">
        <v>214</v>
      </c>
      <c r="G36" s="18">
        <v>80</v>
      </c>
      <c r="H36" s="15"/>
    </row>
    <row r="37" spans="1:8" ht="15" customHeight="1" x14ac:dyDescent="0.2">
      <c r="A37" s="17" t="s">
        <v>172</v>
      </c>
      <c r="B37" s="17" t="s">
        <v>11</v>
      </c>
      <c r="C37" s="17" t="s">
        <v>69</v>
      </c>
      <c r="D37" s="17" t="s">
        <v>147</v>
      </c>
      <c r="E37" s="17" t="s">
        <v>216</v>
      </c>
      <c r="F37" s="17" t="s">
        <v>214</v>
      </c>
      <c r="G37" s="18">
        <v>72.08</v>
      </c>
      <c r="H37" s="15"/>
    </row>
    <row r="38" spans="1:8" ht="15" customHeight="1" x14ac:dyDescent="0.2">
      <c r="A38" s="17" t="s">
        <v>217</v>
      </c>
      <c r="B38" s="17" t="s">
        <v>11</v>
      </c>
      <c r="C38" s="17" t="s">
        <v>218</v>
      </c>
      <c r="D38" s="17" t="s">
        <v>212</v>
      </c>
      <c r="E38" s="17" t="s">
        <v>219</v>
      </c>
      <c r="F38" s="17" t="s">
        <v>214</v>
      </c>
      <c r="G38" s="18">
        <v>40</v>
      </c>
      <c r="H38" s="15"/>
    </row>
    <row r="39" spans="1:8" ht="15" customHeight="1" x14ac:dyDescent="0.2">
      <c r="A39" s="17" t="s">
        <v>220</v>
      </c>
      <c r="B39" s="17" t="s">
        <v>11</v>
      </c>
      <c r="C39" s="17" t="s">
        <v>221</v>
      </c>
      <c r="D39" s="17" t="s">
        <v>212</v>
      </c>
      <c r="E39" s="17" t="s">
        <v>219</v>
      </c>
      <c r="F39" s="17" t="s">
        <v>214</v>
      </c>
      <c r="G39" s="18">
        <v>40</v>
      </c>
      <c r="H39" s="15"/>
    </row>
    <row r="40" spans="1:8" s="24" customFormat="1" ht="15" customHeight="1" x14ac:dyDescent="0.2">
      <c r="A40" s="23"/>
      <c r="B40" s="23"/>
      <c r="C40" s="23"/>
      <c r="D40" s="23"/>
      <c r="E40" s="23"/>
      <c r="F40" s="23"/>
      <c r="G40" s="18"/>
    </row>
    <row r="41" spans="1:8" ht="15" customHeight="1" x14ac:dyDescent="0.2">
      <c r="A41" s="15"/>
      <c r="B41" s="15"/>
      <c r="C41" s="15"/>
      <c r="D41" s="15"/>
      <c r="E41" s="15"/>
      <c r="F41" s="15"/>
      <c r="G41" s="19">
        <f>SUM(G3:G39)</f>
        <v>13315.149999999998</v>
      </c>
      <c r="H41" s="15"/>
    </row>
    <row r="42" spans="1:8" ht="15" customHeight="1" x14ac:dyDescent="0.2">
      <c r="A42" s="15"/>
      <c r="B42" s="15"/>
      <c r="C42" s="15"/>
      <c r="D42" s="15"/>
      <c r="E42" s="15"/>
      <c r="F42" s="20">
        <v>0.3</v>
      </c>
      <c r="G42" s="21">
        <f>G41*F42</f>
        <v>3994.5449999999992</v>
      </c>
      <c r="H42" s="15"/>
    </row>
    <row r="43" spans="1:8" ht="15" customHeight="1" x14ac:dyDescent="0.2">
      <c r="A43" s="38"/>
      <c r="B43" s="38"/>
      <c r="C43" s="38"/>
      <c r="D43" s="38"/>
      <c r="E43" s="38"/>
      <c r="F43" s="38"/>
      <c r="G43" s="38"/>
      <c r="H43" s="15"/>
    </row>
  </sheetData>
  <mergeCells count="1">
    <mergeCell ref="A43:G43"/>
  </mergeCells>
  <phoneticPr fontId="7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F16" sqref="F16"/>
    </sheetView>
  </sheetViews>
  <sheetFormatPr baseColWidth="10" defaultColWidth="8.83203125" defaultRowHeight="15" x14ac:dyDescent="0.2"/>
  <cols>
    <col min="1" max="1" width="7.6640625" bestFit="1" customWidth="1"/>
    <col min="2" max="2" width="14.6640625" bestFit="1" customWidth="1"/>
    <col min="3" max="3" width="8.1640625" bestFit="1" customWidth="1"/>
    <col min="4" max="4" width="14" bestFit="1" customWidth="1"/>
    <col min="5" max="5" width="31" bestFit="1" customWidth="1"/>
    <col min="6" max="6" width="54.33203125" bestFit="1" customWidth="1"/>
    <col min="7" max="7" width="7.6640625" bestFit="1" customWidth="1"/>
  </cols>
  <sheetData>
    <row r="1" spans="1:7" ht="15" customHeight="1" x14ac:dyDescent="0.2">
      <c r="B1" s="14" t="s">
        <v>230</v>
      </c>
      <c r="G1" s="9"/>
    </row>
    <row r="2" spans="1:7" ht="15" customHeight="1" x14ac:dyDescent="0.2">
      <c r="A2" s="4" t="s">
        <v>6</v>
      </c>
      <c r="B2" s="4" t="s">
        <v>7</v>
      </c>
      <c r="C2" s="4"/>
      <c r="D2" s="4" t="s">
        <v>8</v>
      </c>
      <c r="E2" s="4" t="s">
        <v>9</v>
      </c>
      <c r="F2" s="4" t="s">
        <v>10</v>
      </c>
      <c r="G2" s="5">
        <v>1218.4000000000001</v>
      </c>
    </row>
    <row r="3" spans="1:7" ht="15" customHeight="1" x14ac:dyDescent="0.2">
      <c r="A3" s="4" t="s">
        <v>22</v>
      </c>
      <c r="B3" s="4" t="s">
        <v>11</v>
      </c>
      <c r="C3" s="4" t="s">
        <v>23</v>
      </c>
      <c r="D3" s="4" t="s">
        <v>13</v>
      </c>
      <c r="E3" s="4" t="s">
        <v>24</v>
      </c>
      <c r="F3" s="4" t="s">
        <v>10</v>
      </c>
      <c r="G3" s="5">
        <v>2303.44</v>
      </c>
    </row>
    <row r="4" spans="1:7" ht="15" customHeight="1" x14ac:dyDescent="0.2">
      <c r="A4" s="4" t="s">
        <v>22</v>
      </c>
      <c r="B4" s="4" t="s">
        <v>11</v>
      </c>
      <c r="C4" s="4" t="s">
        <v>23</v>
      </c>
      <c r="D4" s="4" t="s">
        <v>13</v>
      </c>
      <c r="E4" s="4" t="s">
        <v>24</v>
      </c>
      <c r="F4" s="4" t="s">
        <v>93</v>
      </c>
      <c r="G4" s="5">
        <v>350.86</v>
      </c>
    </row>
    <row r="5" spans="1:7" ht="15" customHeight="1" x14ac:dyDescent="0.2">
      <c r="A5" s="4" t="s">
        <v>35</v>
      </c>
      <c r="B5" s="4" t="s">
        <v>11</v>
      </c>
      <c r="C5" s="4" t="s">
        <v>36</v>
      </c>
      <c r="D5" s="4" t="s">
        <v>13</v>
      </c>
      <c r="E5" s="4" t="s">
        <v>37</v>
      </c>
      <c r="F5" s="4" t="s">
        <v>10</v>
      </c>
      <c r="G5" s="5">
        <v>13.5</v>
      </c>
    </row>
    <row r="6" spans="1:7" ht="15" customHeight="1" x14ac:dyDescent="0.2">
      <c r="A6" s="4" t="s">
        <v>35</v>
      </c>
      <c r="B6" s="4" t="s">
        <v>11</v>
      </c>
      <c r="C6" s="4" t="s">
        <v>36</v>
      </c>
      <c r="D6" s="4" t="s">
        <v>13</v>
      </c>
      <c r="E6" s="4" t="s">
        <v>38</v>
      </c>
      <c r="F6" s="4" t="s">
        <v>10</v>
      </c>
      <c r="G6" s="5">
        <v>1726.64</v>
      </c>
    </row>
    <row r="7" spans="1:7" ht="15" customHeight="1" x14ac:dyDescent="0.2">
      <c r="A7" s="4" t="s">
        <v>35</v>
      </c>
      <c r="B7" s="4" t="s">
        <v>11</v>
      </c>
      <c r="C7" s="4" t="s">
        <v>36</v>
      </c>
      <c r="D7" s="4" t="s">
        <v>13</v>
      </c>
      <c r="E7" s="4" t="s">
        <v>38</v>
      </c>
      <c r="F7" s="4" t="s">
        <v>93</v>
      </c>
      <c r="G7" s="5">
        <v>328.56</v>
      </c>
    </row>
    <row r="8" spans="1:7" ht="15" customHeight="1" x14ac:dyDescent="0.2">
      <c r="A8" s="4" t="s">
        <v>40</v>
      </c>
      <c r="B8" s="4" t="s">
        <v>11</v>
      </c>
      <c r="C8" s="4" t="s">
        <v>41</v>
      </c>
      <c r="D8" s="4" t="s">
        <v>25</v>
      </c>
      <c r="E8" s="4" t="s">
        <v>42</v>
      </c>
      <c r="F8" s="4" t="s">
        <v>10</v>
      </c>
      <c r="G8" s="5">
        <v>684.44</v>
      </c>
    </row>
    <row r="9" spans="1:7" ht="15" customHeight="1" x14ac:dyDescent="0.2">
      <c r="A9" s="4" t="s">
        <v>43</v>
      </c>
      <c r="B9" s="4" t="s">
        <v>11</v>
      </c>
      <c r="C9" s="4" t="s">
        <v>46</v>
      </c>
      <c r="D9" s="4" t="s">
        <v>39</v>
      </c>
      <c r="E9" s="4" t="s">
        <v>47</v>
      </c>
      <c r="F9" s="4" t="s">
        <v>10</v>
      </c>
      <c r="G9" s="5">
        <v>205</v>
      </c>
    </row>
    <row r="10" spans="1:7" ht="15" customHeight="1" x14ac:dyDescent="0.2">
      <c r="A10" s="4" t="s">
        <v>48</v>
      </c>
      <c r="B10" s="4" t="s">
        <v>7</v>
      </c>
      <c r="C10" s="4"/>
      <c r="D10" s="4" t="s">
        <v>8</v>
      </c>
      <c r="E10" s="4" t="s">
        <v>49</v>
      </c>
      <c r="F10" s="4" t="s">
        <v>10</v>
      </c>
      <c r="G10" s="5">
        <v>217.2</v>
      </c>
    </row>
    <row r="11" spans="1:7" ht="15" customHeight="1" x14ac:dyDescent="0.2">
      <c r="A11" s="4" t="s">
        <v>50</v>
      </c>
      <c r="B11" s="4" t="s">
        <v>11</v>
      </c>
      <c r="C11" s="4" t="s">
        <v>54</v>
      </c>
      <c r="D11" s="4" t="s">
        <v>13</v>
      </c>
      <c r="E11" s="4" t="s">
        <v>55</v>
      </c>
      <c r="F11" s="4" t="s">
        <v>10</v>
      </c>
      <c r="G11" s="5">
        <v>3055.64</v>
      </c>
    </row>
    <row r="12" spans="1:7" ht="15" customHeight="1" x14ac:dyDescent="0.2">
      <c r="A12" s="4" t="s">
        <v>56</v>
      </c>
      <c r="B12" s="4" t="s">
        <v>11</v>
      </c>
      <c r="C12" s="4" t="s">
        <v>51</v>
      </c>
      <c r="D12" s="4" t="s">
        <v>13</v>
      </c>
      <c r="E12" s="4" t="s">
        <v>57</v>
      </c>
      <c r="F12" s="4" t="s">
        <v>10</v>
      </c>
      <c r="G12" s="5">
        <v>382.9</v>
      </c>
    </row>
    <row r="13" spans="1:7" ht="15" customHeight="1" x14ac:dyDescent="0.2">
      <c r="A13" s="4" t="s">
        <v>56</v>
      </c>
      <c r="B13" s="4" t="s">
        <v>11</v>
      </c>
      <c r="C13" s="4" t="s">
        <v>51</v>
      </c>
      <c r="D13" s="4" t="s">
        <v>13</v>
      </c>
      <c r="E13" s="4" t="s">
        <v>58</v>
      </c>
      <c r="F13" s="4" t="s">
        <v>10</v>
      </c>
      <c r="G13" s="5">
        <v>89.78</v>
      </c>
    </row>
    <row r="14" spans="1:7" ht="15" customHeight="1" x14ac:dyDescent="0.2">
      <c r="A14" s="4" t="s">
        <v>59</v>
      </c>
      <c r="B14" s="4" t="s">
        <v>11</v>
      </c>
      <c r="C14" s="4" t="s">
        <v>60</v>
      </c>
      <c r="D14" s="4" t="s">
        <v>13</v>
      </c>
      <c r="E14" s="4" t="s">
        <v>61</v>
      </c>
      <c r="F14" s="4" t="s">
        <v>10</v>
      </c>
      <c r="G14" s="5">
        <v>915.2</v>
      </c>
    </row>
    <row r="15" spans="1:7" ht="15" customHeight="1" x14ac:dyDescent="0.2">
      <c r="A15" s="4" t="s">
        <v>59</v>
      </c>
      <c r="B15" s="4" t="s">
        <v>11</v>
      </c>
      <c r="C15" s="4" t="s">
        <v>60</v>
      </c>
      <c r="D15" s="4" t="s">
        <v>13</v>
      </c>
      <c r="E15" s="4" t="s">
        <v>62</v>
      </c>
      <c r="F15" s="4" t="s">
        <v>10</v>
      </c>
      <c r="G15" s="5">
        <v>1316.7</v>
      </c>
    </row>
    <row r="16" spans="1:7" ht="15" customHeight="1" x14ac:dyDescent="0.2">
      <c r="A16" s="4" t="s">
        <v>65</v>
      </c>
      <c r="B16" s="4" t="s">
        <v>7</v>
      </c>
      <c r="C16" s="4" t="s">
        <v>66</v>
      </c>
      <c r="D16" s="4" t="s">
        <v>63</v>
      </c>
      <c r="E16" s="4" t="s">
        <v>64</v>
      </c>
      <c r="F16" s="4" t="s">
        <v>10</v>
      </c>
      <c r="G16" s="5">
        <v>202.86</v>
      </c>
    </row>
    <row r="17" spans="1:7" ht="15" customHeight="1" x14ac:dyDescent="0.2">
      <c r="A17" s="4" t="s">
        <v>97</v>
      </c>
      <c r="B17" s="4" t="s">
        <v>7</v>
      </c>
      <c r="C17" s="4" t="s">
        <v>69</v>
      </c>
      <c r="D17" s="4" t="s">
        <v>98</v>
      </c>
      <c r="E17" s="4" t="s">
        <v>64</v>
      </c>
      <c r="F17" s="4" t="s">
        <v>93</v>
      </c>
      <c r="G17" s="5">
        <v>51.41</v>
      </c>
    </row>
    <row r="18" spans="1:7" ht="15" customHeight="1" x14ac:dyDescent="0.2">
      <c r="A18" s="4" t="s">
        <v>99</v>
      </c>
      <c r="B18" s="4" t="s">
        <v>7</v>
      </c>
      <c r="C18" s="4" t="s">
        <v>69</v>
      </c>
      <c r="D18" s="4" t="s">
        <v>100</v>
      </c>
      <c r="E18" s="4" t="s">
        <v>64</v>
      </c>
      <c r="F18" s="4" t="s">
        <v>93</v>
      </c>
      <c r="G18" s="5">
        <v>31.49</v>
      </c>
    </row>
    <row r="19" spans="1:7" ht="15" customHeight="1" x14ac:dyDescent="0.2">
      <c r="A19" s="4" t="s">
        <v>68</v>
      </c>
      <c r="B19" s="4" t="s">
        <v>7</v>
      </c>
      <c r="C19" s="4" t="s">
        <v>69</v>
      </c>
      <c r="D19" s="4" t="s">
        <v>73</v>
      </c>
      <c r="E19" s="4" t="s">
        <v>64</v>
      </c>
      <c r="F19" s="4" t="s">
        <v>10</v>
      </c>
      <c r="G19" s="5">
        <v>190.24</v>
      </c>
    </row>
    <row r="20" spans="1:7" ht="15" customHeight="1" x14ac:dyDescent="0.2">
      <c r="A20" s="4" t="s">
        <v>68</v>
      </c>
      <c r="B20" s="4" t="s">
        <v>7</v>
      </c>
      <c r="C20" s="4" t="s">
        <v>69</v>
      </c>
      <c r="D20" s="4" t="s">
        <v>101</v>
      </c>
      <c r="E20" s="4" t="s">
        <v>64</v>
      </c>
      <c r="F20" s="4" t="s">
        <v>93</v>
      </c>
      <c r="G20" s="5">
        <v>320.70999999999998</v>
      </c>
    </row>
    <row r="21" spans="1:7" ht="15" customHeight="1" x14ac:dyDescent="0.2">
      <c r="A21" s="4" t="s">
        <v>68</v>
      </c>
      <c r="B21" s="4" t="s">
        <v>11</v>
      </c>
      <c r="C21" s="4" t="s">
        <v>69</v>
      </c>
      <c r="D21" s="4" t="s">
        <v>25</v>
      </c>
      <c r="E21" s="4" t="s">
        <v>70</v>
      </c>
      <c r="F21" s="4" t="s">
        <v>10</v>
      </c>
      <c r="G21" s="5">
        <v>180</v>
      </c>
    </row>
    <row r="22" spans="1:7" ht="15" customHeight="1" x14ac:dyDescent="0.2">
      <c r="A22" s="4" t="s">
        <v>68</v>
      </c>
      <c r="B22" s="4" t="s">
        <v>11</v>
      </c>
      <c r="C22" s="4" t="s">
        <v>69</v>
      </c>
      <c r="D22" s="4" t="s">
        <v>25</v>
      </c>
      <c r="E22" s="4" t="s">
        <v>71</v>
      </c>
      <c r="F22" s="4" t="s">
        <v>10</v>
      </c>
      <c r="G22" s="5">
        <v>50</v>
      </c>
    </row>
    <row r="23" spans="1:7" ht="15" customHeight="1" x14ac:dyDescent="0.2">
      <c r="A23" s="4" t="s">
        <v>68</v>
      </c>
      <c r="B23" s="4" t="s">
        <v>11</v>
      </c>
      <c r="C23" s="4" t="s">
        <v>69</v>
      </c>
      <c r="D23" s="4" t="s">
        <v>25</v>
      </c>
      <c r="E23" s="4" t="s">
        <v>102</v>
      </c>
      <c r="F23" s="4" t="s">
        <v>93</v>
      </c>
      <c r="G23" s="5">
        <v>29.34</v>
      </c>
    </row>
    <row r="24" spans="1:7" ht="15" customHeight="1" x14ac:dyDescent="0.2">
      <c r="A24" s="4" t="s">
        <v>68</v>
      </c>
      <c r="B24" s="4" t="s">
        <v>7</v>
      </c>
      <c r="C24" s="4" t="s">
        <v>74</v>
      </c>
      <c r="D24" s="4" t="s">
        <v>75</v>
      </c>
      <c r="E24" s="4" t="s">
        <v>76</v>
      </c>
      <c r="F24" s="4" t="s">
        <v>10</v>
      </c>
      <c r="G24" s="5">
        <v>656.46</v>
      </c>
    </row>
    <row r="25" spans="1:7" ht="15" customHeight="1" x14ac:dyDescent="0.2">
      <c r="A25" s="4" t="s">
        <v>68</v>
      </c>
      <c r="B25" s="4" t="s">
        <v>11</v>
      </c>
      <c r="C25" s="4" t="s">
        <v>69</v>
      </c>
      <c r="D25" s="4" t="s">
        <v>67</v>
      </c>
      <c r="E25" s="4" t="s">
        <v>72</v>
      </c>
      <c r="F25" s="4" t="s">
        <v>10</v>
      </c>
      <c r="G25" s="5">
        <v>913.7</v>
      </c>
    </row>
    <row r="26" spans="1:7" ht="15" customHeight="1" x14ac:dyDescent="0.2">
      <c r="A26" s="4" t="s">
        <v>77</v>
      </c>
      <c r="B26" s="4" t="s">
        <v>11</v>
      </c>
      <c r="C26" s="4" t="s">
        <v>78</v>
      </c>
      <c r="D26" s="4" t="s">
        <v>67</v>
      </c>
      <c r="E26" s="4" t="s">
        <v>79</v>
      </c>
      <c r="F26" s="4" t="s">
        <v>10</v>
      </c>
      <c r="G26" s="5">
        <v>87</v>
      </c>
    </row>
    <row r="27" spans="1:7" ht="15" customHeight="1" x14ac:dyDescent="0.2">
      <c r="A27" s="4" t="s">
        <v>80</v>
      </c>
      <c r="B27" s="4" t="s">
        <v>11</v>
      </c>
      <c r="C27" s="4" t="s">
        <v>81</v>
      </c>
      <c r="D27" s="4" t="s">
        <v>13</v>
      </c>
      <c r="E27" s="4" t="s">
        <v>82</v>
      </c>
      <c r="F27" s="4" t="s">
        <v>10</v>
      </c>
      <c r="G27" s="5">
        <v>3157.76</v>
      </c>
    </row>
    <row r="28" spans="1:7" ht="15" customHeight="1" x14ac:dyDescent="0.2">
      <c r="A28" s="4" t="s">
        <v>80</v>
      </c>
      <c r="B28" s="4" t="s">
        <v>11</v>
      </c>
      <c r="C28" s="4" t="s">
        <v>81</v>
      </c>
      <c r="D28" s="4" t="s">
        <v>13</v>
      </c>
      <c r="E28" s="4" t="s">
        <v>82</v>
      </c>
      <c r="F28" s="4" t="s">
        <v>93</v>
      </c>
      <c r="G28" s="5">
        <v>571.66</v>
      </c>
    </row>
    <row r="29" spans="1:7" ht="15" customHeight="1" x14ac:dyDescent="0.2">
      <c r="A29" s="4" t="s">
        <v>83</v>
      </c>
      <c r="B29" s="4" t="s">
        <v>11</v>
      </c>
      <c r="C29" s="4" t="s">
        <v>84</v>
      </c>
      <c r="D29" s="4" t="s">
        <v>13</v>
      </c>
      <c r="E29" s="4" t="s">
        <v>85</v>
      </c>
      <c r="F29" s="4" t="s">
        <v>10</v>
      </c>
      <c r="G29" s="5">
        <v>2514.06</v>
      </c>
    </row>
    <row r="30" spans="1:7" ht="15" customHeight="1" x14ac:dyDescent="0.2">
      <c r="A30" s="4" t="s">
        <v>83</v>
      </c>
      <c r="B30" s="4" t="s">
        <v>11</v>
      </c>
      <c r="C30" s="4" t="s">
        <v>84</v>
      </c>
      <c r="D30" s="4" t="s">
        <v>13</v>
      </c>
      <c r="E30" s="4" t="s">
        <v>86</v>
      </c>
      <c r="F30" s="4" t="s">
        <v>10</v>
      </c>
      <c r="G30" s="5">
        <v>49.99</v>
      </c>
    </row>
    <row r="31" spans="1:7" ht="15" customHeight="1" x14ac:dyDescent="0.2">
      <c r="A31" s="4" t="s">
        <v>83</v>
      </c>
      <c r="B31" s="4" t="s">
        <v>11</v>
      </c>
      <c r="C31" s="4" t="s">
        <v>84</v>
      </c>
      <c r="D31" s="4" t="s">
        <v>13</v>
      </c>
      <c r="E31" s="4" t="s">
        <v>85</v>
      </c>
      <c r="F31" s="4" t="s">
        <v>93</v>
      </c>
      <c r="G31" s="5">
        <v>266.82</v>
      </c>
    </row>
    <row r="32" spans="1:7" ht="15" customHeight="1" x14ac:dyDescent="0.2">
      <c r="A32" s="4" t="s">
        <v>87</v>
      </c>
      <c r="B32" s="4" t="s">
        <v>11</v>
      </c>
      <c r="C32" s="4" t="s">
        <v>88</v>
      </c>
      <c r="D32" s="4" t="s">
        <v>13</v>
      </c>
      <c r="E32" s="4" t="s">
        <v>89</v>
      </c>
      <c r="F32" s="4" t="s">
        <v>10</v>
      </c>
      <c r="G32" s="5">
        <v>1795.74</v>
      </c>
    </row>
    <row r="33" spans="1:7" ht="15" customHeight="1" x14ac:dyDescent="0.2">
      <c r="A33" s="4" t="s">
        <v>87</v>
      </c>
      <c r="B33" s="4" t="s">
        <v>11</v>
      </c>
      <c r="C33" s="4" t="s">
        <v>88</v>
      </c>
      <c r="D33" s="4" t="s">
        <v>13</v>
      </c>
      <c r="E33" s="4" t="s">
        <v>89</v>
      </c>
      <c r="F33" s="4" t="s">
        <v>93</v>
      </c>
      <c r="G33" s="5">
        <v>180.05</v>
      </c>
    </row>
    <row r="34" spans="1:7" ht="15" customHeight="1" x14ac:dyDescent="0.2">
      <c r="A34" s="4" t="s">
        <v>90</v>
      </c>
      <c r="B34" s="4" t="s">
        <v>11</v>
      </c>
      <c r="C34" s="4" t="s">
        <v>91</v>
      </c>
      <c r="D34" s="4" t="s">
        <v>25</v>
      </c>
      <c r="E34" s="4" t="s">
        <v>92</v>
      </c>
      <c r="F34" s="4" t="s">
        <v>10</v>
      </c>
      <c r="G34" s="5">
        <v>205</v>
      </c>
    </row>
    <row r="35" spans="1:7" ht="15" customHeight="1" x14ac:dyDescent="0.2">
      <c r="A35" s="4"/>
      <c r="B35" s="4"/>
      <c r="C35" s="4"/>
      <c r="D35" s="4"/>
      <c r="E35" s="4"/>
      <c r="F35" s="4"/>
      <c r="G35" s="5">
        <f>SUM(G2:G34)</f>
        <v>24262.550000000007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Account QuickReport</vt:lpstr>
      <vt:lpstr>Overhead</vt:lpstr>
      <vt:lpstr>Other SD Travel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2016-09-29T20:48:59Z</dcterms:created>
  <dcterms:modified xsi:type="dcterms:W3CDTF">2016-09-30T15:20:48Z</dcterms:modified>
</cp:coreProperties>
</file>