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MP7731 &amp; OPA322" sheetId="1" r:id="rId4"/>
    <sheet state="visible" name="LMP7731 &amp; TLV9061" sheetId="2" r:id="rId5"/>
  </sheets>
  <definedNames/>
  <calcPr/>
</workbook>
</file>

<file path=xl/sharedStrings.xml><?xml version="1.0" encoding="utf-8"?>
<sst xmlns="http://schemas.openxmlformats.org/spreadsheetml/2006/main" count="88" uniqueCount="30">
  <si>
    <t>https://github.com/blinken/power-rail-probe</t>
  </si>
  <si>
    <t>LMP7731</t>
  </si>
  <si>
    <t>OPA322</t>
  </si>
  <si>
    <t>Input voltage noise density</t>
  </si>
  <si>
    <t>nV/√Hz</t>
  </si>
  <si>
    <t>Input current noise density</t>
  </si>
  <si>
    <t>pA/√Hz</t>
  </si>
  <si>
    <t>R2</t>
  </si>
  <si>
    <t>kΩ</t>
  </si>
  <si>
    <t>R3</t>
  </si>
  <si>
    <t>R5</t>
  </si>
  <si>
    <t>Input source resistance</t>
  </si>
  <si>
    <t>Input noise density due to current</t>
  </si>
  <si>
    <t>Input Johnson noise density</t>
  </si>
  <si>
    <t>Gain</t>
  </si>
  <si>
    <t>Noise density, previous stage</t>
  </si>
  <si>
    <t>Amplifier output noise density</t>
  </si>
  <si>
    <t>R7 Johnson noise density</t>
  </si>
  <si>
    <t>Total opamp noise density</t>
  </si>
  <si>
    <t>Low-frequency path bandwidth</t>
  </si>
  <si>
    <t>MHz</t>
  </si>
  <si>
    <t>1/f noise</t>
  </si>
  <si>
    <t>µV rms</t>
  </si>
  <si>
    <t>Amplifier noise</t>
  </si>
  <si>
    <t>Total low-frequency path noise</t>
  </si>
  <si>
    <t>High-frequency path bandwidth</t>
  </si>
  <si>
    <t>R1 Johnson noise density</t>
  </si>
  <si>
    <t>Total high-frequency path noise</t>
  </si>
  <si>
    <t>Total system noise</t>
  </si>
  <si>
    <t>TLV9061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</si>
</sst>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medium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4" xfId="0" applyFont="1" applyNumberFormat="1"/>
    <xf borderId="1" fillId="0" fontId="3" numFmtId="0" xfId="0" applyAlignment="1" applyBorder="1" applyFont="1">
      <alignment readingOrder="0"/>
    </xf>
    <xf borderId="1" fillId="0" fontId="3" numFmtId="4" xfId="0" applyBorder="1" applyFont="1" applyNumberFormat="1"/>
    <xf borderId="0" fillId="2" fontId="4" numFmtId="4" xfId="0" applyFill="1" applyFont="1" applyNumberFormat="1"/>
    <xf borderId="1" fillId="0" fontId="3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linken/power-rail-prob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linken/power-rail-prob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</cols>
  <sheetData>
    <row r="1">
      <c r="A1" s="1" t="s">
        <v>0</v>
      </c>
    </row>
    <row r="2">
      <c r="B2" s="2" t="s">
        <v>1</v>
      </c>
      <c r="C2" s="2" t="s">
        <v>2</v>
      </c>
    </row>
    <row r="3">
      <c r="A3" s="3" t="s">
        <v>3</v>
      </c>
      <c r="B3" s="4">
        <v>2.9</v>
      </c>
      <c r="C3" s="4">
        <v>8.5</v>
      </c>
      <c r="D3" s="3" t="s">
        <v>4</v>
      </c>
    </row>
    <row r="4">
      <c r="A4" s="3" t="s">
        <v>5</v>
      </c>
      <c r="B4" s="5">
        <v>2.2</v>
      </c>
      <c r="C4" s="5">
        <f>0.6/1000</f>
        <v>0.0006</v>
      </c>
      <c r="D4" s="3" t="s">
        <v>6</v>
      </c>
    </row>
    <row r="5">
      <c r="A5" s="3" t="s">
        <v>7</v>
      </c>
      <c r="B5" s="6">
        <v>50.0</v>
      </c>
      <c r="C5" s="6">
        <v>1.0</v>
      </c>
      <c r="D5" s="3" t="s">
        <v>8</v>
      </c>
    </row>
    <row r="6">
      <c r="A6" s="3" t="s">
        <v>9</v>
      </c>
      <c r="B6" s="6">
        <v>50.0</v>
      </c>
      <c r="C6" s="6">
        <v>1.0</v>
      </c>
      <c r="D6" s="3" t="s">
        <v>8</v>
      </c>
    </row>
    <row r="7">
      <c r="A7" s="3" t="s">
        <v>10</v>
      </c>
      <c r="B7" s="6">
        <v>5.0</v>
      </c>
      <c r="C7" s="6"/>
      <c r="D7" s="3" t="s">
        <v>8</v>
      </c>
    </row>
    <row r="8">
      <c r="A8" s="3" t="s">
        <v>11</v>
      </c>
      <c r="B8" s="7">
        <f>1/((1/B5)+(1/B6)+(1/B7))</f>
        <v>4.166666667</v>
      </c>
      <c r="C8" s="7">
        <f>1/((1/C5)+(1/C6))</f>
        <v>0.5</v>
      </c>
      <c r="D8" s="3" t="s">
        <v>8</v>
      </c>
    </row>
    <row r="9">
      <c r="A9" s="3" t="s">
        <v>12</v>
      </c>
      <c r="B9" s="7">
        <f t="shared" ref="B9:C9" si="1">B8*B4</f>
        <v>9.166666667</v>
      </c>
      <c r="C9" s="7">
        <f t="shared" si="1"/>
        <v>0.0003</v>
      </c>
      <c r="D9" s="3" t="s">
        <v>4</v>
      </c>
    </row>
    <row r="10">
      <c r="A10" s="3" t="s">
        <v>13</v>
      </c>
      <c r="B10" s="7">
        <f t="shared" ref="B10:C10" si="2">SQRT(4*1.3806504*POW(10,-23)*298.15*B8*1000)*1000*1000*1000</f>
        <v>8.282923364</v>
      </c>
      <c r="C10" s="7">
        <f t="shared" si="2"/>
        <v>2.86928882</v>
      </c>
      <c r="D10" s="3" t="s">
        <v>4</v>
      </c>
    </row>
    <row r="11">
      <c r="A11" s="3" t="s">
        <v>14</v>
      </c>
      <c r="B11" s="7">
        <f t="shared" ref="B11:C11" si="3">-B5/B6</f>
        <v>-1</v>
      </c>
      <c r="C11" s="7">
        <f t="shared" si="3"/>
        <v>-1</v>
      </c>
    </row>
    <row r="12">
      <c r="A12" s="3" t="s">
        <v>15</v>
      </c>
      <c r="B12" s="7"/>
      <c r="C12" s="7">
        <f>B13</f>
        <v>12.6903348</v>
      </c>
      <c r="D12" s="3" t="s">
        <v>4</v>
      </c>
    </row>
    <row r="13">
      <c r="A13" s="3" t="s">
        <v>16</v>
      </c>
      <c r="B13" s="7">
        <f>SQRT(POW(B3,2)+POW(B9,2)+POW(B10,2))*ABS(B11)</f>
        <v>12.6903348</v>
      </c>
      <c r="C13" s="7">
        <f>SQRT(POW(C3,2)+POW(C9,2)+POW(C10,2)+POW(C12,2))*ABS(C11)</f>
        <v>15.54115233</v>
      </c>
      <c r="D13" s="3" t="s">
        <v>4</v>
      </c>
    </row>
    <row r="14">
      <c r="A14" s="8" t="s">
        <v>17</v>
      </c>
      <c r="B14" s="9">
        <f>SQRT(4*1.3806504*POW(10,-23)*298.15*10)*1000*1000*1000</f>
        <v>0.4057787164</v>
      </c>
      <c r="C14" s="8"/>
      <c r="D14" s="8" t="s">
        <v>4</v>
      </c>
    </row>
    <row r="15">
      <c r="A15" s="3" t="s">
        <v>18</v>
      </c>
      <c r="B15" s="10">
        <f>SQRT(POW(C13,2)+POW(B14,2))</f>
        <v>15.54644886</v>
      </c>
      <c r="D15" s="3" t="s">
        <v>4</v>
      </c>
    </row>
    <row r="16">
      <c r="A16" s="3" t="s">
        <v>19</v>
      </c>
      <c r="B16" s="4">
        <v>1.25</v>
      </c>
      <c r="D16" s="3" t="s">
        <v>20</v>
      </c>
    </row>
    <row r="17">
      <c r="A17" s="3" t="s">
        <v>21</v>
      </c>
      <c r="B17" s="7">
        <f>$C$3*SQRT(1250000-0.0001+1000*LN(1250000/0.0001))/1000</f>
        <v>9.591258512</v>
      </c>
      <c r="D17" s="3" t="s">
        <v>22</v>
      </c>
    </row>
    <row r="18">
      <c r="A18" s="3" t="s">
        <v>23</v>
      </c>
      <c r="B18" s="7">
        <f>B15*sqrt(B16*1000*1000)/1000</f>
        <v>17.38145823</v>
      </c>
      <c r="D18" s="3" t="s">
        <v>22</v>
      </c>
    </row>
    <row r="19">
      <c r="A19" s="3" t="s">
        <v>24</v>
      </c>
      <c r="B19" s="7">
        <f>SQRT(POW(B18,2)+POW(B17,2))</f>
        <v>19.85213666</v>
      </c>
      <c r="D19" s="3" t="s">
        <v>22</v>
      </c>
    </row>
    <row r="20">
      <c r="A20" s="8" t="s">
        <v>25</v>
      </c>
      <c r="B20" s="11">
        <v>1000.0</v>
      </c>
      <c r="C20" s="8"/>
      <c r="D20" s="8" t="s">
        <v>20</v>
      </c>
    </row>
    <row r="21">
      <c r="A21" s="3" t="s">
        <v>26</v>
      </c>
      <c r="B21" s="7">
        <f>SQRT(4*1.3806504*POW(10,-23)*298.15*10)*1000*1000*1000</f>
        <v>0.4057787164</v>
      </c>
      <c r="D21" s="3" t="s">
        <v>4</v>
      </c>
    </row>
    <row r="22">
      <c r="A22" s="3" t="s">
        <v>27</v>
      </c>
      <c r="B22" s="7">
        <f>B21*SQRT(B20*1000*1000)/1000</f>
        <v>12.8318497</v>
      </c>
      <c r="D22" s="3" t="s">
        <v>22</v>
      </c>
    </row>
    <row r="23">
      <c r="A23" s="12" t="s">
        <v>28</v>
      </c>
      <c r="B23" s="13">
        <f>SQRT(POW(B22,2)+POW(B19,2))</f>
        <v>23.63818302</v>
      </c>
      <c r="C23" s="12"/>
      <c r="D23" s="12" t="s">
        <v>22</v>
      </c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</sheetData>
  <mergeCells count="1">
    <mergeCell ref="A1:D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</cols>
  <sheetData>
    <row r="1">
      <c r="A1" s="1" t="s">
        <v>0</v>
      </c>
    </row>
    <row r="2">
      <c r="B2" s="2" t="s">
        <v>1</v>
      </c>
      <c r="C2" s="2" t="s">
        <v>29</v>
      </c>
    </row>
    <row r="3">
      <c r="A3" s="3" t="s">
        <v>3</v>
      </c>
      <c r="B3" s="4">
        <v>2.9</v>
      </c>
      <c r="C3" s="4">
        <v>16.0</v>
      </c>
      <c r="D3" s="3" t="s">
        <v>4</v>
      </c>
    </row>
    <row r="4">
      <c r="A4" s="3" t="s">
        <v>5</v>
      </c>
      <c r="B4" s="4">
        <v>2.2</v>
      </c>
      <c r="C4" s="4">
        <v>0.023</v>
      </c>
      <c r="D4" s="3" t="s">
        <v>6</v>
      </c>
    </row>
    <row r="5">
      <c r="A5" s="3" t="s">
        <v>7</v>
      </c>
      <c r="B5" s="6">
        <v>50.0</v>
      </c>
      <c r="C5" s="6">
        <v>1.0</v>
      </c>
      <c r="D5" s="3" t="s">
        <v>8</v>
      </c>
    </row>
    <row r="6">
      <c r="A6" s="3" t="s">
        <v>9</v>
      </c>
      <c r="B6" s="6">
        <v>50.0</v>
      </c>
      <c r="C6" s="6">
        <v>1.0</v>
      </c>
      <c r="D6" s="3" t="s">
        <v>8</v>
      </c>
    </row>
    <row r="7">
      <c r="A7" s="3" t="s">
        <v>10</v>
      </c>
      <c r="B7" s="6">
        <v>5.0</v>
      </c>
      <c r="C7" s="6"/>
      <c r="D7" s="3" t="s">
        <v>8</v>
      </c>
    </row>
    <row r="8">
      <c r="A8" s="3" t="s">
        <v>11</v>
      </c>
      <c r="B8" s="7">
        <f>1/((1/B5)+(1/B6)+(1/B7))</f>
        <v>4.166666667</v>
      </c>
      <c r="C8" s="7">
        <f>1/((1/C5)+(1/C6))</f>
        <v>0.5</v>
      </c>
      <c r="D8" s="3" t="s">
        <v>8</v>
      </c>
    </row>
    <row r="9">
      <c r="A9" s="3" t="s">
        <v>12</v>
      </c>
      <c r="B9" s="7">
        <f t="shared" ref="B9:C9" si="1">B8*B4</f>
        <v>9.166666667</v>
      </c>
      <c r="C9" s="7">
        <f t="shared" si="1"/>
        <v>0.0115</v>
      </c>
      <c r="D9" s="3" t="s">
        <v>4</v>
      </c>
    </row>
    <row r="10">
      <c r="A10" s="3" t="s">
        <v>13</v>
      </c>
      <c r="B10" s="7">
        <f t="shared" ref="B10:C10" si="2">SQRT(4*1.3806504*POW(10,-23)*298.15*B8*1000)*1000*1000*1000</f>
        <v>8.282923364</v>
      </c>
      <c r="C10" s="7">
        <f t="shared" si="2"/>
        <v>2.86928882</v>
      </c>
      <c r="D10" s="3" t="s">
        <v>4</v>
      </c>
    </row>
    <row r="11">
      <c r="A11" s="3" t="s">
        <v>14</v>
      </c>
      <c r="B11" s="7">
        <f t="shared" ref="B11:C11" si="3">-B5/B6</f>
        <v>-1</v>
      </c>
      <c r="C11" s="7">
        <f t="shared" si="3"/>
        <v>-1</v>
      </c>
    </row>
    <row r="12">
      <c r="A12" s="3" t="s">
        <v>15</v>
      </c>
      <c r="B12" s="7"/>
      <c r="C12" s="7">
        <f>B13</f>
        <v>12.6903348</v>
      </c>
      <c r="D12" s="3" t="s">
        <v>4</v>
      </c>
    </row>
    <row r="13">
      <c r="A13" s="3" t="s">
        <v>16</v>
      </c>
      <c r="B13" s="7">
        <f>SQRT(POW(B3,2)+POW(B9,2)+POW(B10,2))*ABS(B11)</f>
        <v>12.6903348</v>
      </c>
      <c r="C13" s="7">
        <f>SQRT(POW(C3,2)+POW(C9,2)+POW(C10,2)+POW(C12,2))*ABS(C11)</f>
        <v>20.62225855</v>
      </c>
      <c r="D13" s="3" t="s">
        <v>4</v>
      </c>
    </row>
    <row r="14">
      <c r="A14" s="8" t="s">
        <v>17</v>
      </c>
      <c r="B14" s="9">
        <f>SQRT(4*1.3806504*POW(10,-23)*298.15*10)*1000*1000*1000</f>
        <v>0.4057787164</v>
      </c>
      <c r="C14" s="8"/>
      <c r="D14" s="8" t="s">
        <v>4</v>
      </c>
    </row>
    <row r="15">
      <c r="A15" s="3" t="s">
        <v>18</v>
      </c>
      <c r="B15" s="10">
        <f>SQRT(POW(C13,2)+POW(B14,2))</f>
        <v>20.62625037</v>
      </c>
      <c r="D15" s="3" t="s">
        <v>4</v>
      </c>
    </row>
    <row r="16">
      <c r="A16" s="3" t="s">
        <v>19</v>
      </c>
      <c r="B16" s="4">
        <v>1.25</v>
      </c>
      <c r="D16" s="3" t="s">
        <v>20</v>
      </c>
    </row>
    <row r="17">
      <c r="A17" s="3" t="s">
        <v>21</v>
      </c>
      <c r="B17" s="7">
        <f>$C$3*SQRT(1250000-0.0001+1000*LN(1250000/0.0001))/1000</f>
        <v>18.05413367</v>
      </c>
      <c r="D17" s="3" t="s">
        <v>22</v>
      </c>
    </row>
    <row r="18">
      <c r="A18" s="3" t="s">
        <v>23</v>
      </c>
      <c r="B18" s="7">
        <f>B15*sqrt(B16*1000*1000)/1000</f>
        <v>23.06084897</v>
      </c>
      <c r="D18" s="3" t="s">
        <v>22</v>
      </c>
    </row>
    <row r="19">
      <c r="A19" s="3" t="s">
        <v>24</v>
      </c>
      <c r="B19" s="7">
        <f>SQRT(POW(B18,2)+POW(B17,2))</f>
        <v>29.28744608</v>
      </c>
      <c r="D19" s="3" t="s">
        <v>22</v>
      </c>
    </row>
    <row r="20">
      <c r="A20" s="8" t="s">
        <v>25</v>
      </c>
      <c r="B20" s="11">
        <v>1000.0</v>
      </c>
      <c r="C20" s="8"/>
      <c r="D20" s="8" t="s">
        <v>20</v>
      </c>
    </row>
    <row r="21">
      <c r="A21" s="3" t="s">
        <v>26</v>
      </c>
      <c r="B21" s="7">
        <f>SQRT(4*1.3806504*POW(10,-23)*298.15*10)*1000*1000*1000</f>
        <v>0.4057787164</v>
      </c>
      <c r="D21" s="3" t="s">
        <v>4</v>
      </c>
    </row>
    <row r="22">
      <c r="A22" s="3" t="s">
        <v>27</v>
      </c>
      <c r="B22" s="7">
        <f>B21*SQRT(B20*1000*1000)/1000</f>
        <v>12.8318497</v>
      </c>
      <c r="D22" s="3" t="s">
        <v>22</v>
      </c>
    </row>
    <row r="23">
      <c r="A23" s="12" t="s">
        <v>28</v>
      </c>
      <c r="B23" s="13">
        <f>SQRT(POW(B22,2)+POW(B19,2))</f>
        <v>31.97516012</v>
      </c>
      <c r="C23" s="12"/>
      <c r="D23" s="12" t="s">
        <v>22</v>
      </c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</sheetData>
  <mergeCells count="1">
    <mergeCell ref="A1:D1"/>
  </mergeCells>
  <hyperlinks>
    <hyperlink r:id="rId1" ref="A1"/>
  </hyperlinks>
  <drawing r:id="rId2"/>
</worksheet>
</file>