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. Claude\Web\7.DKI2\"/>
    </mc:Choice>
  </mc:AlternateContent>
  <xr:revisionPtr revIDLastSave="0" documentId="13_ncr:1_{D6EBD316-83BD-44D4-9240-6B390E55BFB9}" xr6:coauthVersionLast="47" xr6:coauthVersionMax="47" xr10:uidLastSave="{00000000-0000-0000-0000-000000000000}"/>
  <bookViews>
    <workbookView xWindow="-98" yWindow="-98" windowWidth="21795" windowHeight="12975" tabRatio="865" firstSheet="12" activeTab="21" xr2:uid="{00000000-000D-0000-FFFF-FFFF00000000}"/>
  </bookViews>
  <sheets>
    <sheet name="CONSOLE" sheetId="2" r:id="rId1"/>
    <sheet name="Denah" sheetId="25" r:id="rId2"/>
    <sheet name="Kontrak" sheetId="24" r:id="rId3"/>
    <sheet name="Gudang B" sheetId="3" r:id="rId4"/>
    <sheet name="Gudang C" sheetId="4" r:id="rId5"/>
    <sheet name="Gudang D" sheetId="5" r:id="rId6"/>
    <sheet name="Gudang E" sheetId="6" r:id="rId7"/>
    <sheet name="Gudang F" sheetId="7" r:id="rId8"/>
    <sheet name="Gudang G" sheetId="8" r:id="rId9"/>
    <sheet name="Gudang H" sheetId="9" r:id="rId10"/>
    <sheet name="Gudang I-1" sheetId="10" r:id="rId11"/>
    <sheet name="Gudang I-2" sheetId="11" r:id="rId12"/>
    <sheet name="Gudang J-1" sheetId="12" r:id="rId13"/>
    <sheet name="Gudang J-2" sheetId="13" r:id="rId14"/>
    <sheet name="Gudang K" sheetId="14" r:id="rId15"/>
    <sheet name="Gudang L-1" sheetId="15" r:id="rId16"/>
    <sheet name="Gudang L-2" sheetId="16" r:id="rId17"/>
    <sheet name="Gudang M" sheetId="17" r:id="rId18"/>
    <sheet name="MP-D" sheetId="18" r:id="rId19"/>
    <sheet name="MP-G" sheetId="19" r:id="rId20"/>
    <sheet name="MP-J" sheetId="20" r:id="rId21"/>
    <sheet name="MP-K" sheetId="21" r:id="rId22"/>
    <sheet name="Open Storage" sheetId="22" r:id="rId23"/>
    <sheet name="COLD STORAGE" sheetId="2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5" i="23" l="1"/>
  <c r="B1004" i="23"/>
  <c r="B1003" i="23"/>
  <c r="B1002" i="23"/>
  <c r="B1001" i="23"/>
  <c r="B1000" i="23"/>
  <c r="B999" i="23"/>
  <c r="B998" i="23"/>
  <c r="B997" i="23"/>
  <c r="B996" i="23"/>
  <c r="B995" i="23"/>
  <c r="B994" i="23"/>
  <c r="B993" i="23"/>
  <c r="B992" i="23"/>
  <c r="B991" i="23"/>
  <c r="B990" i="23"/>
  <c r="B989" i="23"/>
  <c r="B988" i="23"/>
  <c r="B987" i="23"/>
  <c r="B986" i="23"/>
  <c r="B985" i="23"/>
  <c r="B984" i="23"/>
  <c r="B983" i="23"/>
  <c r="B982" i="23"/>
  <c r="B981" i="23"/>
  <c r="B980" i="23"/>
  <c r="B979" i="23"/>
  <c r="B978" i="23"/>
  <c r="B977" i="23"/>
  <c r="B976" i="23"/>
  <c r="B975" i="23"/>
  <c r="B974" i="23"/>
  <c r="B973" i="23"/>
  <c r="B972" i="23"/>
  <c r="B971" i="23"/>
  <c r="B970" i="23"/>
  <c r="B969" i="23"/>
  <c r="B968" i="23"/>
  <c r="B967" i="23"/>
  <c r="B966" i="23"/>
  <c r="B965" i="23"/>
  <c r="B964" i="23"/>
  <c r="B963" i="23"/>
  <c r="B962" i="23"/>
  <c r="B961" i="23"/>
  <c r="B960" i="23"/>
  <c r="B959" i="23"/>
  <c r="B958" i="23"/>
  <c r="B957" i="23"/>
  <c r="B956" i="23"/>
  <c r="B955" i="23"/>
  <c r="B954" i="23"/>
  <c r="B953" i="23"/>
  <c r="B952" i="23"/>
  <c r="B951" i="23"/>
  <c r="B950" i="23"/>
  <c r="B949" i="23"/>
  <c r="B948" i="23"/>
  <c r="B947" i="23"/>
  <c r="B946" i="23"/>
  <c r="B945" i="23"/>
  <c r="B944" i="23"/>
  <c r="B943" i="23"/>
  <c r="B942" i="23"/>
  <c r="B941" i="23"/>
  <c r="B940" i="23"/>
  <c r="B939" i="23"/>
  <c r="B938" i="23"/>
  <c r="B937" i="23"/>
  <c r="B936" i="23"/>
  <c r="B935" i="23"/>
  <c r="B934" i="23"/>
  <c r="B933" i="23"/>
  <c r="B932" i="23"/>
  <c r="B931" i="23"/>
  <c r="B930" i="23"/>
  <c r="B929" i="23"/>
  <c r="B928" i="23"/>
  <c r="B927" i="23"/>
  <c r="B926" i="23"/>
  <c r="B925" i="23"/>
  <c r="B924" i="23"/>
  <c r="B923" i="23"/>
  <c r="B922" i="23"/>
  <c r="B921" i="23"/>
  <c r="B920" i="23"/>
  <c r="B919" i="23"/>
  <c r="B918" i="23"/>
  <c r="B917" i="23"/>
  <c r="B916" i="23"/>
  <c r="B915" i="23"/>
  <c r="B914" i="23"/>
  <c r="B913" i="23"/>
  <c r="B912" i="23"/>
  <c r="B911" i="23"/>
  <c r="B910" i="23"/>
  <c r="B909" i="23"/>
  <c r="B908" i="23"/>
  <c r="B907" i="23"/>
  <c r="B906" i="23"/>
  <c r="B905" i="23"/>
  <c r="B904" i="23"/>
  <c r="B903" i="23"/>
  <c r="B902" i="23"/>
  <c r="B901" i="23"/>
  <c r="B900" i="23"/>
  <c r="B899" i="23"/>
  <c r="B898" i="23"/>
  <c r="B897" i="23"/>
  <c r="B896" i="23"/>
  <c r="B895" i="23"/>
  <c r="B894" i="23"/>
  <c r="B893" i="23"/>
  <c r="B892" i="23"/>
  <c r="B891" i="23"/>
  <c r="B890" i="23"/>
  <c r="B889" i="23"/>
  <c r="B888" i="23"/>
  <c r="B887" i="23"/>
  <c r="B886" i="23"/>
  <c r="B885" i="23"/>
  <c r="B884" i="23"/>
  <c r="B883" i="23"/>
  <c r="B882" i="23"/>
  <c r="B881" i="23"/>
  <c r="B880" i="23"/>
  <c r="B879" i="23"/>
  <c r="B878" i="23"/>
  <c r="B877" i="23"/>
  <c r="B876" i="23"/>
  <c r="B875" i="23"/>
  <c r="B874" i="23"/>
  <c r="B873" i="23"/>
  <c r="B872" i="23"/>
  <c r="B871" i="23"/>
  <c r="B870" i="23"/>
  <c r="B869" i="23"/>
  <c r="B868" i="23"/>
  <c r="B867" i="23"/>
  <c r="B866" i="23"/>
  <c r="B865" i="23"/>
  <c r="B864" i="23"/>
  <c r="B863" i="23"/>
  <c r="B862" i="23"/>
  <c r="B861" i="23"/>
  <c r="B860" i="23"/>
  <c r="B859" i="23"/>
  <c r="B858" i="23"/>
  <c r="B857" i="23"/>
  <c r="B856" i="23"/>
  <c r="B855" i="23"/>
  <c r="B854" i="23"/>
  <c r="B853" i="23"/>
  <c r="B852" i="23"/>
  <c r="B851" i="23"/>
  <c r="B850" i="23"/>
  <c r="B849" i="23"/>
  <c r="B848" i="23"/>
  <c r="B847" i="23"/>
  <c r="B846" i="23"/>
  <c r="B845" i="23"/>
  <c r="B844" i="23"/>
  <c r="B843" i="23"/>
  <c r="B842" i="23"/>
  <c r="B841" i="23"/>
  <c r="B840" i="23"/>
  <c r="B839" i="23"/>
  <c r="B838" i="23"/>
  <c r="B837" i="23"/>
  <c r="B836" i="23"/>
  <c r="B835" i="23"/>
  <c r="B834" i="23"/>
  <c r="B833" i="23"/>
  <c r="B832" i="23"/>
  <c r="B831" i="23"/>
  <c r="B830" i="23"/>
  <c r="B829" i="23"/>
  <c r="B828" i="23"/>
  <c r="B827" i="23"/>
  <c r="B826" i="23"/>
  <c r="B825" i="23"/>
  <c r="B824" i="23"/>
  <c r="B823" i="23"/>
  <c r="B822" i="23"/>
  <c r="B821" i="23"/>
  <c r="B820" i="23"/>
  <c r="B819" i="23"/>
  <c r="B818" i="23"/>
  <c r="B817" i="23"/>
  <c r="B816" i="23"/>
  <c r="B815" i="23"/>
  <c r="B814" i="23"/>
  <c r="B813" i="23"/>
  <c r="B812" i="23"/>
  <c r="B811" i="23"/>
  <c r="B810" i="23"/>
  <c r="B809" i="23"/>
  <c r="B808" i="23"/>
  <c r="B807" i="23"/>
  <c r="B806" i="23"/>
  <c r="B805" i="23"/>
  <c r="B804" i="23"/>
  <c r="B803" i="23"/>
  <c r="B802" i="23"/>
  <c r="B801" i="23"/>
  <c r="B800" i="23"/>
  <c r="B799" i="23"/>
  <c r="B798" i="23"/>
  <c r="B797" i="23"/>
  <c r="B796" i="23"/>
  <c r="B795" i="23"/>
  <c r="B794" i="23"/>
  <c r="B793" i="23"/>
  <c r="B792" i="23"/>
  <c r="B791" i="23"/>
  <c r="B790" i="23"/>
  <c r="B789" i="23"/>
  <c r="B788" i="23"/>
  <c r="B787" i="23"/>
  <c r="B786" i="23"/>
  <c r="B785" i="23"/>
  <c r="B784" i="23"/>
  <c r="B783" i="23"/>
  <c r="B782" i="23"/>
  <c r="B781" i="23"/>
  <c r="B780" i="23"/>
  <c r="B779" i="23"/>
  <c r="B778" i="23"/>
  <c r="B777" i="23"/>
  <c r="B776" i="23"/>
  <c r="B775" i="23"/>
  <c r="B774" i="23"/>
  <c r="B773" i="23"/>
  <c r="B772" i="23"/>
  <c r="B771" i="23"/>
  <c r="B770" i="23"/>
  <c r="B769" i="23"/>
  <c r="B768" i="23"/>
  <c r="B767" i="23"/>
  <c r="B766" i="23"/>
  <c r="B765" i="23"/>
  <c r="B764" i="23"/>
  <c r="B763" i="23"/>
  <c r="B762" i="23"/>
  <c r="B761" i="23"/>
  <c r="B760" i="23"/>
  <c r="B759" i="23"/>
  <c r="B758" i="23"/>
  <c r="B757" i="23"/>
  <c r="B756" i="23"/>
  <c r="B755" i="23"/>
  <c r="B754" i="23"/>
  <c r="B753" i="23"/>
  <c r="B752" i="23"/>
  <c r="B751" i="23"/>
  <c r="B750" i="23"/>
  <c r="B749" i="23"/>
  <c r="B748" i="23"/>
  <c r="B747" i="23"/>
  <c r="B746" i="23"/>
  <c r="B745" i="23"/>
  <c r="B744" i="23"/>
  <c r="B743" i="23"/>
  <c r="B742" i="23"/>
  <c r="B741" i="23"/>
  <c r="B740" i="23"/>
  <c r="B739" i="23"/>
  <c r="B738" i="23"/>
  <c r="B737" i="23"/>
  <c r="B736" i="23"/>
  <c r="B735" i="23"/>
  <c r="B734" i="23"/>
  <c r="B733" i="23"/>
  <c r="B732" i="23"/>
  <c r="B731" i="23"/>
  <c r="B730" i="23"/>
  <c r="B729" i="23"/>
  <c r="B728" i="23"/>
  <c r="B727" i="23"/>
  <c r="B726" i="23"/>
  <c r="B725" i="23"/>
  <c r="B724" i="23"/>
  <c r="B723" i="23"/>
  <c r="B722" i="23"/>
  <c r="B721" i="23"/>
  <c r="B720" i="23"/>
  <c r="B719" i="23"/>
  <c r="B718" i="23"/>
  <c r="B717" i="23"/>
  <c r="B716" i="23"/>
  <c r="B715" i="23"/>
  <c r="B714" i="23"/>
  <c r="B713" i="23"/>
  <c r="B712" i="23"/>
  <c r="B711" i="23"/>
  <c r="B710" i="23"/>
  <c r="B709" i="23"/>
  <c r="B708" i="23"/>
  <c r="B707" i="23"/>
  <c r="B706" i="23"/>
  <c r="B705" i="23"/>
  <c r="B704" i="23"/>
  <c r="B703" i="23"/>
  <c r="B702" i="23"/>
  <c r="B701" i="23"/>
  <c r="B700" i="23"/>
  <c r="B699" i="23"/>
  <c r="B698" i="23"/>
  <c r="B697" i="23"/>
  <c r="B696" i="23"/>
  <c r="B695" i="23"/>
  <c r="B694" i="23"/>
  <c r="B693" i="23"/>
  <c r="B692" i="23"/>
  <c r="B691" i="23"/>
  <c r="B690" i="23"/>
  <c r="B689" i="23"/>
  <c r="B688" i="23"/>
  <c r="B687" i="23"/>
  <c r="B686" i="23"/>
  <c r="B685" i="23"/>
  <c r="B684" i="23"/>
  <c r="B683" i="23"/>
  <c r="B682" i="23"/>
  <c r="B681" i="23"/>
  <c r="B680" i="23"/>
  <c r="B679" i="23"/>
  <c r="B678" i="23"/>
  <c r="B677" i="23"/>
  <c r="B676" i="23"/>
  <c r="B675" i="23"/>
  <c r="B674" i="23"/>
  <c r="B673" i="23"/>
  <c r="B672" i="23"/>
  <c r="B671" i="23"/>
  <c r="B670" i="23"/>
  <c r="B669" i="23"/>
  <c r="B668" i="23"/>
  <c r="B667" i="23"/>
  <c r="B666" i="23"/>
  <c r="B665" i="23"/>
  <c r="B664" i="23"/>
  <c r="B663" i="23"/>
  <c r="B662" i="23"/>
  <c r="B661" i="23"/>
  <c r="B660" i="23"/>
  <c r="B659" i="23"/>
  <c r="B658" i="23"/>
  <c r="B657" i="23"/>
  <c r="B656" i="23"/>
  <c r="B655" i="23"/>
  <c r="B654" i="23"/>
  <c r="B653" i="23"/>
  <c r="B652" i="23"/>
  <c r="B651" i="23"/>
  <c r="B650" i="23"/>
  <c r="B649" i="23"/>
  <c r="B648" i="23"/>
  <c r="B647" i="23"/>
  <c r="B646" i="23"/>
  <c r="B645" i="23"/>
  <c r="B644" i="23"/>
  <c r="B643" i="23"/>
  <c r="B642" i="23"/>
  <c r="B641" i="23"/>
  <c r="B640" i="23"/>
  <c r="B639" i="23"/>
  <c r="B638" i="23"/>
  <c r="B637" i="23"/>
  <c r="B636" i="23"/>
  <c r="B635" i="23"/>
  <c r="B634" i="23"/>
  <c r="B633" i="23"/>
  <c r="B632" i="23"/>
  <c r="B631" i="23"/>
  <c r="B630" i="23"/>
  <c r="B629" i="23"/>
  <c r="B628" i="23"/>
  <c r="B627" i="23"/>
  <c r="B626" i="23"/>
  <c r="B625" i="23"/>
  <c r="B624" i="23"/>
  <c r="B623" i="23"/>
  <c r="B622" i="23"/>
  <c r="B621" i="23"/>
  <c r="B620" i="23"/>
  <c r="B619" i="23"/>
  <c r="B618" i="23"/>
  <c r="B617" i="23"/>
  <c r="B616" i="23"/>
  <c r="B615" i="23"/>
  <c r="B614" i="23"/>
  <c r="B613" i="23"/>
  <c r="B612" i="23"/>
  <c r="B611" i="23"/>
  <c r="B610" i="23"/>
  <c r="B609" i="23"/>
  <c r="B608" i="23"/>
  <c r="B607" i="23"/>
  <c r="B606" i="23"/>
  <c r="B605" i="23"/>
  <c r="B604" i="23"/>
  <c r="B603" i="23"/>
  <c r="B602" i="23"/>
  <c r="B601" i="23"/>
  <c r="B600" i="23"/>
  <c r="B599" i="23"/>
  <c r="B598" i="23"/>
  <c r="B597" i="23"/>
  <c r="B596" i="23"/>
  <c r="B595" i="23"/>
  <c r="B594" i="23"/>
  <c r="B593" i="23"/>
  <c r="B592" i="23"/>
  <c r="B591" i="23"/>
  <c r="B590" i="23"/>
  <c r="B589" i="23"/>
  <c r="B588" i="23"/>
  <c r="B587" i="23"/>
  <c r="B586" i="23"/>
  <c r="B585" i="23"/>
  <c r="B584" i="23"/>
  <c r="B583" i="23"/>
  <c r="B582" i="23"/>
  <c r="B581" i="23"/>
  <c r="B580" i="23"/>
  <c r="B579" i="23"/>
  <c r="B578" i="23"/>
  <c r="B577" i="23"/>
  <c r="B576" i="23"/>
  <c r="B575" i="23"/>
  <c r="B574" i="23"/>
  <c r="B573" i="23"/>
  <c r="B572" i="23"/>
  <c r="B571" i="23"/>
  <c r="B570" i="23"/>
  <c r="B569" i="23"/>
  <c r="B568" i="23"/>
  <c r="B567" i="23"/>
  <c r="B566" i="23"/>
  <c r="B565" i="23"/>
  <c r="B564" i="23"/>
  <c r="B563" i="23"/>
  <c r="B562" i="23"/>
  <c r="B561" i="23"/>
  <c r="B560" i="23"/>
  <c r="B559" i="23"/>
  <c r="B558" i="23"/>
  <c r="B557" i="23"/>
  <c r="B556" i="23"/>
  <c r="B555" i="23"/>
  <c r="B554" i="23"/>
  <c r="B553" i="23"/>
  <c r="B552" i="23"/>
  <c r="B551" i="23"/>
  <c r="B550" i="23"/>
  <c r="B549" i="23"/>
  <c r="B548" i="23"/>
  <c r="B547" i="23"/>
  <c r="B546" i="23"/>
  <c r="B545" i="23"/>
  <c r="B544" i="23"/>
  <c r="B543" i="23"/>
  <c r="B542" i="23"/>
  <c r="B541" i="23"/>
  <c r="B540" i="23"/>
  <c r="B539" i="23"/>
  <c r="B538" i="23"/>
  <c r="B537" i="23"/>
  <c r="B536" i="23"/>
  <c r="B535" i="23"/>
  <c r="B534" i="23"/>
  <c r="B533" i="23"/>
  <c r="B532" i="23"/>
  <c r="B531" i="23"/>
  <c r="B530" i="23"/>
  <c r="B529" i="23"/>
  <c r="B528" i="23"/>
  <c r="B527" i="23"/>
  <c r="B526" i="23"/>
  <c r="B525" i="23"/>
  <c r="B524" i="23"/>
  <c r="B523" i="23"/>
  <c r="B522" i="23"/>
  <c r="B521" i="23"/>
  <c r="B520" i="23"/>
  <c r="B519" i="23"/>
  <c r="B518" i="23"/>
  <c r="B517" i="23"/>
  <c r="B516" i="23"/>
  <c r="B515" i="23"/>
  <c r="B514" i="23"/>
  <c r="B513" i="23"/>
  <c r="B512" i="23"/>
  <c r="B511" i="23"/>
  <c r="B510" i="23"/>
  <c r="B509" i="23"/>
  <c r="B508" i="23"/>
  <c r="B507" i="23"/>
  <c r="B506" i="23"/>
  <c r="B505" i="23"/>
  <c r="B504" i="23"/>
  <c r="B503" i="23"/>
  <c r="B502" i="23"/>
  <c r="B501" i="23"/>
  <c r="B500" i="23"/>
  <c r="B499" i="23"/>
  <c r="B498" i="23"/>
  <c r="B497" i="23"/>
  <c r="B496" i="23"/>
  <c r="B495" i="23"/>
  <c r="B494" i="23"/>
  <c r="B493" i="23"/>
  <c r="B492" i="23"/>
  <c r="B491" i="23"/>
  <c r="B490" i="23"/>
  <c r="B489" i="23"/>
  <c r="B488" i="23"/>
  <c r="B487" i="23"/>
  <c r="B486" i="23"/>
  <c r="B485" i="23"/>
  <c r="B484" i="23"/>
  <c r="B483" i="23"/>
  <c r="B482" i="23"/>
  <c r="B481" i="23"/>
  <c r="B480" i="23"/>
  <c r="B479" i="23"/>
  <c r="B478" i="23"/>
  <c r="B477" i="23"/>
  <c r="B476" i="23"/>
  <c r="B475" i="23"/>
  <c r="B474" i="23"/>
  <c r="B473" i="23"/>
  <c r="B472" i="23"/>
  <c r="B471" i="23"/>
  <c r="B470" i="23"/>
  <c r="B469" i="23"/>
  <c r="B468" i="23"/>
  <c r="B467" i="23"/>
  <c r="B466" i="23"/>
  <c r="B465" i="23"/>
  <c r="B464" i="23"/>
  <c r="B463" i="23"/>
  <c r="B462" i="23"/>
  <c r="B461" i="23"/>
  <c r="B460" i="23"/>
  <c r="B459" i="23"/>
  <c r="B458" i="23"/>
  <c r="B457" i="23"/>
  <c r="B456" i="23"/>
  <c r="B455" i="23"/>
  <c r="B454" i="23"/>
  <c r="B453" i="23"/>
  <c r="B452" i="23"/>
  <c r="B451" i="23"/>
  <c r="B450" i="23"/>
  <c r="B449" i="23"/>
  <c r="B448" i="23"/>
  <c r="B447" i="23"/>
  <c r="B446" i="23"/>
  <c r="B445" i="23"/>
  <c r="B444" i="23"/>
  <c r="B443" i="23"/>
  <c r="B442" i="23"/>
  <c r="B441" i="23"/>
  <c r="B440" i="23"/>
  <c r="B439" i="23"/>
  <c r="B438" i="23"/>
  <c r="B437" i="23"/>
  <c r="B436" i="23"/>
  <c r="B435" i="23"/>
  <c r="B434" i="23"/>
  <c r="B433" i="23"/>
  <c r="B432" i="23"/>
  <c r="B431" i="23"/>
  <c r="B430" i="23"/>
  <c r="B429" i="23"/>
  <c r="B428" i="23"/>
  <c r="B427" i="23"/>
  <c r="B426" i="23"/>
  <c r="B425" i="23"/>
  <c r="B424" i="23"/>
  <c r="B423" i="23"/>
  <c r="B422" i="23"/>
  <c r="B421" i="23"/>
  <c r="B420" i="23"/>
  <c r="B419" i="23"/>
  <c r="B418" i="23"/>
  <c r="B417" i="23"/>
  <c r="B416" i="23"/>
  <c r="B415" i="23"/>
  <c r="B414" i="23"/>
  <c r="B413" i="23"/>
  <c r="B412" i="23"/>
  <c r="B411" i="23"/>
  <c r="B410" i="23"/>
  <c r="B409" i="23"/>
  <c r="B408" i="23"/>
  <c r="B407" i="23"/>
  <c r="B406" i="23"/>
  <c r="B405" i="23"/>
  <c r="B404" i="23"/>
  <c r="B403" i="23"/>
  <c r="B402" i="23"/>
  <c r="B401" i="23"/>
  <c r="B400" i="23"/>
  <c r="B399" i="23"/>
  <c r="B398" i="23"/>
  <c r="B397" i="23"/>
  <c r="B396" i="23"/>
  <c r="B395" i="23"/>
  <c r="B394" i="23"/>
  <c r="B393" i="23"/>
  <c r="B392" i="23"/>
  <c r="B391" i="23"/>
  <c r="B390" i="23"/>
  <c r="B389" i="23"/>
  <c r="B388" i="23"/>
  <c r="B387" i="23"/>
  <c r="B386" i="23"/>
  <c r="B385" i="23"/>
  <c r="B384" i="23"/>
  <c r="B383" i="23"/>
  <c r="B382" i="23"/>
  <c r="B381" i="23"/>
  <c r="B380" i="23"/>
  <c r="B379" i="23"/>
  <c r="B378" i="23"/>
  <c r="B377" i="23"/>
  <c r="B376" i="23"/>
  <c r="B375" i="23"/>
  <c r="B374" i="23"/>
  <c r="B373" i="23"/>
  <c r="B372" i="23"/>
  <c r="B371" i="23"/>
  <c r="B370" i="23"/>
  <c r="B369" i="23"/>
  <c r="B368" i="23"/>
  <c r="B367" i="23"/>
  <c r="B366" i="23"/>
  <c r="B365" i="23"/>
  <c r="B364" i="23"/>
  <c r="B363" i="23"/>
  <c r="B362" i="23"/>
  <c r="B361" i="23"/>
  <c r="B360" i="23"/>
  <c r="B359" i="23"/>
  <c r="B358" i="23"/>
  <c r="B357" i="23"/>
  <c r="B356" i="23"/>
  <c r="B355" i="23"/>
  <c r="B354" i="23"/>
  <c r="B353" i="23"/>
  <c r="B352" i="23"/>
  <c r="B351" i="23"/>
  <c r="B350" i="23"/>
  <c r="B349" i="23"/>
  <c r="B348" i="23"/>
  <c r="B347" i="23"/>
  <c r="B346" i="23"/>
  <c r="B345" i="23"/>
  <c r="B344" i="23"/>
  <c r="B343" i="23"/>
  <c r="B342" i="23"/>
  <c r="B341" i="23"/>
  <c r="B340" i="23"/>
  <c r="B339" i="23"/>
  <c r="B338" i="23"/>
  <c r="B337" i="23"/>
  <c r="B336" i="23"/>
  <c r="B335" i="23"/>
  <c r="B334" i="23"/>
  <c r="B333" i="23"/>
  <c r="B332" i="23"/>
  <c r="B331" i="23"/>
  <c r="B330" i="23"/>
  <c r="B329" i="23"/>
  <c r="B328" i="23"/>
  <c r="B327" i="23"/>
  <c r="B326" i="23"/>
  <c r="B325" i="23"/>
  <c r="B324" i="23"/>
  <c r="B323" i="23"/>
  <c r="B322" i="23"/>
  <c r="B321" i="23"/>
  <c r="B320" i="23"/>
  <c r="B319" i="23"/>
  <c r="B318" i="23"/>
  <c r="B317" i="23"/>
  <c r="B316" i="23"/>
  <c r="B315" i="23"/>
  <c r="B314" i="23"/>
  <c r="B313" i="23"/>
  <c r="B312" i="23"/>
  <c r="B311" i="23"/>
  <c r="B310" i="23"/>
  <c r="B309" i="23"/>
  <c r="B308" i="23"/>
  <c r="B307" i="23"/>
  <c r="B306" i="23"/>
  <c r="B305" i="23"/>
  <c r="B304" i="23"/>
  <c r="B303" i="23"/>
  <c r="B302" i="23"/>
  <c r="B301" i="23"/>
  <c r="B300" i="23"/>
  <c r="B299" i="23"/>
  <c r="B298" i="23"/>
  <c r="B297" i="23"/>
  <c r="B296" i="23"/>
  <c r="B295" i="23"/>
  <c r="B294" i="23"/>
  <c r="B293" i="23"/>
  <c r="B292" i="23"/>
  <c r="B291" i="23"/>
  <c r="B290" i="23"/>
  <c r="B289" i="23"/>
  <c r="B288" i="23"/>
  <c r="B287" i="23"/>
  <c r="B286" i="23"/>
  <c r="B285" i="23"/>
  <c r="B284" i="23"/>
  <c r="B283" i="23"/>
  <c r="B282" i="23"/>
  <c r="B281" i="23"/>
  <c r="B280" i="23"/>
  <c r="B279" i="23"/>
  <c r="B278" i="23"/>
  <c r="B277" i="23"/>
  <c r="B276" i="23"/>
  <c r="B275" i="23"/>
  <c r="B274" i="23"/>
  <c r="B273" i="23"/>
  <c r="B272" i="23"/>
  <c r="B271" i="23"/>
  <c r="B270" i="23"/>
  <c r="B269" i="23"/>
  <c r="B268" i="23"/>
  <c r="B267" i="23"/>
  <c r="B266" i="23"/>
  <c r="B265" i="23"/>
  <c r="B264" i="23"/>
  <c r="B263" i="23"/>
  <c r="B262" i="23"/>
  <c r="B261" i="23"/>
  <c r="B260" i="23"/>
  <c r="B259" i="23"/>
  <c r="B258" i="23"/>
  <c r="B257" i="23"/>
  <c r="B256" i="23"/>
  <c r="B255" i="23"/>
  <c r="B254" i="23"/>
  <c r="B253" i="23"/>
  <c r="B252" i="23"/>
  <c r="B251" i="23"/>
  <c r="B250" i="23"/>
  <c r="B249" i="23"/>
  <c r="B248" i="23"/>
  <c r="B247" i="23"/>
  <c r="B246" i="23"/>
  <c r="B245" i="23"/>
  <c r="B244" i="23"/>
  <c r="B243" i="23"/>
  <c r="B242" i="23"/>
  <c r="B241" i="23"/>
  <c r="B240" i="23"/>
  <c r="B239" i="23"/>
  <c r="B238" i="23"/>
  <c r="B237" i="23"/>
  <c r="B236" i="23"/>
  <c r="B235" i="23"/>
  <c r="B234" i="23"/>
  <c r="B233" i="23"/>
  <c r="B232" i="23"/>
  <c r="B231" i="23"/>
  <c r="B230" i="23"/>
  <c r="B229" i="23"/>
  <c r="B228" i="23"/>
  <c r="B227" i="23"/>
  <c r="B226" i="23"/>
  <c r="B225" i="23"/>
  <c r="B224" i="23"/>
  <c r="B223" i="23"/>
  <c r="B222" i="23"/>
  <c r="B221" i="23"/>
  <c r="B220" i="23"/>
  <c r="B219" i="23"/>
  <c r="B218" i="23"/>
  <c r="B217" i="23"/>
  <c r="B216" i="23"/>
  <c r="B215" i="23"/>
  <c r="B214" i="23"/>
  <c r="B213" i="23"/>
  <c r="B212" i="23"/>
  <c r="B211" i="23"/>
  <c r="B210" i="23"/>
  <c r="B209" i="23"/>
  <c r="B208" i="23"/>
  <c r="B207" i="23"/>
  <c r="B206" i="23"/>
  <c r="B205" i="23"/>
  <c r="B204" i="23"/>
  <c r="B203" i="23"/>
  <c r="B202" i="23"/>
  <c r="B201" i="23"/>
  <c r="B200" i="23"/>
  <c r="B199" i="23"/>
  <c r="B198" i="23"/>
  <c r="B197" i="23"/>
  <c r="B196" i="23"/>
  <c r="B195" i="23"/>
  <c r="B194" i="23"/>
  <c r="B193" i="23"/>
  <c r="B192" i="23"/>
  <c r="B191" i="23"/>
  <c r="B190" i="23"/>
  <c r="B189" i="23"/>
  <c r="B188" i="23"/>
  <c r="B187" i="23"/>
  <c r="B186" i="23"/>
  <c r="B185" i="23"/>
  <c r="B184" i="23"/>
  <c r="B183" i="23"/>
  <c r="B182" i="23"/>
  <c r="B181" i="23"/>
  <c r="B180" i="23"/>
  <c r="B179" i="23"/>
  <c r="B178" i="23"/>
  <c r="B177" i="23"/>
  <c r="B176" i="23"/>
  <c r="B175" i="23"/>
  <c r="B174" i="23"/>
  <c r="B173" i="23"/>
  <c r="B172" i="23"/>
  <c r="B171" i="23"/>
  <c r="B170" i="23"/>
  <c r="B169" i="23"/>
  <c r="B168" i="23"/>
  <c r="B167" i="23"/>
  <c r="B166" i="23"/>
  <c r="B165" i="23"/>
  <c r="B164" i="23"/>
  <c r="B163" i="23"/>
  <c r="B162" i="23"/>
  <c r="B161" i="23"/>
  <c r="B160" i="23"/>
  <c r="B159" i="23"/>
  <c r="B158" i="23"/>
  <c r="B157" i="23"/>
  <c r="B156" i="23"/>
  <c r="B155" i="23"/>
  <c r="B154" i="23"/>
  <c r="B153" i="23"/>
  <c r="B152" i="23"/>
  <c r="B151" i="23"/>
  <c r="B150" i="23"/>
  <c r="B149" i="23"/>
  <c r="B148" i="23"/>
  <c r="B147" i="23"/>
  <c r="B146" i="23"/>
  <c r="B145" i="23"/>
  <c r="B144" i="23"/>
  <c r="B143" i="23"/>
  <c r="B142" i="23"/>
  <c r="B141" i="23"/>
  <c r="B140" i="23"/>
  <c r="B139" i="23"/>
  <c r="B138" i="23"/>
  <c r="B137" i="23"/>
  <c r="B136" i="23"/>
  <c r="B135" i="23"/>
  <c r="B134" i="23"/>
  <c r="B133" i="23"/>
  <c r="B132" i="23"/>
  <c r="B131" i="23"/>
  <c r="B130" i="23"/>
  <c r="B129" i="23"/>
  <c r="B128" i="23"/>
  <c r="B127" i="23"/>
  <c r="B126" i="23"/>
  <c r="B125" i="23"/>
  <c r="B124" i="23"/>
  <c r="B123" i="23"/>
  <c r="B122" i="23"/>
  <c r="B121" i="23"/>
  <c r="B120" i="23"/>
  <c r="B119" i="23"/>
  <c r="B118" i="23"/>
  <c r="B117" i="23"/>
  <c r="B116" i="23"/>
  <c r="B115" i="23"/>
  <c r="B114" i="23"/>
  <c r="B113" i="23"/>
  <c r="B112" i="23"/>
  <c r="F13" i="23" s="1"/>
  <c r="F14" i="23" s="1"/>
  <c r="F15" i="23" s="1"/>
  <c r="B111" i="23"/>
  <c r="B110" i="23"/>
  <c r="B109" i="23"/>
  <c r="B108" i="23"/>
  <c r="B107" i="23"/>
  <c r="B106" i="23"/>
  <c r="B105" i="23"/>
  <c r="B104" i="23"/>
  <c r="B103" i="23"/>
  <c r="B102" i="23"/>
  <c r="B101" i="23"/>
  <c r="B100" i="23"/>
  <c r="B99" i="23"/>
  <c r="B98" i="23"/>
  <c r="B97" i="23"/>
  <c r="B96" i="23"/>
  <c r="B95" i="23"/>
  <c r="B94" i="23"/>
  <c r="B93" i="23"/>
  <c r="B92" i="23"/>
  <c r="B91" i="23"/>
  <c r="B90" i="23"/>
  <c r="B89" i="23"/>
  <c r="B88" i="23"/>
  <c r="B87" i="23"/>
  <c r="B86" i="23"/>
  <c r="B85" i="23"/>
  <c r="B84" i="23"/>
  <c r="B83" i="23"/>
  <c r="B82" i="23"/>
  <c r="B81" i="23"/>
  <c r="B80" i="23"/>
  <c r="B79" i="23"/>
  <c r="B78" i="23"/>
  <c r="B77" i="23"/>
  <c r="B76" i="23"/>
  <c r="B75" i="23"/>
  <c r="B74" i="23"/>
  <c r="B73" i="23"/>
  <c r="B72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G13" i="23"/>
  <c r="G22" i="22"/>
  <c r="F22" i="22"/>
  <c r="C1014" i="21"/>
  <c r="C1013" i="21"/>
  <c r="C1012" i="21"/>
  <c r="C1011" i="21"/>
  <c r="C1010" i="21"/>
  <c r="C1009" i="21"/>
  <c r="C1008" i="21"/>
  <c r="C1007" i="21"/>
  <c r="C1006" i="21"/>
  <c r="C1005" i="21"/>
  <c r="C1004" i="21"/>
  <c r="C1003" i="21"/>
  <c r="C1002" i="21"/>
  <c r="C1001" i="21"/>
  <c r="C1000" i="21"/>
  <c r="C999" i="21"/>
  <c r="C998" i="21"/>
  <c r="C997" i="21"/>
  <c r="C996" i="21"/>
  <c r="C995" i="21"/>
  <c r="C994" i="21"/>
  <c r="C993" i="21"/>
  <c r="C992" i="21"/>
  <c r="C991" i="21"/>
  <c r="C990" i="21"/>
  <c r="C989" i="21"/>
  <c r="C988" i="21"/>
  <c r="C987" i="21"/>
  <c r="C986" i="21"/>
  <c r="C985" i="21"/>
  <c r="C984" i="21"/>
  <c r="C983" i="21"/>
  <c r="C982" i="21"/>
  <c r="C981" i="21"/>
  <c r="C980" i="21"/>
  <c r="C979" i="21"/>
  <c r="C978" i="21"/>
  <c r="C977" i="21"/>
  <c r="C976" i="21"/>
  <c r="C975" i="21"/>
  <c r="C974" i="21"/>
  <c r="C973" i="21"/>
  <c r="C972" i="21"/>
  <c r="C971" i="21"/>
  <c r="C970" i="21"/>
  <c r="C969" i="21"/>
  <c r="C968" i="21"/>
  <c r="C967" i="21"/>
  <c r="C966" i="21"/>
  <c r="C965" i="21"/>
  <c r="C964" i="21"/>
  <c r="C963" i="21"/>
  <c r="C962" i="21"/>
  <c r="C961" i="21"/>
  <c r="C960" i="21"/>
  <c r="C959" i="21"/>
  <c r="C958" i="21"/>
  <c r="C957" i="21"/>
  <c r="C956" i="21"/>
  <c r="C955" i="21"/>
  <c r="C954" i="21"/>
  <c r="C953" i="21"/>
  <c r="C952" i="21"/>
  <c r="C951" i="21"/>
  <c r="C950" i="21"/>
  <c r="C949" i="21"/>
  <c r="C948" i="21"/>
  <c r="C947" i="21"/>
  <c r="C946" i="21"/>
  <c r="C945" i="21"/>
  <c r="C944" i="21"/>
  <c r="C943" i="21"/>
  <c r="C942" i="21"/>
  <c r="C941" i="21"/>
  <c r="C940" i="21"/>
  <c r="C939" i="21"/>
  <c r="C938" i="21"/>
  <c r="C937" i="21"/>
  <c r="C936" i="21"/>
  <c r="C935" i="21"/>
  <c r="C934" i="21"/>
  <c r="C933" i="21"/>
  <c r="C932" i="21"/>
  <c r="C931" i="21"/>
  <c r="C930" i="21"/>
  <c r="C929" i="21"/>
  <c r="C928" i="21"/>
  <c r="C927" i="21"/>
  <c r="C926" i="21"/>
  <c r="C925" i="21"/>
  <c r="C924" i="21"/>
  <c r="C923" i="21"/>
  <c r="C922" i="21"/>
  <c r="C921" i="21"/>
  <c r="C920" i="21"/>
  <c r="C919" i="21"/>
  <c r="C918" i="21"/>
  <c r="C917" i="21"/>
  <c r="C916" i="21"/>
  <c r="C915" i="21"/>
  <c r="C914" i="21"/>
  <c r="C913" i="21"/>
  <c r="C912" i="21"/>
  <c r="C911" i="21"/>
  <c r="C910" i="21"/>
  <c r="C909" i="21"/>
  <c r="C908" i="21"/>
  <c r="C907" i="21"/>
  <c r="C906" i="21"/>
  <c r="C905" i="21"/>
  <c r="C904" i="21"/>
  <c r="C903" i="21"/>
  <c r="C902" i="21"/>
  <c r="C901" i="21"/>
  <c r="C900" i="21"/>
  <c r="C899" i="21"/>
  <c r="C898" i="21"/>
  <c r="C897" i="21"/>
  <c r="C896" i="21"/>
  <c r="C895" i="21"/>
  <c r="C894" i="21"/>
  <c r="C893" i="21"/>
  <c r="C892" i="21"/>
  <c r="C891" i="21"/>
  <c r="C890" i="21"/>
  <c r="C889" i="21"/>
  <c r="C888" i="21"/>
  <c r="C887" i="21"/>
  <c r="C886" i="21"/>
  <c r="C885" i="21"/>
  <c r="C884" i="21"/>
  <c r="C883" i="21"/>
  <c r="C882" i="21"/>
  <c r="C881" i="21"/>
  <c r="C880" i="21"/>
  <c r="C879" i="21"/>
  <c r="C878" i="21"/>
  <c r="C877" i="21"/>
  <c r="C876" i="21"/>
  <c r="C875" i="21"/>
  <c r="C874" i="21"/>
  <c r="C873" i="21"/>
  <c r="C872" i="21"/>
  <c r="C871" i="21"/>
  <c r="C870" i="21"/>
  <c r="C869" i="21"/>
  <c r="C868" i="21"/>
  <c r="C867" i="21"/>
  <c r="C866" i="21"/>
  <c r="C865" i="21"/>
  <c r="C864" i="21"/>
  <c r="C863" i="21"/>
  <c r="C862" i="21"/>
  <c r="C861" i="21"/>
  <c r="C860" i="21"/>
  <c r="C859" i="21"/>
  <c r="C858" i="21"/>
  <c r="C857" i="21"/>
  <c r="C856" i="21"/>
  <c r="C855" i="21"/>
  <c r="C854" i="21"/>
  <c r="C853" i="21"/>
  <c r="C852" i="21"/>
  <c r="C851" i="21"/>
  <c r="C850" i="21"/>
  <c r="C849" i="21"/>
  <c r="C848" i="21"/>
  <c r="C847" i="21"/>
  <c r="C846" i="21"/>
  <c r="C845" i="21"/>
  <c r="C844" i="21"/>
  <c r="C843" i="21"/>
  <c r="C842" i="21"/>
  <c r="C841" i="21"/>
  <c r="C840" i="21"/>
  <c r="C839" i="21"/>
  <c r="C838" i="21"/>
  <c r="C837" i="21"/>
  <c r="C836" i="21"/>
  <c r="C835" i="21"/>
  <c r="C834" i="21"/>
  <c r="C833" i="21"/>
  <c r="C832" i="21"/>
  <c r="C831" i="21"/>
  <c r="C830" i="21"/>
  <c r="C829" i="21"/>
  <c r="C828" i="21"/>
  <c r="C827" i="21"/>
  <c r="C826" i="21"/>
  <c r="C825" i="21"/>
  <c r="C824" i="21"/>
  <c r="C823" i="21"/>
  <c r="C822" i="21"/>
  <c r="C821" i="21"/>
  <c r="C820" i="21"/>
  <c r="C819" i="21"/>
  <c r="C818" i="21"/>
  <c r="C817" i="21"/>
  <c r="C816" i="21"/>
  <c r="C815" i="21"/>
  <c r="C814" i="21"/>
  <c r="C813" i="21"/>
  <c r="C812" i="21"/>
  <c r="C811" i="21"/>
  <c r="C810" i="21"/>
  <c r="C809" i="21"/>
  <c r="C808" i="21"/>
  <c r="C807" i="21"/>
  <c r="C806" i="21"/>
  <c r="C805" i="21"/>
  <c r="C804" i="21"/>
  <c r="C803" i="21"/>
  <c r="C802" i="21"/>
  <c r="C801" i="21"/>
  <c r="C800" i="21"/>
  <c r="C799" i="21"/>
  <c r="C798" i="21"/>
  <c r="C797" i="21"/>
  <c r="C796" i="21"/>
  <c r="C795" i="21"/>
  <c r="C794" i="21"/>
  <c r="C793" i="21"/>
  <c r="C792" i="21"/>
  <c r="C791" i="21"/>
  <c r="C790" i="21"/>
  <c r="C789" i="21"/>
  <c r="C788" i="21"/>
  <c r="C787" i="21"/>
  <c r="C786" i="21"/>
  <c r="C785" i="21"/>
  <c r="C784" i="21"/>
  <c r="C783" i="21"/>
  <c r="C782" i="21"/>
  <c r="C781" i="21"/>
  <c r="C780" i="21"/>
  <c r="C779" i="21"/>
  <c r="C778" i="21"/>
  <c r="C777" i="21"/>
  <c r="C776" i="21"/>
  <c r="C775" i="21"/>
  <c r="C774" i="21"/>
  <c r="C773" i="21"/>
  <c r="C772" i="21"/>
  <c r="C771" i="21"/>
  <c r="C770" i="21"/>
  <c r="C769" i="21"/>
  <c r="C768" i="21"/>
  <c r="C767" i="21"/>
  <c r="C766" i="21"/>
  <c r="C765" i="21"/>
  <c r="C764" i="21"/>
  <c r="C763" i="21"/>
  <c r="C762" i="21"/>
  <c r="C761" i="21"/>
  <c r="C760" i="21"/>
  <c r="C759" i="21"/>
  <c r="C758" i="21"/>
  <c r="C757" i="21"/>
  <c r="C756" i="21"/>
  <c r="C755" i="21"/>
  <c r="C754" i="21"/>
  <c r="C753" i="21"/>
  <c r="C752" i="21"/>
  <c r="C751" i="21"/>
  <c r="C750" i="21"/>
  <c r="C749" i="21"/>
  <c r="C748" i="21"/>
  <c r="C747" i="21"/>
  <c r="C746" i="21"/>
  <c r="C745" i="21"/>
  <c r="C744" i="21"/>
  <c r="C743" i="21"/>
  <c r="C742" i="21"/>
  <c r="C741" i="21"/>
  <c r="C740" i="21"/>
  <c r="C739" i="21"/>
  <c r="C738" i="21"/>
  <c r="C737" i="21"/>
  <c r="C736" i="21"/>
  <c r="C735" i="21"/>
  <c r="C734" i="21"/>
  <c r="C733" i="21"/>
  <c r="C732" i="21"/>
  <c r="C731" i="21"/>
  <c r="C730" i="21"/>
  <c r="C729" i="21"/>
  <c r="C728" i="21"/>
  <c r="C727" i="21"/>
  <c r="C726" i="21"/>
  <c r="C725" i="21"/>
  <c r="C724" i="21"/>
  <c r="C723" i="21"/>
  <c r="C722" i="21"/>
  <c r="C721" i="21"/>
  <c r="C720" i="21"/>
  <c r="C719" i="21"/>
  <c r="C718" i="21"/>
  <c r="C717" i="21"/>
  <c r="C716" i="21"/>
  <c r="C715" i="21"/>
  <c r="C714" i="21"/>
  <c r="C713" i="21"/>
  <c r="C712" i="21"/>
  <c r="C711" i="21"/>
  <c r="C710" i="21"/>
  <c r="C709" i="21"/>
  <c r="C708" i="21"/>
  <c r="C707" i="21"/>
  <c r="C706" i="21"/>
  <c r="C705" i="21"/>
  <c r="C704" i="21"/>
  <c r="C703" i="21"/>
  <c r="C702" i="21"/>
  <c r="C701" i="21"/>
  <c r="C700" i="21"/>
  <c r="C699" i="21"/>
  <c r="C698" i="21"/>
  <c r="C697" i="21"/>
  <c r="C696" i="21"/>
  <c r="C695" i="21"/>
  <c r="C694" i="21"/>
  <c r="C693" i="21"/>
  <c r="C692" i="21"/>
  <c r="C691" i="21"/>
  <c r="C690" i="21"/>
  <c r="C689" i="21"/>
  <c r="C688" i="21"/>
  <c r="C687" i="21"/>
  <c r="C686" i="21"/>
  <c r="C685" i="21"/>
  <c r="C684" i="21"/>
  <c r="C683" i="21"/>
  <c r="C682" i="21"/>
  <c r="C681" i="21"/>
  <c r="C680" i="21"/>
  <c r="C679" i="21"/>
  <c r="C678" i="21"/>
  <c r="C677" i="21"/>
  <c r="C676" i="21"/>
  <c r="C675" i="21"/>
  <c r="C674" i="21"/>
  <c r="C673" i="21"/>
  <c r="C672" i="21"/>
  <c r="C671" i="21"/>
  <c r="C670" i="21"/>
  <c r="C669" i="21"/>
  <c r="C668" i="21"/>
  <c r="C667" i="21"/>
  <c r="C666" i="21"/>
  <c r="C665" i="21"/>
  <c r="C664" i="21"/>
  <c r="C663" i="21"/>
  <c r="C662" i="21"/>
  <c r="C661" i="21"/>
  <c r="C660" i="21"/>
  <c r="C659" i="21"/>
  <c r="C658" i="21"/>
  <c r="C657" i="21"/>
  <c r="C656" i="21"/>
  <c r="C655" i="21"/>
  <c r="C654" i="21"/>
  <c r="C653" i="21"/>
  <c r="C652" i="21"/>
  <c r="C651" i="21"/>
  <c r="C650" i="21"/>
  <c r="C649" i="21"/>
  <c r="C648" i="21"/>
  <c r="C647" i="21"/>
  <c r="C646" i="21"/>
  <c r="C645" i="21"/>
  <c r="C644" i="21"/>
  <c r="C643" i="21"/>
  <c r="C642" i="21"/>
  <c r="C641" i="21"/>
  <c r="C640" i="21"/>
  <c r="C639" i="21"/>
  <c r="C638" i="21"/>
  <c r="C637" i="21"/>
  <c r="C636" i="21"/>
  <c r="C635" i="21"/>
  <c r="C634" i="21"/>
  <c r="C633" i="21"/>
  <c r="C632" i="21"/>
  <c r="C631" i="21"/>
  <c r="C630" i="21"/>
  <c r="C629" i="21"/>
  <c r="C628" i="21"/>
  <c r="C627" i="21"/>
  <c r="C626" i="21"/>
  <c r="C625" i="21"/>
  <c r="C624" i="21"/>
  <c r="C623" i="21"/>
  <c r="C622" i="21"/>
  <c r="C621" i="21"/>
  <c r="C620" i="21"/>
  <c r="C619" i="21"/>
  <c r="C618" i="21"/>
  <c r="C617" i="21"/>
  <c r="C616" i="21"/>
  <c r="C615" i="21"/>
  <c r="C614" i="21"/>
  <c r="C613" i="21"/>
  <c r="C612" i="21"/>
  <c r="C611" i="21"/>
  <c r="C610" i="21"/>
  <c r="C609" i="21"/>
  <c r="C608" i="21"/>
  <c r="C607" i="21"/>
  <c r="C606" i="21"/>
  <c r="C605" i="21"/>
  <c r="C604" i="21"/>
  <c r="C603" i="21"/>
  <c r="C602" i="21"/>
  <c r="C601" i="21"/>
  <c r="C600" i="21"/>
  <c r="C599" i="21"/>
  <c r="C598" i="21"/>
  <c r="C597" i="21"/>
  <c r="C596" i="21"/>
  <c r="C595" i="21"/>
  <c r="C594" i="21"/>
  <c r="C593" i="21"/>
  <c r="C592" i="21"/>
  <c r="C591" i="21"/>
  <c r="C590" i="21"/>
  <c r="C589" i="21"/>
  <c r="C588" i="21"/>
  <c r="C587" i="21"/>
  <c r="C586" i="21"/>
  <c r="C585" i="21"/>
  <c r="C584" i="21"/>
  <c r="C583" i="21"/>
  <c r="C582" i="21"/>
  <c r="C581" i="21"/>
  <c r="C580" i="21"/>
  <c r="C579" i="21"/>
  <c r="C578" i="21"/>
  <c r="C577" i="21"/>
  <c r="C576" i="21"/>
  <c r="C575" i="21"/>
  <c r="C574" i="21"/>
  <c r="C573" i="21"/>
  <c r="C572" i="21"/>
  <c r="C571" i="21"/>
  <c r="C570" i="21"/>
  <c r="C569" i="21"/>
  <c r="C568" i="21"/>
  <c r="C567" i="21"/>
  <c r="C566" i="21"/>
  <c r="C565" i="21"/>
  <c r="C564" i="21"/>
  <c r="C563" i="21"/>
  <c r="C562" i="21"/>
  <c r="C561" i="21"/>
  <c r="C560" i="21"/>
  <c r="C559" i="21"/>
  <c r="C558" i="21"/>
  <c r="C557" i="21"/>
  <c r="C556" i="21"/>
  <c r="C555" i="21"/>
  <c r="C554" i="21"/>
  <c r="C553" i="21"/>
  <c r="C552" i="21"/>
  <c r="C551" i="21"/>
  <c r="C550" i="21"/>
  <c r="C549" i="21"/>
  <c r="C548" i="21"/>
  <c r="C547" i="21"/>
  <c r="C546" i="21"/>
  <c r="C545" i="21"/>
  <c r="C544" i="21"/>
  <c r="C543" i="21"/>
  <c r="C542" i="21"/>
  <c r="C541" i="21"/>
  <c r="C540" i="21"/>
  <c r="C539" i="21"/>
  <c r="C538" i="21"/>
  <c r="C537" i="21"/>
  <c r="C536" i="21"/>
  <c r="C535" i="21"/>
  <c r="C534" i="21"/>
  <c r="C533" i="21"/>
  <c r="C532" i="21"/>
  <c r="C531" i="21"/>
  <c r="C530" i="21"/>
  <c r="C529" i="21"/>
  <c r="C528" i="21"/>
  <c r="C527" i="21"/>
  <c r="C526" i="21"/>
  <c r="C525" i="21"/>
  <c r="C524" i="21"/>
  <c r="C523" i="21"/>
  <c r="C522" i="21"/>
  <c r="C521" i="21"/>
  <c r="C520" i="21"/>
  <c r="C519" i="21"/>
  <c r="C518" i="21"/>
  <c r="C517" i="21"/>
  <c r="C516" i="21"/>
  <c r="C515" i="21"/>
  <c r="C514" i="21"/>
  <c r="C513" i="21"/>
  <c r="C512" i="21"/>
  <c r="C511" i="21"/>
  <c r="C510" i="21"/>
  <c r="C509" i="21"/>
  <c r="C508" i="21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H22" i="21"/>
  <c r="C22" i="21"/>
  <c r="C21" i="21"/>
  <c r="G22" i="21" s="1"/>
  <c r="C1014" i="20"/>
  <c r="C1013" i="20"/>
  <c r="C1012" i="20"/>
  <c r="C1011" i="20"/>
  <c r="C1010" i="20"/>
  <c r="C1009" i="20"/>
  <c r="C1008" i="20"/>
  <c r="C1007" i="20"/>
  <c r="C1006" i="20"/>
  <c r="C1005" i="20"/>
  <c r="C1004" i="20"/>
  <c r="C1003" i="20"/>
  <c r="C1002" i="20"/>
  <c r="C1001" i="20"/>
  <c r="C1000" i="20"/>
  <c r="C999" i="20"/>
  <c r="C998" i="20"/>
  <c r="C997" i="20"/>
  <c r="C996" i="20"/>
  <c r="C995" i="20"/>
  <c r="C994" i="20"/>
  <c r="C993" i="20"/>
  <c r="C992" i="20"/>
  <c r="C991" i="20"/>
  <c r="C990" i="20"/>
  <c r="C989" i="20"/>
  <c r="C988" i="20"/>
  <c r="C987" i="20"/>
  <c r="C986" i="20"/>
  <c r="C985" i="20"/>
  <c r="C984" i="20"/>
  <c r="C983" i="20"/>
  <c r="C982" i="20"/>
  <c r="C981" i="20"/>
  <c r="C980" i="20"/>
  <c r="C979" i="20"/>
  <c r="C978" i="20"/>
  <c r="C977" i="20"/>
  <c r="C976" i="20"/>
  <c r="C975" i="20"/>
  <c r="C974" i="20"/>
  <c r="C973" i="20"/>
  <c r="C972" i="20"/>
  <c r="C971" i="20"/>
  <c r="C970" i="20"/>
  <c r="C969" i="20"/>
  <c r="C968" i="20"/>
  <c r="C967" i="20"/>
  <c r="C966" i="20"/>
  <c r="C965" i="20"/>
  <c r="C964" i="20"/>
  <c r="C963" i="20"/>
  <c r="C962" i="20"/>
  <c r="C961" i="20"/>
  <c r="C960" i="20"/>
  <c r="C959" i="20"/>
  <c r="C958" i="20"/>
  <c r="C957" i="20"/>
  <c r="C956" i="20"/>
  <c r="C955" i="20"/>
  <c r="C954" i="20"/>
  <c r="C953" i="20"/>
  <c r="C952" i="20"/>
  <c r="C951" i="20"/>
  <c r="C950" i="20"/>
  <c r="C949" i="20"/>
  <c r="C948" i="20"/>
  <c r="C947" i="20"/>
  <c r="C946" i="20"/>
  <c r="C945" i="20"/>
  <c r="C944" i="20"/>
  <c r="C943" i="20"/>
  <c r="C942" i="20"/>
  <c r="C941" i="20"/>
  <c r="C940" i="20"/>
  <c r="C939" i="20"/>
  <c r="C938" i="20"/>
  <c r="C937" i="20"/>
  <c r="C936" i="20"/>
  <c r="C935" i="20"/>
  <c r="C934" i="20"/>
  <c r="C933" i="20"/>
  <c r="C932" i="20"/>
  <c r="C931" i="20"/>
  <c r="C930" i="20"/>
  <c r="C929" i="20"/>
  <c r="C928" i="20"/>
  <c r="C927" i="20"/>
  <c r="C926" i="20"/>
  <c r="C925" i="20"/>
  <c r="C924" i="20"/>
  <c r="C923" i="20"/>
  <c r="C922" i="20"/>
  <c r="C921" i="20"/>
  <c r="C920" i="20"/>
  <c r="C919" i="20"/>
  <c r="C918" i="20"/>
  <c r="C917" i="20"/>
  <c r="C916" i="20"/>
  <c r="C915" i="20"/>
  <c r="C914" i="20"/>
  <c r="C913" i="20"/>
  <c r="C912" i="20"/>
  <c r="C911" i="20"/>
  <c r="C910" i="20"/>
  <c r="C909" i="20"/>
  <c r="C908" i="20"/>
  <c r="C907" i="20"/>
  <c r="C906" i="20"/>
  <c r="C905" i="20"/>
  <c r="C904" i="20"/>
  <c r="C903" i="20"/>
  <c r="C902" i="20"/>
  <c r="C901" i="20"/>
  <c r="C900" i="20"/>
  <c r="C899" i="20"/>
  <c r="C898" i="20"/>
  <c r="C897" i="20"/>
  <c r="C896" i="20"/>
  <c r="C895" i="20"/>
  <c r="C894" i="20"/>
  <c r="C893" i="20"/>
  <c r="C892" i="20"/>
  <c r="C891" i="20"/>
  <c r="C890" i="20"/>
  <c r="C889" i="20"/>
  <c r="C888" i="20"/>
  <c r="C887" i="20"/>
  <c r="C886" i="20"/>
  <c r="C885" i="20"/>
  <c r="C884" i="20"/>
  <c r="C883" i="20"/>
  <c r="C882" i="20"/>
  <c r="C881" i="20"/>
  <c r="C880" i="20"/>
  <c r="C879" i="20"/>
  <c r="C878" i="20"/>
  <c r="C877" i="20"/>
  <c r="C876" i="20"/>
  <c r="C875" i="20"/>
  <c r="C874" i="20"/>
  <c r="C873" i="20"/>
  <c r="C872" i="20"/>
  <c r="C871" i="20"/>
  <c r="C870" i="20"/>
  <c r="C869" i="20"/>
  <c r="C868" i="20"/>
  <c r="C867" i="20"/>
  <c r="C866" i="20"/>
  <c r="C865" i="20"/>
  <c r="C864" i="20"/>
  <c r="C863" i="20"/>
  <c r="C862" i="20"/>
  <c r="C861" i="20"/>
  <c r="C860" i="20"/>
  <c r="C859" i="20"/>
  <c r="C858" i="20"/>
  <c r="C857" i="20"/>
  <c r="C856" i="20"/>
  <c r="C855" i="20"/>
  <c r="C854" i="20"/>
  <c r="C853" i="20"/>
  <c r="C852" i="20"/>
  <c r="C851" i="20"/>
  <c r="C850" i="20"/>
  <c r="C849" i="20"/>
  <c r="C848" i="20"/>
  <c r="C847" i="20"/>
  <c r="C846" i="20"/>
  <c r="C845" i="20"/>
  <c r="C844" i="20"/>
  <c r="C843" i="20"/>
  <c r="C842" i="20"/>
  <c r="C841" i="20"/>
  <c r="C840" i="20"/>
  <c r="C839" i="20"/>
  <c r="C838" i="20"/>
  <c r="C837" i="20"/>
  <c r="C836" i="20"/>
  <c r="C835" i="20"/>
  <c r="C834" i="20"/>
  <c r="C833" i="20"/>
  <c r="C832" i="20"/>
  <c r="C831" i="20"/>
  <c r="C830" i="20"/>
  <c r="C829" i="20"/>
  <c r="C828" i="20"/>
  <c r="C827" i="20"/>
  <c r="C826" i="20"/>
  <c r="C825" i="20"/>
  <c r="C824" i="20"/>
  <c r="C823" i="20"/>
  <c r="C822" i="20"/>
  <c r="C821" i="20"/>
  <c r="C820" i="20"/>
  <c r="C819" i="20"/>
  <c r="C818" i="20"/>
  <c r="C817" i="20"/>
  <c r="C816" i="20"/>
  <c r="C815" i="20"/>
  <c r="C814" i="20"/>
  <c r="C813" i="20"/>
  <c r="C812" i="20"/>
  <c r="C811" i="20"/>
  <c r="C810" i="20"/>
  <c r="C809" i="20"/>
  <c r="C808" i="20"/>
  <c r="C807" i="20"/>
  <c r="C806" i="20"/>
  <c r="C805" i="20"/>
  <c r="C804" i="20"/>
  <c r="C803" i="20"/>
  <c r="C802" i="20"/>
  <c r="C801" i="20"/>
  <c r="C800" i="20"/>
  <c r="C799" i="20"/>
  <c r="C798" i="20"/>
  <c r="C797" i="20"/>
  <c r="C796" i="20"/>
  <c r="C795" i="20"/>
  <c r="C794" i="20"/>
  <c r="C793" i="20"/>
  <c r="C792" i="20"/>
  <c r="C791" i="20"/>
  <c r="C790" i="20"/>
  <c r="C789" i="20"/>
  <c r="C788" i="20"/>
  <c r="C787" i="20"/>
  <c r="C786" i="20"/>
  <c r="C785" i="20"/>
  <c r="C784" i="20"/>
  <c r="C783" i="20"/>
  <c r="C782" i="20"/>
  <c r="C781" i="20"/>
  <c r="C780" i="20"/>
  <c r="C779" i="20"/>
  <c r="C778" i="20"/>
  <c r="C777" i="20"/>
  <c r="C776" i="20"/>
  <c r="C775" i="20"/>
  <c r="C774" i="20"/>
  <c r="C773" i="20"/>
  <c r="C772" i="20"/>
  <c r="C771" i="20"/>
  <c r="C770" i="20"/>
  <c r="C769" i="20"/>
  <c r="C768" i="20"/>
  <c r="C767" i="20"/>
  <c r="C766" i="20"/>
  <c r="C765" i="20"/>
  <c r="C764" i="20"/>
  <c r="C763" i="20"/>
  <c r="C762" i="20"/>
  <c r="C761" i="20"/>
  <c r="C760" i="20"/>
  <c r="C759" i="20"/>
  <c r="C758" i="20"/>
  <c r="C757" i="20"/>
  <c r="C756" i="20"/>
  <c r="C755" i="20"/>
  <c r="C754" i="20"/>
  <c r="C753" i="20"/>
  <c r="C752" i="20"/>
  <c r="C751" i="20"/>
  <c r="C750" i="20"/>
  <c r="C749" i="20"/>
  <c r="C748" i="20"/>
  <c r="C747" i="20"/>
  <c r="C746" i="20"/>
  <c r="C745" i="20"/>
  <c r="C744" i="20"/>
  <c r="C743" i="20"/>
  <c r="C742" i="20"/>
  <c r="C741" i="20"/>
  <c r="C740" i="20"/>
  <c r="C739" i="20"/>
  <c r="C738" i="20"/>
  <c r="C737" i="20"/>
  <c r="C736" i="20"/>
  <c r="C735" i="20"/>
  <c r="C734" i="20"/>
  <c r="C733" i="20"/>
  <c r="C732" i="20"/>
  <c r="C731" i="20"/>
  <c r="C730" i="20"/>
  <c r="C729" i="20"/>
  <c r="C728" i="20"/>
  <c r="C727" i="20"/>
  <c r="C726" i="20"/>
  <c r="C725" i="20"/>
  <c r="C724" i="20"/>
  <c r="C723" i="20"/>
  <c r="C722" i="20"/>
  <c r="C721" i="20"/>
  <c r="C720" i="20"/>
  <c r="C719" i="20"/>
  <c r="C718" i="20"/>
  <c r="C717" i="20"/>
  <c r="C716" i="20"/>
  <c r="C715" i="20"/>
  <c r="C714" i="20"/>
  <c r="C713" i="20"/>
  <c r="C712" i="20"/>
  <c r="C711" i="20"/>
  <c r="C710" i="20"/>
  <c r="C709" i="20"/>
  <c r="C708" i="20"/>
  <c r="C707" i="20"/>
  <c r="C706" i="20"/>
  <c r="C705" i="20"/>
  <c r="C704" i="20"/>
  <c r="C703" i="20"/>
  <c r="C702" i="20"/>
  <c r="C701" i="20"/>
  <c r="C700" i="20"/>
  <c r="C699" i="20"/>
  <c r="C698" i="20"/>
  <c r="C697" i="20"/>
  <c r="C696" i="20"/>
  <c r="C695" i="20"/>
  <c r="C694" i="20"/>
  <c r="C693" i="20"/>
  <c r="C692" i="20"/>
  <c r="C691" i="20"/>
  <c r="C690" i="20"/>
  <c r="C689" i="20"/>
  <c r="C688" i="20"/>
  <c r="C687" i="20"/>
  <c r="C686" i="20"/>
  <c r="C685" i="20"/>
  <c r="C684" i="20"/>
  <c r="C683" i="20"/>
  <c r="C682" i="20"/>
  <c r="C681" i="20"/>
  <c r="C680" i="20"/>
  <c r="C679" i="20"/>
  <c r="C678" i="20"/>
  <c r="C677" i="20"/>
  <c r="C676" i="20"/>
  <c r="C675" i="20"/>
  <c r="C674" i="20"/>
  <c r="C673" i="20"/>
  <c r="C672" i="20"/>
  <c r="C671" i="20"/>
  <c r="C670" i="20"/>
  <c r="C669" i="20"/>
  <c r="C668" i="20"/>
  <c r="C667" i="20"/>
  <c r="C666" i="20"/>
  <c r="C665" i="20"/>
  <c r="C664" i="20"/>
  <c r="C663" i="20"/>
  <c r="C662" i="20"/>
  <c r="C661" i="20"/>
  <c r="C660" i="20"/>
  <c r="C659" i="20"/>
  <c r="C658" i="20"/>
  <c r="C657" i="20"/>
  <c r="C656" i="20"/>
  <c r="C655" i="20"/>
  <c r="C654" i="20"/>
  <c r="C653" i="20"/>
  <c r="C652" i="20"/>
  <c r="C651" i="20"/>
  <c r="C650" i="20"/>
  <c r="C649" i="20"/>
  <c r="C648" i="20"/>
  <c r="C647" i="20"/>
  <c r="C646" i="20"/>
  <c r="C645" i="20"/>
  <c r="C644" i="20"/>
  <c r="C643" i="20"/>
  <c r="C642" i="20"/>
  <c r="C641" i="20"/>
  <c r="C640" i="20"/>
  <c r="C639" i="20"/>
  <c r="C638" i="20"/>
  <c r="C637" i="20"/>
  <c r="C636" i="20"/>
  <c r="C635" i="20"/>
  <c r="C634" i="20"/>
  <c r="C633" i="20"/>
  <c r="C632" i="20"/>
  <c r="C631" i="20"/>
  <c r="C630" i="20"/>
  <c r="C629" i="20"/>
  <c r="C628" i="20"/>
  <c r="C627" i="20"/>
  <c r="C626" i="20"/>
  <c r="C625" i="20"/>
  <c r="C624" i="20"/>
  <c r="C623" i="20"/>
  <c r="C622" i="20"/>
  <c r="C621" i="20"/>
  <c r="C620" i="20"/>
  <c r="C619" i="20"/>
  <c r="C618" i="20"/>
  <c r="C617" i="20"/>
  <c r="C616" i="20"/>
  <c r="C615" i="20"/>
  <c r="C614" i="20"/>
  <c r="C613" i="20"/>
  <c r="C612" i="20"/>
  <c r="C611" i="20"/>
  <c r="C610" i="20"/>
  <c r="C609" i="20"/>
  <c r="C608" i="20"/>
  <c r="C607" i="20"/>
  <c r="C606" i="20"/>
  <c r="C605" i="20"/>
  <c r="C604" i="20"/>
  <c r="C603" i="20"/>
  <c r="C602" i="20"/>
  <c r="C601" i="20"/>
  <c r="C600" i="20"/>
  <c r="C599" i="20"/>
  <c r="C598" i="20"/>
  <c r="C597" i="20"/>
  <c r="C596" i="20"/>
  <c r="C595" i="20"/>
  <c r="C594" i="20"/>
  <c r="C593" i="20"/>
  <c r="C592" i="20"/>
  <c r="C591" i="20"/>
  <c r="C590" i="20"/>
  <c r="C589" i="20"/>
  <c r="C588" i="20"/>
  <c r="C587" i="20"/>
  <c r="C586" i="20"/>
  <c r="C585" i="20"/>
  <c r="C584" i="20"/>
  <c r="C583" i="20"/>
  <c r="C582" i="20"/>
  <c r="C581" i="20"/>
  <c r="C580" i="20"/>
  <c r="C579" i="20"/>
  <c r="C578" i="20"/>
  <c r="C577" i="20"/>
  <c r="C576" i="20"/>
  <c r="C575" i="20"/>
  <c r="C574" i="20"/>
  <c r="C573" i="20"/>
  <c r="C572" i="20"/>
  <c r="C571" i="20"/>
  <c r="C570" i="20"/>
  <c r="C569" i="20"/>
  <c r="C568" i="20"/>
  <c r="C567" i="20"/>
  <c r="C566" i="20"/>
  <c r="C565" i="20"/>
  <c r="C564" i="20"/>
  <c r="C563" i="20"/>
  <c r="C562" i="20"/>
  <c r="C561" i="20"/>
  <c r="C560" i="20"/>
  <c r="C559" i="20"/>
  <c r="C558" i="20"/>
  <c r="C557" i="20"/>
  <c r="C556" i="20"/>
  <c r="C555" i="20"/>
  <c r="C554" i="20"/>
  <c r="C553" i="20"/>
  <c r="C552" i="20"/>
  <c r="C551" i="20"/>
  <c r="C550" i="20"/>
  <c r="C549" i="20"/>
  <c r="C548" i="20"/>
  <c r="C547" i="20"/>
  <c r="C546" i="20"/>
  <c r="C545" i="20"/>
  <c r="C544" i="20"/>
  <c r="C543" i="20"/>
  <c r="C542" i="20"/>
  <c r="C541" i="20"/>
  <c r="C540" i="20"/>
  <c r="C539" i="20"/>
  <c r="C538" i="20"/>
  <c r="C537" i="20"/>
  <c r="C536" i="20"/>
  <c r="C535" i="20"/>
  <c r="C534" i="20"/>
  <c r="C533" i="20"/>
  <c r="C532" i="20"/>
  <c r="C531" i="20"/>
  <c r="C530" i="20"/>
  <c r="C529" i="20"/>
  <c r="C528" i="20"/>
  <c r="C527" i="20"/>
  <c r="C526" i="20"/>
  <c r="C525" i="20"/>
  <c r="C524" i="20"/>
  <c r="C523" i="20"/>
  <c r="C522" i="20"/>
  <c r="C521" i="20"/>
  <c r="C520" i="20"/>
  <c r="C519" i="20"/>
  <c r="C518" i="20"/>
  <c r="C517" i="20"/>
  <c r="C516" i="20"/>
  <c r="C515" i="20"/>
  <c r="C514" i="20"/>
  <c r="C513" i="20"/>
  <c r="C512" i="20"/>
  <c r="C511" i="20"/>
  <c r="C510" i="20"/>
  <c r="C509" i="20"/>
  <c r="C508" i="20"/>
  <c r="C507" i="20"/>
  <c r="C506" i="20"/>
  <c r="C505" i="20"/>
  <c r="C504" i="20"/>
  <c r="C503" i="20"/>
  <c r="C502" i="20"/>
  <c r="C501" i="20"/>
  <c r="C500" i="20"/>
  <c r="C499" i="20"/>
  <c r="C498" i="20"/>
  <c r="C497" i="20"/>
  <c r="C496" i="20"/>
  <c r="C495" i="20"/>
  <c r="C494" i="20"/>
  <c r="C493" i="20"/>
  <c r="C492" i="20"/>
  <c r="C491" i="20"/>
  <c r="C490" i="20"/>
  <c r="C489" i="20"/>
  <c r="C488" i="20"/>
  <c r="C487" i="20"/>
  <c r="C486" i="20"/>
  <c r="C485" i="20"/>
  <c r="C484" i="20"/>
  <c r="C483" i="20"/>
  <c r="C482" i="20"/>
  <c r="C481" i="20"/>
  <c r="C480" i="20"/>
  <c r="C479" i="20"/>
  <c r="C478" i="20"/>
  <c r="C477" i="20"/>
  <c r="C476" i="20"/>
  <c r="C475" i="20"/>
  <c r="C474" i="20"/>
  <c r="C473" i="20"/>
  <c r="C472" i="20"/>
  <c r="C471" i="20"/>
  <c r="C470" i="20"/>
  <c r="C469" i="20"/>
  <c r="C468" i="20"/>
  <c r="C467" i="20"/>
  <c r="C466" i="20"/>
  <c r="C465" i="20"/>
  <c r="C464" i="20"/>
  <c r="C463" i="20"/>
  <c r="C462" i="20"/>
  <c r="C461" i="20"/>
  <c r="C460" i="20"/>
  <c r="C459" i="20"/>
  <c r="C458" i="20"/>
  <c r="C457" i="20"/>
  <c r="C456" i="20"/>
  <c r="C455" i="20"/>
  <c r="C454" i="20"/>
  <c r="C453" i="20"/>
  <c r="C452" i="20"/>
  <c r="C451" i="20"/>
  <c r="C450" i="20"/>
  <c r="C449" i="20"/>
  <c r="C448" i="20"/>
  <c r="C447" i="20"/>
  <c r="C446" i="20"/>
  <c r="C445" i="20"/>
  <c r="C444" i="20"/>
  <c r="C443" i="20"/>
  <c r="C442" i="20"/>
  <c r="C441" i="20"/>
  <c r="C440" i="20"/>
  <c r="C439" i="20"/>
  <c r="C438" i="20"/>
  <c r="C437" i="20"/>
  <c r="C436" i="20"/>
  <c r="C435" i="20"/>
  <c r="C434" i="20"/>
  <c r="C433" i="20"/>
  <c r="C432" i="20"/>
  <c r="C431" i="20"/>
  <c r="C430" i="20"/>
  <c r="C429" i="20"/>
  <c r="C428" i="20"/>
  <c r="C427" i="20"/>
  <c r="C426" i="20"/>
  <c r="C425" i="20"/>
  <c r="C424" i="20"/>
  <c r="C423" i="20"/>
  <c r="C422" i="20"/>
  <c r="C421" i="20"/>
  <c r="C420" i="20"/>
  <c r="C419" i="20"/>
  <c r="C418" i="20"/>
  <c r="C417" i="20"/>
  <c r="C416" i="20"/>
  <c r="C415" i="20"/>
  <c r="C414" i="20"/>
  <c r="C413" i="20"/>
  <c r="C412" i="20"/>
  <c r="C411" i="20"/>
  <c r="C410" i="20"/>
  <c r="C409" i="20"/>
  <c r="C408" i="20"/>
  <c r="C407" i="20"/>
  <c r="C406" i="20"/>
  <c r="C405" i="20"/>
  <c r="C404" i="20"/>
  <c r="C403" i="20"/>
  <c r="C402" i="20"/>
  <c r="C401" i="20"/>
  <c r="C400" i="20"/>
  <c r="C399" i="20"/>
  <c r="C398" i="20"/>
  <c r="C397" i="20"/>
  <c r="C396" i="20"/>
  <c r="C395" i="20"/>
  <c r="C394" i="20"/>
  <c r="C393" i="20"/>
  <c r="C392" i="20"/>
  <c r="C391" i="20"/>
  <c r="C390" i="20"/>
  <c r="C389" i="20"/>
  <c r="C388" i="20"/>
  <c r="C387" i="20"/>
  <c r="C386" i="20"/>
  <c r="C385" i="20"/>
  <c r="C384" i="20"/>
  <c r="C383" i="20"/>
  <c r="C382" i="20"/>
  <c r="C381" i="20"/>
  <c r="C380" i="20"/>
  <c r="C379" i="20"/>
  <c r="C378" i="20"/>
  <c r="C377" i="20"/>
  <c r="C376" i="20"/>
  <c r="C375" i="20"/>
  <c r="C374" i="20"/>
  <c r="C373" i="20"/>
  <c r="C372" i="20"/>
  <c r="C371" i="20"/>
  <c r="C370" i="20"/>
  <c r="C369" i="20"/>
  <c r="C368" i="20"/>
  <c r="C367" i="20"/>
  <c r="C366" i="20"/>
  <c r="C365" i="20"/>
  <c r="C364" i="20"/>
  <c r="C363" i="20"/>
  <c r="C362" i="20"/>
  <c r="C361" i="20"/>
  <c r="C360" i="20"/>
  <c r="C359" i="20"/>
  <c r="C358" i="20"/>
  <c r="C357" i="20"/>
  <c r="C356" i="20"/>
  <c r="C355" i="20"/>
  <c r="C354" i="20"/>
  <c r="C353" i="20"/>
  <c r="C352" i="20"/>
  <c r="C351" i="20"/>
  <c r="C350" i="20"/>
  <c r="C349" i="20"/>
  <c r="C348" i="20"/>
  <c r="C347" i="20"/>
  <c r="C346" i="20"/>
  <c r="C345" i="20"/>
  <c r="C344" i="20"/>
  <c r="C343" i="20"/>
  <c r="C342" i="20"/>
  <c r="C341" i="20"/>
  <c r="C340" i="20"/>
  <c r="C339" i="20"/>
  <c r="C338" i="20"/>
  <c r="C337" i="20"/>
  <c r="C336" i="20"/>
  <c r="C335" i="20"/>
  <c r="C334" i="20"/>
  <c r="C333" i="20"/>
  <c r="C332" i="20"/>
  <c r="C331" i="20"/>
  <c r="C330" i="20"/>
  <c r="C329" i="20"/>
  <c r="C328" i="20"/>
  <c r="C327" i="20"/>
  <c r="C326" i="20"/>
  <c r="C325" i="20"/>
  <c r="C324" i="20"/>
  <c r="C323" i="20"/>
  <c r="C322" i="20"/>
  <c r="C321" i="20"/>
  <c r="C320" i="20"/>
  <c r="C319" i="20"/>
  <c r="C318" i="20"/>
  <c r="C317" i="20"/>
  <c r="C316" i="20"/>
  <c r="C315" i="20"/>
  <c r="C314" i="20"/>
  <c r="C313" i="20"/>
  <c r="C312" i="20"/>
  <c r="C311" i="20"/>
  <c r="C310" i="20"/>
  <c r="C309" i="20"/>
  <c r="C308" i="20"/>
  <c r="C307" i="20"/>
  <c r="C306" i="20"/>
  <c r="C305" i="20"/>
  <c r="C304" i="20"/>
  <c r="C303" i="20"/>
  <c r="C302" i="20"/>
  <c r="C301" i="20"/>
  <c r="C300" i="20"/>
  <c r="C299" i="20"/>
  <c r="C298" i="20"/>
  <c r="C297" i="20"/>
  <c r="C296" i="20"/>
  <c r="C295" i="20"/>
  <c r="C294" i="20"/>
  <c r="C293" i="20"/>
  <c r="C292" i="20"/>
  <c r="C291" i="20"/>
  <c r="C290" i="20"/>
  <c r="C289" i="20"/>
  <c r="C288" i="20"/>
  <c r="C287" i="20"/>
  <c r="C286" i="20"/>
  <c r="C285" i="20"/>
  <c r="C284" i="20"/>
  <c r="C283" i="20"/>
  <c r="C282" i="20"/>
  <c r="C281" i="20"/>
  <c r="C280" i="20"/>
  <c r="C279" i="20"/>
  <c r="C278" i="20"/>
  <c r="C277" i="20"/>
  <c r="C276" i="20"/>
  <c r="C275" i="20"/>
  <c r="C274" i="20"/>
  <c r="C273" i="20"/>
  <c r="C272" i="20"/>
  <c r="C271" i="20"/>
  <c r="C270" i="20"/>
  <c r="C269" i="20"/>
  <c r="C268" i="20"/>
  <c r="C267" i="20"/>
  <c r="C266" i="20"/>
  <c r="C265" i="20"/>
  <c r="C264" i="20"/>
  <c r="C263" i="20"/>
  <c r="C262" i="20"/>
  <c r="C261" i="20"/>
  <c r="C260" i="20"/>
  <c r="C259" i="20"/>
  <c r="C258" i="20"/>
  <c r="C257" i="20"/>
  <c r="C256" i="20"/>
  <c r="C255" i="20"/>
  <c r="C254" i="20"/>
  <c r="C253" i="20"/>
  <c r="C252" i="20"/>
  <c r="C251" i="20"/>
  <c r="C250" i="20"/>
  <c r="C249" i="20"/>
  <c r="C248" i="20"/>
  <c r="C247" i="20"/>
  <c r="C246" i="20"/>
  <c r="C245" i="20"/>
  <c r="C244" i="20"/>
  <c r="C243" i="20"/>
  <c r="C242" i="20"/>
  <c r="C241" i="20"/>
  <c r="C240" i="20"/>
  <c r="C239" i="20"/>
  <c r="C238" i="20"/>
  <c r="C237" i="20"/>
  <c r="C236" i="20"/>
  <c r="C235" i="20"/>
  <c r="C234" i="20"/>
  <c r="C233" i="20"/>
  <c r="C232" i="20"/>
  <c r="C231" i="20"/>
  <c r="C230" i="20"/>
  <c r="C229" i="20"/>
  <c r="C228" i="20"/>
  <c r="C227" i="20"/>
  <c r="C226" i="20"/>
  <c r="C225" i="20"/>
  <c r="C224" i="20"/>
  <c r="C223" i="20"/>
  <c r="C222" i="20"/>
  <c r="C221" i="20"/>
  <c r="C220" i="20"/>
  <c r="C219" i="20"/>
  <c r="C218" i="20"/>
  <c r="C217" i="20"/>
  <c r="C216" i="20"/>
  <c r="C215" i="20"/>
  <c r="C214" i="20"/>
  <c r="C213" i="20"/>
  <c r="C212" i="20"/>
  <c r="C211" i="20"/>
  <c r="C210" i="20"/>
  <c r="C209" i="20"/>
  <c r="C208" i="20"/>
  <c r="C207" i="20"/>
  <c r="C206" i="20"/>
  <c r="C205" i="20"/>
  <c r="C204" i="20"/>
  <c r="C203" i="20"/>
  <c r="C202" i="20"/>
  <c r="C201" i="20"/>
  <c r="C200" i="20"/>
  <c r="C199" i="20"/>
  <c r="C198" i="20"/>
  <c r="C197" i="20"/>
  <c r="C196" i="20"/>
  <c r="C195" i="20"/>
  <c r="C194" i="20"/>
  <c r="C193" i="20"/>
  <c r="C192" i="20"/>
  <c r="C191" i="20"/>
  <c r="C190" i="20"/>
  <c r="C189" i="20"/>
  <c r="C188" i="20"/>
  <c r="C187" i="20"/>
  <c r="C186" i="20"/>
  <c r="C185" i="20"/>
  <c r="C184" i="20"/>
  <c r="C183" i="20"/>
  <c r="C182" i="20"/>
  <c r="C181" i="20"/>
  <c r="C180" i="20"/>
  <c r="C179" i="20"/>
  <c r="C178" i="20"/>
  <c r="C177" i="20"/>
  <c r="C176" i="20"/>
  <c r="C175" i="20"/>
  <c r="C174" i="20"/>
  <c r="C173" i="20"/>
  <c r="C172" i="20"/>
  <c r="C171" i="20"/>
  <c r="C170" i="20"/>
  <c r="C169" i="20"/>
  <c r="C168" i="20"/>
  <c r="C167" i="20"/>
  <c r="C166" i="20"/>
  <c r="C165" i="20"/>
  <c r="C164" i="20"/>
  <c r="C163" i="20"/>
  <c r="C162" i="20"/>
  <c r="C161" i="20"/>
  <c r="C160" i="20"/>
  <c r="C159" i="20"/>
  <c r="C158" i="20"/>
  <c r="C157" i="20"/>
  <c r="C156" i="20"/>
  <c r="C155" i="20"/>
  <c r="C154" i="20"/>
  <c r="C153" i="20"/>
  <c r="C152" i="20"/>
  <c r="C151" i="20"/>
  <c r="C150" i="20"/>
  <c r="C149" i="20"/>
  <c r="C148" i="20"/>
  <c r="C147" i="20"/>
  <c r="C146" i="20"/>
  <c r="C145" i="20"/>
  <c r="C144" i="20"/>
  <c r="C143" i="20"/>
  <c r="C142" i="20"/>
  <c r="C141" i="20"/>
  <c r="C140" i="20"/>
  <c r="C139" i="20"/>
  <c r="C138" i="20"/>
  <c r="C137" i="20"/>
  <c r="C136" i="20"/>
  <c r="C135" i="20"/>
  <c r="C134" i="20"/>
  <c r="C133" i="20"/>
  <c r="C132" i="20"/>
  <c r="C131" i="20"/>
  <c r="C130" i="20"/>
  <c r="C129" i="20"/>
  <c r="C128" i="20"/>
  <c r="C127" i="20"/>
  <c r="C126" i="20"/>
  <c r="C125" i="20"/>
  <c r="C124" i="20"/>
  <c r="C123" i="20"/>
  <c r="C122" i="20"/>
  <c r="C121" i="20"/>
  <c r="C120" i="20"/>
  <c r="C119" i="20"/>
  <c r="C118" i="20"/>
  <c r="C117" i="20"/>
  <c r="C116" i="20"/>
  <c r="C115" i="20"/>
  <c r="C114" i="20"/>
  <c r="C113" i="20"/>
  <c r="C112" i="20"/>
  <c r="C111" i="20"/>
  <c r="C110" i="20"/>
  <c r="C109" i="20"/>
  <c r="C108" i="20"/>
  <c r="C107" i="20"/>
  <c r="C106" i="20"/>
  <c r="C105" i="20"/>
  <c r="C104" i="20"/>
  <c r="C103" i="20"/>
  <c r="C102" i="20"/>
  <c r="C101" i="20"/>
  <c r="C100" i="20"/>
  <c r="C99" i="20"/>
  <c r="C98" i="20"/>
  <c r="C97" i="20"/>
  <c r="C96" i="20"/>
  <c r="C95" i="20"/>
  <c r="C94" i="20"/>
  <c r="C93" i="20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C77" i="20"/>
  <c r="C76" i="20"/>
  <c r="C75" i="20"/>
  <c r="C74" i="20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H22" i="20"/>
  <c r="C22" i="20"/>
  <c r="C21" i="20"/>
  <c r="G22" i="20" s="1"/>
  <c r="C1014" i="19"/>
  <c r="C1013" i="19"/>
  <c r="C1012" i="19"/>
  <c r="C1011" i="19"/>
  <c r="C1010" i="19"/>
  <c r="C1009" i="19"/>
  <c r="C1008" i="19"/>
  <c r="C1007" i="19"/>
  <c r="C1006" i="19"/>
  <c r="C1005" i="19"/>
  <c r="C1004" i="19"/>
  <c r="C1003" i="19"/>
  <c r="C1002" i="19"/>
  <c r="C1001" i="19"/>
  <c r="C1000" i="19"/>
  <c r="C999" i="19"/>
  <c r="C998" i="19"/>
  <c r="C997" i="19"/>
  <c r="C996" i="19"/>
  <c r="C995" i="19"/>
  <c r="C994" i="19"/>
  <c r="C993" i="19"/>
  <c r="C992" i="19"/>
  <c r="C991" i="19"/>
  <c r="C990" i="19"/>
  <c r="C989" i="19"/>
  <c r="C988" i="19"/>
  <c r="C987" i="19"/>
  <c r="C986" i="19"/>
  <c r="C985" i="19"/>
  <c r="C984" i="19"/>
  <c r="C983" i="19"/>
  <c r="C982" i="19"/>
  <c r="C981" i="19"/>
  <c r="C980" i="19"/>
  <c r="C979" i="19"/>
  <c r="C978" i="19"/>
  <c r="C977" i="19"/>
  <c r="C976" i="19"/>
  <c r="C975" i="19"/>
  <c r="C974" i="19"/>
  <c r="C973" i="19"/>
  <c r="C972" i="19"/>
  <c r="C971" i="19"/>
  <c r="C970" i="19"/>
  <c r="C969" i="19"/>
  <c r="C968" i="19"/>
  <c r="C967" i="19"/>
  <c r="C966" i="19"/>
  <c r="C965" i="19"/>
  <c r="C964" i="19"/>
  <c r="C963" i="19"/>
  <c r="C962" i="19"/>
  <c r="C961" i="19"/>
  <c r="C960" i="19"/>
  <c r="C959" i="19"/>
  <c r="C958" i="19"/>
  <c r="C957" i="19"/>
  <c r="C956" i="19"/>
  <c r="C955" i="19"/>
  <c r="C954" i="19"/>
  <c r="C953" i="19"/>
  <c r="C952" i="19"/>
  <c r="C951" i="19"/>
  <c r="C950" i="19"/>
  <c r="C949" i="19"/>
  <c r="C948" i="19"/>
  <c r="C947" i="19"/>
  <c r="C946" i="19"/>
  <c r="C945" i="19"/>
  <c r="C944" i="19"/>
  <c r="C943" i="19"/>
  <c r="C942" i="19"/>
  <c r="C941" i="19"/>
  <c r="C940" i="19"/>
  <c r="C939" i="19"/>
  <c r="C938" i="19"/>
  <c r="C937" i="19"/>
  <c r="C936" i="19"/>
  <c r="C935" i="19"/>
  <c r="C934" i="19"/>
  <c r="C933" i="19"/>
  <c r="C932" i="19"/>
  <c r="C931" i="19"/>
  <c r="C930" i="19"/>
  <c r="C929" i="19"/>
  <c r="C928" i="19"/>
  <c r="C927" i="19"/>
  <c r="C926" i="19"/>
  <c r="C925" i="19"/>
  <c r="C924" i="19"/>
  <c r="C923" i="19"/>
  <c r="C922" i="19"/>
  <c r="C921" i="19"/>
  <c r="C920" i="19"/>
  <c r="C919" i="19"/>
  <c r="C918" i="19"/>
  <c r="C917" i="19"/>
  <c r="C916" i="19"/>
  <c r="C915" i="19"/>
  <c r="C914" i="19"/>
  <c r="C913" i="19"/>
  <c r="C912" i="19"/>
  <c r="C911" i="19"/>
  <c r="C910" i="19"/>
  <c r="C909" i="19"/>
  <c r="C908" i="19"/>
  <c r="C907" i="19"/>
  <c r="C906" i="19"/>
  <c r="C905" i="19"/>
  <c r="C904" i="19"/>
  <c r="C903" i="19"/>
  <c r="C902" i="19"/>
  <c r="C901" i="19"/>
  <c r="C900" i="19"/>
  <c r="C899" i="19"/>
  <c r="C898" i="19"/>
  <c r="C897" i="19"/>
  <c r="C896" i="19"/>
  <c r="C895" i="19"/>
  <c r="C894" i="19"/>
  <c r="C893" i="19"/>
  <c r="C892" i="19"/>
  <c r="C891" i="19"/>
  <c r="C890" i="19"/>
  <c r="C889" i="19"/>
  <c r="C888" i="19"/>
  <c r="C887" i="19"/>
  <c r="C886" i="19"/>
  <c r="C885" i="19"/>
  <c r="C884" i="19"/>
  <c r="C883" i="19"/>
  <c r="C882" i="19"/>
  <c r="C881" i="19"/>
  <c r="C880" i="19"/>
  <c r="C879" i="19"/>
  <c r="C878" i="19"/>
  <c r="C877" i="19"/>
  <c r="C876" i="19"/>
  <c r="C875" i="19"/>
  <c r="C874" i="19"/>
  <c r="C873" i="19"/>
  <c r="C872" i="19"/>
  <c r="C871" i="19"/>
  <c r="C870" i="19"/>
  <c r="C869" i="19"/>
  <c r="C868" i="19"/>
  <c r="C867" i="19"/>
  <c r="C866" i="19"/>
  <c r="C865" i="19"/>
  <c r="C864" i="19"/>
  <c r="C863" i="19"/>
  <c r="C862" i="19"/>
  <c r="C861" i="19"/>
  <c r="C860" i="19"/>
  <c r="C859" i="19"/>
  <c r="C858" i="19"/>
  <c r="C857" i="19"/>
  <c r="C856" i="19"/>
  <c r="C855" i="19"/>
  <c r="C854" i="19"/>
  <c r="C853" i="19"/>
  <c r="C852" i="19"/>
  <c r="C851" i="19"/>
  <c r="C850" i="19"/>
  <c r="C849" i="19"/>
  <c r="C848" i="19"/>
  <c r="C847" i="19"/>
  <c r="C846" i="19"/>
  <c r="C845" i="19"/>
  <c r="C844" i="19"/>
  <c r="C843" i="19"/>
  <c r="C842" i="19"/>
  <c r="C841" i="19"/>
  <c r="C840" i="19"/>
  <c r="C839" i="19"/>
  <c r="C838" i="19"/>
  <c r="C837" i="19"/>
  <c r="C836" i="19"/>
  <c r="C835" i="19"/>
  <c r="C834" i="19"/>
  <c r="C833" i="19"/>
  <c r="C832" i="19"/>
  <c r="C831" i="19"/>
  <c r="C830" i="19"/>
  <c r="C829" i="19"/>
  <c r="C828" i="19"/>
  <c r="C827" i="19"/>
  <c r="C826" i="19"/>
  <c r="C825" i="19"/>
  <c r="C824" i="19"/>
  <c r="C823" i="19"/>
  <c r="C822" i="19"/>
  <c r="C821" i="19"/>
  <c r="C820" i="19"/>
  <c r="C819" i="19"/>
  <c r="C818" i="19"/>
  <c r="C817" i="19"/>
  <c r="C816" i="19"/>
  <c r="C815" i="19"/>
  <c r="C814" i="19"/>
  <c r="C813" i="19"/>
  <c r="C812" i="19"/>
  <c r="C811" i="19"/>
  <c r="C810" i="19"/>
  <c r="C809" i="19"/>
  <c r="C808" i="19"/>
  <c r="C807" i="19"/>
  <c r="C806" i="19"/>
  <c r="C805" i="19"/>
  <c r="C804" i="19"/>
  <c r="C803" i="19"/>
  <c r="C802" i="19"/>
  <c r="C801" i="19"/>
  <c r="C800" i="19"/>
  <c r="C799" i="19"/>
  <c r="C798" i="19"/>
  <c r="C797" i="19"/>
  <c r="C796" i="19"/>
  <c r="C795" i="19"/>
  <c r="C794" i="19"/>
  <c r="C793" i="19"/>
  <c r="C792" i="19"/>
  <c r="C791" i="19"/>
  <c r="C790" i="19"/>
  <c r="C789" i="19"/>
  <c r="C788" i="19"/>
  <c r="C787" i="19"/>
  <c r="C786" i="19"/>
  <c r="C785" i="19"/>
  <c r="C784" i="19"/>
  <c r="C783" i="19"/>
  <c r="C782" i="19"/>
  <c r="C781" i="19"/>
  <c r="C780" i="19"/>
  <c r="C779" i="19"/>
  <c r="C778" i="19"/>
  <c r="C777" i="19"/>
  <c r="C776" i="19"/>
  <c r="C775" i="19"/>
  <c r="C774" i="19"/>
  <c r="C773" i="19"/>
  <c r="C772" i="19"/>
  <c r="C771" i="19"/>
  <c r="C770" i="19"/>
  <c r="C769" i="19"/>
  <c r="C768" i="19"/>
  <c r="C767" i="19"/>
  <c r="C766" i="19"/>
  <c r="C765" i="19"/>
  <c r="C764" i="19"/>
  <c r="C763" i="19"/>
  <c r="C762" i="19"/>
  <c r="C761" i="19"/>
  <c r="C760" i="19"/>
  <c r="C759" i="19"/>
  <c r="C758" i="19"/>
  <c r="C757" i="19"/>
  <c r="C756" i="19"/>
  <c r="C755" i="19"/>
  <c r="C754" i="19"/>
  <c r="C753" i="19"/>
  <c r="C752" i="19"/>
  <c r="C751" i="19"/>
  <c r="C750" i="19"/>
  <c r="C749" i="19"/>
  <c r="C748" i="19"/>
  <c r="C747" i="19"/>
  <c r="C746" i="19"/>
  <c r="C745" i="19"/>
  <c r="C744" i="19"/>
  <c r="C743" i="19"/>
  <c r="C742" i="19"/>
  <c r="C741" i="19"/>
  <c r="C740" i="19"/>
  <c r="C739" i="19"/>
  <c r="C738" i="19"/>
  <c r="C737" i="19"/>
  <c r="C736" i="19"/>
  <c r="C735" i="19"/>
  <c r="C734" i="19"/>
  <c r="C733" i="19"/>
  <c r="C732" i="19"/>
  <c r="C731" i="19"/>
  <c r="C730" i="19"/>
  <c r="C729" i="19"/>
  <c r="C728" i="19"/>
  <c r="C727" i="19"/>
  <c r="C726" i="19"/>
  <c r="C725" i="19"/>
  <c r="C724" i="19"/>
  <c r="C723" i="19"/>
  <c r="C722" i="19"/>
  <c r="C721" i="19"/>
  <c r="C720" i="19"/>
  <c r="C719" i="19"/>
  <c r="C718" i="19"/>
  <c r="C717" i="19"/>
  <c r="C716" i="19"/>
  <c r="C715" i="19"/>
  <c r="C714" i="19"/>
  <c r="C713" i="19"/>
  <c r="C712" i="19"/>
  <c r="C711" i="19"/>
  <c r="C710" i="19"/>
  <c r="C709" i="19"/>
  <c r="C708" i="19"/>
  <c r="C707" i="19"/>
  <c r="C706" i="19"/>
  <c r="C705" i="19"/>
  <c r="C704" i="19"/>
  <c r="C703" i="19"/>
  <c r="C702" i="19"/>
  <c r="C701" i="19"/>
  <c r="C700" i="19"/>
  <c r="C699" i="19"/>
  <c r="C698" i="19"/>
  <c r="C697" i="19"/>
  <c r="C696" i="19"/>
  <c r="C695" i="19"/>
  <c r="C694" i="19"/>
  <c r="C693" i="19"/>
  <c r="C692" i="19"/>
  <c r="C691" i="19"/>
  <c r="C690" i="19"/>
  <c r="C689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2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49" i="19"/>
  <c r="C648" i="19"/>
  <c r="C647" i="19"/>
  <c r="C646" i="19"/>
  <c r="C645" i="19"/>
  <c r="C644" i="19"/>
  <c r="C643" i="19"/>
  <c r="C642" i="19"/>
  <c r="C641" i="19"/>
  <c r="C640" i="19"/>
  <c r="C639" i="19"/>
  <c r="C638" i="19"/>
  <c r="C637" i="19"/>
  <c r="C636" i="19"/>
  <c r="C635" i="19"/>
  <c r="C634" i="19"/>
  <c r="C633" i="19"/>
  <c r="C632" i="19"/>
  <c r="C631" i="19"/>
  <c r="C630" i="19"/>
  <c r="C629" i="19"/>
  <c r="C628" i="19"/>
  <c r="C627" i="19"/>
  <c r="C626" i="19"/>
  <c r="C625" i="19"/>
  <c r="C624" i="19"/>
  <c r="C623" i="19"/>
  <c r="C622" i="19"/>
  <c r="C621" i="19"/>
  <c r="C620" i="19"/>
  <c r="C619" i="19"/>
  <c r="C618" i="19"/>
  <c r="C617" i="19"/>
  <c r="C616" i="19"/>
  <c r="C615" i="19"/>
  <c r="C614" i="19"/>
  <c r="C613" i="19"/>
  <c r="C612" i="19"/>
  <c r="C611" i="19"/>
  <c r="C610" i="19"/>
  <c r="C609" i="19"/>
  <c r="C608" i="19"/>
  <c r="C607" i="19"/>
  <c r="C606" i="19"/>
  <c r="C605" i="19"/>
  <c r="C604" i="19"/>
  <c r="C603" i="19"/>
  <c r="C602" i="19"/>
  <c r="C601" i="19"/>
  <c r="C600" i="19"/>
  <c r="C599" i="19"/>
  <c r="C598" i="19"/>
  <c r="C597" i="19"/>
  <c r="C596" i="19"/>
  <c r="C595" i="19"/>
  <c r="C594" i="19"/>
  <c r="C593" i="19"/>
  <c r="C592" i="19"/>
  <c r="C591" i="19"/>
  <c r="C590" i="19"/>
  <c r="C589" i="19"/>
  <c r="C588" i="19"/>
  <c r="C587" i="19"/>
  <c r="C586" i="19"/>
  <c r="C585" i="19"/>
  <c r="C584" i="19"/>
  <c r="C583" i="19"/>
  <c r="C582" i="19"/>
  <c r="C581" i="19"/>
  <c r="C580" i="19"/>
  <c r="C579" i="19"/>
  <c r="C578" i="19"/>
  <c r="C577" i="19"/>
  <c r="C576" i="19"/>
  <c r="C575" i="19"/>
  <c r="C574" i="19"/>
  <c r="C573" i="19"/>
  <c r="C572" i="19"/>
  <c r="C571" i="19"/>
  <c r="C570" i="19"/>
  <c r="C569" i="19"/>
  <c r="C568" i="19"/>
  <c r="C567" i="19"/>
  <c r="C566" i="19"/>
  <c r="C565" i="19"/>
  <c r="C564" i="19"/>
  <c r="C563" i="19"/>
  <c r="C562" i="19"/>
  <c r="C561" i="19"/>
  <c r="C560" i="19"/>
  <c r="C559" i="19"/>
  <c r="C558" i="19"/>
  <c r="C557" i="19"/>
  <c r="C556" i="19"/>
  <c r="C555" i="19"/>
  <c r="C554" i="19"/>
  <c r="C553" i="19"/>
  <c r="C552" i="19"/>
  <c r="C551" i="19"/>
  <c r="C550" i="19"/>
  <c r="C549" i="19"/>
  <c r="C548" i="19"/>
  <c r="C547" i="19"/>
  <c r="C546" i="19"/>
  <c r="C545" i="19"/>
  <c r="C544" i="19"/>
  <c r="C543" i="19"/>
  <c r="C542" i="19"/>
  <c r="C541" i="19"/>
  <c r="C540" i="19"/>
  <c r="C539" i="19"/>
  <c r="C538" i="19"/>
  <c r="C537" i="19"/>
  <c r="C536" i="19"/>
  <c r="C535" i="19"/>
  <c r="C534" i="19"/>
  <c r="C533" i="19"/>
  <c r="C532" i="19"/>
  <c r="C531" i="19"/>
  <c r="C530" i="19"/>
  <c r="C529" i="19"/>
  <c r="C528" i="19"/>
  <c r="C527" i="19"/>
  <c r="C526" i="19"/>
  <c r="C525" i="19"/>
  <c r="C524" i="19"/>
  <c r="C523" i="19"/>
  <c r="C522" i="19"/>
  <c r="C521" i="19"/>
  <c r="C520" i="19"/>
  <c r="C519" i="19"/>
  <c r="C518" i="19"/>
  <c r="C517" i="19"/>
  <c r="C516" i="19"/>
  <c r="C515" i="19"/>
  <c r="C514" i="19"/>
  <c r="C513" i="19"/>
  <c r="C512" i="19"/>
  <c r="C511" i="19"/>
  <c r="C510" i="19"/>
  <c r="C509" i="19"/>
  <c r="C508" i="19"/>
  <c r="C507" i="19"/>
  <c r="C506" i="19"/>
  <c r="C505" i="19"/>
  <c r="C504" i="19"/>
  <c r="C503" i="19"/>
  <c r="C502" i="19"/>
  <c r="C501" i="19"/>
  <c r="C500" i="19"/>
  <c r="C499" i="19"/>
  <c r="C498" i="19"/>
  <c r="C497" i="19"/>
  <c r="C496" i="19"/>
  <c r="C495" i="19"/>
  <c r="C494" i="19"/>
  <c r="C493" i="19"/>
  <c r="C492" i="19"/>
  <c r="C491" i="19"/>
  <c r="C490" i="19"/>
  <c r="C489" i="19"/>
  <c r="C488" i="19"/>
  <c r="C487" i="19"/>
  <c r="C486" i="19"/>
  <c r="C485" i="19"/>
  <c r="C484" i="19"/>
  <c r="C483" i="19"/>
  <c r="C482" i="19"/>
  <c r="C481" i="19"/>
  <c r="C480" i="19"/>
  <c r="C479" i="19"/>
  <c r="C478" i="19"/>
  <c r="C477" i="19"/>
  <c r="C476" i="19"/>
  <c r="C475" i="19"/>
  <c r="C474" i="19"/>
  <c r="C473" i="19"/>
  <c r="C472" i="19"/>
  <c r="C471" i="19"/>
  <c r="C470" i="19"/>
  <c r="C469" i="19"/>
  <c r="C468" i="19"/>
  <c r="C467" i="19"/>
  <c r="C466" i="19"/>
  <c r="C465" i="19"/>
  <c r="C464" i="19"/>
  <c r="C463" i="19"/>
  <c r="C462" i="19"/>
  <c r="C461" i="19"/>
  <c r="C460" i="19"/>
  <c r="C459" i="19"/>
  <c r="C458" i="19"/>
  <c r="C457" i="19"/>
  <c r="C456" i="19"/>
  <c r="C455" i="19"/>
  <c r="C454" i="19"/>
  <c r="C453" i="19"/>
  <c r="C452" i="19"/>
  <c r="C451" i="19"/>
  <c r="C450" i="19"/>
  <c r="C449" i="19"/>
  <c r="C448" i="19"/>
  <c r="C447" i="19"/>
  <c r="C446" i="19"/>
  <c r="C445" i="19"/>
  <c r="C444" i="19"/>
  <c r="C443" i="19"/>
  <c r="C442" i="19"/>
  <c r="C441" i="19"/>
  <c r="C440" i="19"/>
  <c r="C439" i="19"/>
  <c r="C438" i="19"/>
  <c r="C437" i="19"/>
  <c r="C436" i="19"/>
  <c r="C435" i="19"/>
  <c r="C434" i="19"/>
  <c r="C433" i="19"/>
  <c r="C432" i="19"/>
  <c r="C431" i="19"/>
  <c r="C430" i="19"/>
  <c r="C429" i="19"/>
  <c r="C428" i="19"/>
  <c r="C427" i="19"/>
  <c r="C426" i="19"/>
  <c r="C425" i="19"/>
  <c r="C424" i="19"/>
  <c r="C423" i="19"/>
  <c r="C422" i="19"/>
  <c r="C421" i="19"/>
  <c r="C420" i="19"/>
  <c r="C419" i="19"/>
  <c r="C418" i="19"/>
  <c r="C417" i="19"/>
  <c r="C416" i="19"/>
  <c r="C415" i="19"/>
  <c r="C414" i="19"/>
  <c r="C413" i="19"/>
  <c r="C412" i="19"/>
  <c r="C411" i="19"/>
  <c r="C410" i="19"/>
  <c r="C409" i="19"/>
  <c r="C408" i="19"/>
  <c r="C407" i="19"/>
  <c r="C406" i="19"/>
  <c r="C405" i="19"/>
  <c r="C404" i="19"/>
  <c r="C403" i="19"/>
  <c r="C402" i="19"/>
  <c r="C401" i="19"/>
  <c r="C400" i="19"/>
  <c r="C399" i="19"/>
  <c r="C398" i="19"/>
  <c r="C397" i="19"/>
  <c r="C396" i="19"/>
  <c r="C395" i="19"/>
  <c r="C394" i="19"/>
  <c r="C393" i="19"/>
  <c r="C392" i="19"/>
  <c r="C391" i="19"/>
  <c r="C390" i="19"/>
  <c r="C389" i="19"/>
  <c r="C388" i="19"/>
  <c r="C387" i="19"/>
  <c r="C386" i="19"/>
  <c r="C385" i="19"/>
  <c r="C384" i="19"/>
  <c r="C383" i="19"/>
  <c r="C382" i="19"/>
  <c r="C381" i="19"/>
  <c r="C380" i="19"/>
  <c r="C379" i="19"/>
  <c r="C378" i="19"/>
  <c r="C377" i="19"/>
  <c r="C376" i="19"/>
  <c r="C375" i="19"/>
  <c r="C374" i="19"/>
  <c r="C373" i="19"/>
  <c r="C372" i="19"/>
  <c r="C371" i="19"/>
  <c r="C370" i="19"/>
  <c r="C369" i="19"/>
  <c r="C368" i="19"/>
  <c r="C367" i="19"/>
  <c r="C366" i="19"/>
  <c r="C365" i="19"/>
  <c r="C364" i="19"/>
  <c r="C363" i="19"/>
  <c r="C362" i="19"/>
  <c r="C361" i="19"/>
  <c r="C360" i="19"/>
  <c r="C359" i="19"/>
  <c r="C358" i="19"/>
  <c r="C357" i="19"/>
  <c r="C356" i="19"/>
  <c r="C355" i="19"/>
  <c r="C354" i="19"/>
  <c r="C353" i="19"/>
  <c r="C352" i="19"/>
  <c r="C351" i="19"/>
  <c r="C350" i="19"/>
  <c r="C349" i="19"/>
  <c r="C348" i="19"/>
  <c r="C347" i="19"/>
  <c r="C346" i="19"/>
  <c r="C345" i="19"/>
  <c r="C344" i="19"/>
  <c r="C343" i="19"/>
  <c r="C342" i="19"/>
  <c r="C341" i="19"/>
  <c r="C340" i="19"/>
  <c r="C339" i="19"/>
  <c r="C338" i="19"/>
  <c r="C337" i="19"/>
  <c r="C336" i="19"/>
  <c r="C335" i="19"/>
  <c r="C334" i="19"/>
  <c r="C333" i="19"/>
  <c r="C332" i="19"/>
  <c r="C331" i="19"/>
  <c r="C330" i="19"/>
  <c r="C329" i="19"/>
  <c r="C328" i="19"/>
  <c r="C327" i="19"/>
  <c r="C326" i="19"/>
  <c r="C325" i="19"/>
  <c r="C324" i="19"/>
  <c r="C323" i="19"/>
  <c r="C322" i="19"/>
  <c r="C321" i="19"/>
  <c r="C320" i="19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1" i="19"/>
  <c r="C280" i="19"/>
  <c r="C279" i="19"/>
  <c r="C278" i="19"/>
  <c r="C277" i="19"/>
  <c r="C276" i="19"/>
  <c r="C275" i="19"/>
  <c r="C274" i="19"/>
  <c r="C273" i="19"/>
  <c r="C272" i="19"/>
  <c r="C271" i="19"/>
  <c r="C270" i="19"/>
  <c r="C269" i="19"/>
  <c r="C268" i="19"/>
  <c r="C267" i="19"/>
  <c r="C266" i="19"/>
  <c r="C265" i="19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H22" i="19"/>
  <c r="C22" i="19"/>
  <c r="C21" i="19"/>
  <c r="G22" i="19" s="1"/>
  <c r="C1014" i="18"/>
  <c r="C1013" i="18"/>
  <c r="C1012" i="18"/>
  <c r="C1011" i="18"/>
  <c r="C1010" i="18"/>
  <c r="C1009" i="18"/>
  <c r="C1008" i="18"/>
  <c r="C1007" i="18"/>
  <c r="C1006" i="18"/>
  <c r="C1005" i="18"/>
  <c r="C1004" i="18"/>
  <c r="C1003" i="18"/>
  <c r="C1002" i="18"/>
  <c r="C1001" i="18"/>
  <c r="C1000" i="18"/>
  <c r="C999" i="18"/>
  <c r="C998" i="18"/>
  <c r="C997" i="18"/>
  <c r="C996" i="18"/>
  <c r="C995" i="18"/>
  <c r="C994" i="18"/>
  <c r="C993" i="18"/>
  <c r="C992" i="18"/>
  <c r="C991" i="18"/>
  <c r="C990" i="18"/>
  <c r="C989" i="18"/>
  <c r="C988" i="18"/>
  <c r="C987" i="18"/>
  <c r="C986" i="18"/>
  <c r="C985" i="18"/>
  <c r="C984" i="18"/>
  <c r="C983" i="18"/>
  <c r="C982" i="18"/>
  <c r="C981" i="18"/>
  <c r="C980" i="18"/>
  <c r="C979" i="18"/>
  <c r="C978" i="18"/>
  <c r="C977" i="18"/>
  <c r="C976" i="18"/>
  <c r="C975" i="18"/>
  <c r="C974" i="18"/>
  <c r="C973" i="18"/>
  <c r="C972" i="18"/>
  <c r="C971" i="18"/>
  <c r="C970" i="18"/>
  <c r="C969" i="18"/>
  <c r="C968" i="18"/>
  <c r="C967" i="18"/>
  <c r="C966" i="18"/>
  <c r="C965" i="18"/>
  <c r="C964" i="18"/>
  <c r="C963" i="18"/>
  <c r="C962" i="18"/>
  <c r="C961" i="18"/>
  <c r="C960" i="18"/>
  <c r="C959" i="18"/>
  <c r="C958" i="18"/>
  <c r="C957" i="18"/>
  <c r="C956" i="18"/>
  <c r="C955" i="18"/>
  <c r="C954" i="18"/>
  <c r="C953" i="18"/>
  <c r="C952" i="18"/>
  <c r="C951" i="18"/>
  <c r="C950" i="18"/>
  <c r="C949" i="18"/>
  <c r="C948" i="18"/>
  <c r="C947" i="18"/>
  <c r="C946" i="18"/>
  <c r="C945" i="18"/>
  <c r="C944" i="18"/>
  <c r="C943" i="18"/>
  <c r="C942" i="18"/>
  <c r="C941" i="18"/>
  <c r="C940" i="18"/>
  <c r="C939" i="18"/>
  <c r="C938" i="18"/>
  <c r="C937" i="18"/>
  <c r="C936" i="18"/>
  <c r="C935" i="18"/>
  <c r="C934" i="18"/>
  <c r="C933" i="18"/>
  <c r="C932" i="18"/>
  <c r="C931" i="18"/>
  <c r="C930" i="18"/>
  <c r="C929" i="18"/>
  <c r="C928" i="18"/>
  <c r="C927" i="18"/>
  <c r="C926" i="18"/>
  <c r="C925" i="18"/>
  <c r="C924" i="18"/>
  <c r="C923" i="18"/>
  <c r="C922" i="18"/>
  <c r="C921" i="18"/>
  <c r="C920" i="18"/>
  <c r="C919" i="18"/>
  <c r="C918" i="18"/>
  <c r="C917" i="18"/>
  <c r="C916" i="18"/>
  <c r="C915" i="18"/>
  <c r="C914" i="18"/>
  <c r="C913" i="18"/>
  <c r="C912" i="18"/>
  <c r="C911" i="18"/>
  <c r="C910" i="18"/>
  <c r="C909" i="18"/>
  <c r="C908" i="18"/>
  <c r="C907" i="18"/>
  <c r="C906" i="18"/>
  <c r="C905" i="18"/>
  <c r="C904" i="18"/>
  <c r="C903" i="18"/>
  <c r="C902" i="18"/>
  <c r="C901" i="18"/>
  <c r="C900" i="18"/>
  <c r="C899" i="18"/>
  <c r="C898" i="18"/>
  <c r="C897" i="18"/>
  <c r="C896" i="18"/>
  <c r="C895" i="18"/>
  <c r="C894" i="18"/>
  <c r="C893" i="18"/>
  <c r="C892" i="18"/>
  <c r="C891" i="18"/>
  <c r="C890" i="18"/>
  <c r="C889" i="18"/>
  <c r="C888" i="18"/>
  <c r="C887" i="18"/>
  <c r="C886" i="18"/>
  <c r="C885" i="18"/>
  <c r="C884" i="18"/>
  <c r="C883" i="18"/>
  <c r="C882" i="18"/>
  <c r="C881" i="18"/>
  <c r="C880" i="18"/>
  <c r="C879" i="18"/>
  <c r="C878" i="18"/>
  <c r="C877" i="18"/>
  <c r="C876" i="18"/>
  <c r="C875" i="18"/>
  <c r="C874" i="18"/>
  <c r="C873" i="18"/>
  <c r="C872" i="18"/>
  <c r="C871" i="18"/>
  <c r="C870" i="18"/>
  <c r="C869" i="18"/>
  <c r="C868" i="18"/>
  <c r="C867" i="18"/>
  <c r="C866" i="18"/>
  <c r="C865" i="18"/>
  <c r="C864" i="18"/>
  <c r="C863" i="18"/>
  <c r="C862" i="18"/>
  <c r="C861" i="18"/>
  <c r="C860" i="18"/>
  <c r="C859" i="18"/>
  <c r="C858" i="18"/>
  <c r="C857" i="18"/>
  <c r="C856" i="18"/>
  <c r="C855" i="18"/>
  <c r="C854" i="18"/>
  <c r="C853" i="18"/>
  <c r="C852" i="18"/>
  <c r="C851" i="18"/>
  <c r="C850" i="18"/>
  <c r="C849" i="18"/>
  <c r="C848" i="18"/>
  <c r="C847" i="18"/>
  <c r="C846" i="18"/>
  <c r="C845" i="18"/>
  <c r="C844" i="18"/>
  <c r="C843" i="18"/>
  <c r="C842" i="18"/>
  <c r="C841" i="18"/>
  <c r="C840" i="18"/>
  <c r="C839" i="18"/>
  <c r="C838" i="18"/>
  <c r="C837" i="18"/>
  <c r="C836" i="18"/>
  <c r="C835" i="18"/>
  <c r="C834" i="18"/>
  <c r="C833" i="18"/>
  <c r="C832" i="18"/>
  <c r="C831" i="18"/>
  <c r="C830" i="18"/>
  <c r="C829" i="18"/>
  <c r="C828" i="18"/>
  <c r="C827" i="18"/>
  <c r="C826" i="18"/>
  <c r="C825" i="18"/>
  <c r="C824" i="18"/>
  <c r="C823" i="18"/>
  <c r="C822" i="18"/>
  <c r="C821" i="18"/>
  <c r="C820" i="18"/>
  <c r="C819" i="18"/>
  <c r="C818" i="18"/>
  <c r="C817" i="18"/>
  <c r="C816" i="18"/>
  <c r="C815" i="18"/>
  <c r="C814" i="18"/>
  <c r="C813" i="18"/>
  <c r="C812" i="18"/>
  <c r="C811" i="18"/>
  <c r="C810" i="18"/>
  <c r="C809" i="18"/>
  <c r="C808" i="18"/>
  <c r="C807" i="18"/>
  <c r="C806" i="18"/>
  <c r="C805" i="18"/>
  <c r="C804" i="18"/>
  <c r="C803" i="18"/>
  <c r="C802" i="18"/>
  <c r="C801" i="18"/>
  <c r="C800" i="18"/>
  <c r="C799" i="18"/>
  <c r="C798" i="18"/>
  <c r="C797" i="18"/>
  <c r="C796" i="18"/>
  <c r="C795" i="18"/>
  <c r="C794" i="18"/>
  <c r="C793" i="18"/>
  <c r="C792" i="18"/>
  <c r="C791" i="18"/>
  <c r="C790" i="18"/>
  <c r="C789" i="18"/>
  <c r="C788" i="18"/>
  <c r="C787" i="18"/>
  <c r="C786" i="18"/>
  <c r="C785" i="18"/>
  <c r="C784" i="18"/>
  <c r="C783" i="18"/>
  <c r="C782" i="18"/>
  <c r="C781" i="18"/>
  <c r="C780" i="18"/>
  <c r="C779" i="18"/>
  <c r="C778" i="18"/>
  <c r="C777" i="18"/>
  <c r="C776" i="18"/>
  <c r="C775" i="18"/>
  <c r="C774" i="18"/>
  <c r="C773" i="18"/>
  <c r="C772" i="18"/>
  <c r="C771" i="18"/>
  <c r="C770" i="18"/>
  <c r="C769" i="18"/>
  <c r="C768" i="18"/>
  <c r="C767" i="18"/>
  <c r="C766" i="18"/>
  <c r="C765" i="18"/>
  <c r="C764" i="18"/>
  <c r="C763" i="18"/>
  <c r="C762" i="18"/>
  <c r="C761" i="18"/>
  <c r="C760" i="18"/>
  <c r="C759" i="18"/>
  <c r="C758" i="18"/>
  <c r="C757" i="18"/>
  <c r="C756" i="18"/>
  <c r="C755" i="18"/>
  <c r="C754" i="18"/>
  <c r="C753" i="18"/>
  <c r="C752" i="18"/>
  <c r="C751" i="18"/>
  <c r="C750" i="18"/>
  <c r="C749" i="18"/>
  <c r="C748" i="18"/>
  <c r="C747" i="18"/>
  <c r="C746" i="18"/>
  <c r="C745" i="18"/>
  <c r="C744" i="18"/>
  <c r="C743" i="18"/>
  <c r="C742" i="18"/>
  <c r="C741" i="18"/>
  <c r="C740" i="18"/>
  <c r="C739" i="18"/>
  <c r="C738" i="18"/>
  <c r="C737" i="18"/>
  <c r="C736" i="18"/>
  <c r="C735" i="18"/>
  <c r="C734" i="18"/>
  <c r="C733" i="18"/>
  <c r="C732" i="18"/>
  <c r="C731" i="18"/>
  <c r="C730" i="18"/>
  <c r="C729" i="18"/>
  <c r="C728" i="18"/>
  <c r="C727" i="18"/>
  <c r="C726" i="18"/>
  <c r="C725" i="18"/>
  <c r="C724" i="18"/>
  <c r="C723" i="18"/>
  <c r="C722" i="18"/>
  <c r="C721" i="18"/>
  <c r="C720" i="18"/>
  <c r="C719" i="18"/>
  <c r="C718" i="18"/>
  <c r="C717" i="18"/>
  <c r="C716" i="18"/>
  <c r="C715" i="18"/>
  <c r="C714" i="18"/>
  <c r="C713" i="18"/>
  <c r="C712" i="18"/>
  <c r="C711" i="18"/>
  <c r="C710" i="18"/>
  <c r="C709" i="18"/>
  <c r="C708" i="18"/>
  <c r="C707" i="18"/>
  <c r="C706" i="18"/>
  <c r="C705" i="18"/>
  <c r="C704" i="18"/>
  <c r="C703" i="18"/>
  <c r="C702" i="18"/>
  <c r="C701" i="18"/>
  <c r="C700" i="18"/>
  <c r="C699" i="18"/>
  <c r="C698" i="18"/>
  <c r="C697" i="18"/>
  <c r="C696" i="18"/>
  <c r="C695" i="18"/>
  <c r="C694" i="18"/>
  <c r="C693" i="18"/>
  <c r="C692" i="18"/>
  <c r="C691" i="18"/>
  <c r="C690" i="18"/>
  <c r="C689" i="18"/>
  <c r="C688" i="18"/>
  <c r="C687" i="18"/>
  <c r="C686" i="18"/>
  <c r="C685" i="18"/>
  <c r="C684" i="18"/>
  <c r="C683" i="18"/>
  <c r="C682" i="18"/>
  <c r="C681" i="18"/>
  <c r="C680" i="18"/>
  <c r="C679" i="18"/>
  <c r="C678" i="18"/>
  <c r="C677" i="18"/>
  <c r="C676" i="18"/>
  <c r="C675" i="18"/>
  <c r="C674" i="18"/>
  <c r="C673" i="18"/>
  <c r="C672" i="18"/>
  <c r="C671" i="18"/>
  <c r="C670" i="18"/>
  <c r="C669" i="18"/>
  <c r="C668" i="18"/>
  <c r="C667" i="18"/>
  <c r="C666" i="18"/>
  <c r="C665" i="18"/>
  <c r="C664" i="18"/>
  <c r="C663" i="18"/>
  <c r="C662" i="18"/>
  <c r="C661" i="18"/>
  <c r="C660" i="18"/>
  <c r="C659" i="18"/>
  <c r="C658" i="18"/>
  <c r="C657" i="18"/>
  <c r="C656" i="18"/>
  <c r="C655" i="18"/>
  <c r="C654" i="18"/>
  <c r="C653" i="18"/>
  <c r="C652" i="18"/>
  <c r="C651" i="18"/>
  <c r="C650" i="18"/>
  <c r="C649" i="18"/>
  <c r="C648" i="18"/>
  <c r="C647" i="18"/>
  <c r="C646" i="18"/>
  <c r="C645" i="18"/>
  <c r="C644" i="18"/>
  <c r="C643" i="18"/>
  <c r="C642" i="18"/>
  <c r="C641" i="18"/>
  <c r="C640" i="18"/>
  <c r="C639" i="18"/>
  <c r="C638" i="18"/>
  <c r="C637" i="18"/>
  <c r="C636" i="18"/>
  <c r="C635" i="18"/>
  <c r="C634" i="18"/>
  <c r="C633" i="18"/>
  <c r="C632" i="18"/>
  <c r="C631" i="18"/>
  <c r="C630" i="18"/>
  <c r="C629" i="18"/>
  <c r="C628" i="18"/>
  <c r="C627" i="18"/>
  <c r="C626" i="18"/>
  <c r="C625" i="18"/>
  <c r="C624" i="18"/>
  <c r="C623" i="18"/>
  <c r="C622" i="18"/>
  <c r="C621" i="18"/>
  <c r="C620" i="18"/>
  <c r="C619" i="18"/>
  <c r="C618" i="18"/>
  <c r="C617" i="18"/>
  <c r="C616" i="18"/>
  <c r="C615" i="18"/>
  <c r="C614" i="18"/>
  <c r="C613" i="18"/>
  <c r="C612" i="18"/>
  <c r="C611" i="18"/>
  <c r="C610" i="18"/>
  <c r="C609" i="18"/>
  <c r="C608" i="18"/>
  <c r="C607" i="18"/>
  <c r="C606" i="18"/>
  <c r="C605" i="18"/>
  <c r="C604" i="18"/>
  <c r="C603" i="18"/>
  <c r="C602" i="18"/>
  <c r="C601" i="18"/>
  <c r="C600" i="18"/>
  <c r="C599" i="18"/>
  <c r="C598" i="18"/>
  <c r="C597" i="18"/>
  <c r="C596" i="18"/>
  <c r="C595" i="18"/>
  <c r="C594" i="18"/>
  <c r="C593" i="18"/>
  <c r="C592" i="18"/>
  <c r="C591" i="18"/>
  <c r="C590" i="18"/>
  <c r="C589" i="18"/>
  <c r="C588" i="18"/>
  <c r="C587" i="18"/>
  <c r="C586" i="18"/>
  <c r="C585" i="18"/>
  <c r="C584" i="18"/>
  <c r="C583" i="18"/>
  <c r="C582" i="18"/>
  <c r="C581" i="18"/>
  <c r="C580" i="18"/>
  <c r="C579" i="18"/>
  <c r="C578" i="18"/>
  <c r="C577" i="18"/>
  <c r="C576" i="18"/>
  <c r="C575" i="18"/>
  <c r="C574" i="18"/>
  <c r="C573" i="18"/>
  <c r="C572" i="18"/>
  <c r="C571" i="18"/>
  <c r="C570" i="18"/>
  <c r="C569" i="18"/>
  <c r="C568" i="18"/>
  <c r="C567" i="18"/>
  <c r="C566" i="18"/>
  <c r="C565" i="18"/>
  <c r="C564" i="18"/>
  <c r="C563" i="18"/>
  <c r="C562" i="18"/>
  <c r="C561" i="18"/>
  <c r="C560" i="18"/>
  <c r="C559" i="18"/>
  <c r="C558" i="18"/>
  <c r="C557" i="18"/>
  <c r="C556" i="18"/>
  <c r="C555" i="18"/>
  <c r="C554" i="18"/>
  <c r="C553" i="18"/>
  <c r="C552" i="18"/>
  <c r="C551" i="18"/>
  <c r="C550" i="18"/>
  <c r="C549" i="18"/>
  <c r="C548" i="18"/>
  <c r="C547" i="18"/>
  <c r="C546" i="18"/>
  <c r="C545" i="18"/>
  <c r="C544" i="18"/>
  <c r="C543" i="18"/>
  <c r="C542" i="18"/>
  <c r="C541" i="18"/>
  <c r="C540" i="18"/>
  <c r="C539" i="18"/>
  <c r="C538" i="18"/>
  <c r="C537" i="18"/>
  <c r="C536" i="18"/>
  <c r="C535" i="18"/>
  <c r="C534" i="18"/>
  <c r="C533" i="18"/>
  <c r="C532" i="18"/>
  <c r="C531" i="18"/>
  <c r="C530" i="18"/>
  <c r="C529" i="18"/>
  <c r="C528" i="18"/>
  <c r="C527" i="18"/>
  <c r="C526" i="18"/>
  <c r="C525" i="18"/>
  <c r="C524" i="18"/>
  <c r="C523" i="18"/>
  <c r="C522" i="18"/>
  <c r="C521" i="18"/>
  <c r="C520" i="18"/>
  <c r="C519" i="18"/>
  <c r="C518" i="18"/>
  <c r="C517" i="18"/>
  <c r="C516" i="18"/>
  <c r="C515" i="18"/>
  <c r="C514" i="18"/>
  <c r="C513" i="18"/>
  <c r="C512" i="18"/>
  <c r="C511" i="18"/>
  <c r="C510" i="18"/>
  <c r="C509" i="18"/>
  <c r="C508" i="18"/>
  <c r="C507" i="18"/>
  <c r="C506" i="18"/>
  <c r="C505" i="18"/>
  <c r="C504" i="18"/>
  <c r="C503" i="18"/>
  <c r="C502" i="18"/>
  <c r="C501" i="18"/>
  <c r="C500" i="18"/>
  <c r="C499" i="18"/>
  <c r="C498" i="18"/>
  <c r="C497" i="18"/>
  <c r="C496" i="18"/>
  <c r="C495" i="18"/>
  <c r="C494" i="18"/>
  <c r="C493" i="18"/>
  <c r="C492" i="18"/>
  <c r="C491" i="18"/>
  <c r="C490" i="18"/>
  <c r="C489" i="18"/>
  <c r="C488" i="18"/>
  <c r="C487" i="18"/>
  <c r="C486" i="18"/>
  <c r="C485" i="18"/>
  <c r="C484" i="18"/>
  <c r="C483" i="18"/>
  <c r="C482" i="18"/>
  <c r="C481" i="18"/>
  <c r="C480" i="18"/>
  <c r="C479" i="18"/>
  <c r="C478" i="18"/>
  <c r="C477" i="18"/>
  <c r="C476" i="18"/>
  <c r="C475" i="18"/>
  <c r="C474" i="18"/>
  <c r="C473" i="18"/>
  <c r="C472" i="18"/>
  <c r="C471" i="18"/>
  <c r="C470" i="18"/>
  <c r="C469" i="18"/>
  <c r="C468" i="18"/>
  <c r="C467" i="18"/>
  <c r="C466" i="18"/>
  <c r="C465" i="18"/>
  <c r="C464" i="18"/>
  <c r="C463" i="18"/>
  <c r="C462" i="18"/>
  <c r="C461" i="18"/>
  <c r="C460" i="18"/>
  <c r="C459" i="18"/>
  <c r="C458" i="18"/>
  <c r="C457" i="18"/>
  <c r="C456" i="18"/>
  <c r="C455" i="18"/>
  <c r="C454" i="18"/>
  <c r="C453" i="18"/>
  <c r="C452" i="18"/>
  <c r="C451" i="18"/>
  <c r="C450" i="18"/>
  <c r="C449" i="18"/>
  <c r="C448" i="18"/>
  <c r="C447" i="18"/>
  <c r="C446" i="18"/>
  <c r="C445" i="18"/>
  <c r="C444" i="18"/>
  <c r="C443" i="18"/>
  <c r="C442" i="18"/>
  <c r="C441" i="18"/>
  <c r="C440" i="18"/>
  <c r="C439" i="18"/>
  <c r="C438" i="18"/>
  <c r="C437" i="18"/>
  <c r="C436" i="18"/>
  <c r="C435" i="18"/>
  <c r="C434" i="18"/>
  <c r="C433" i="18"/>
  <c r="C432" i="18"/>
  <c r="C431" i="18"/>
  <c r="C430" i="18"/>
  <c r="C429" i="18"/>
  <c r="C428" i="18"/>
  <c r="C427" i="18"/>
  <c r="C426" i="18"/>
  <c r="C425" i="18"/>
  <c r="C424" i="18"/>
  <c r="C423" i="18"/>
  <c r="C422" i="18"/>
  <c r="C421" i="18"/>
  <c r="C420" i="18"/>
  <c r="C419" i="18"/>
  <c r="C418" i="18"/>
  <c r="C417" i="18"/>
  <c r="C416" i="18"/>
  <c r="C415" i="18"/>
  <c r="C414" i="18"/>
  <c r="C413" i="18"/>
  <c r="C412" i="18"/>
  <c r="C411" i="18"/>
  <c r="C410" i="18"/>
  <c r="C409" i="18"/>
  <c r="C408" i="18"/>
  <c r="C407" i="18"/>
  <c r="C406" i="18"/>
  <c r="C405" i="18"/>
  <c r="C404" i="18"/>
  <c r="C403" i="18"/>
  <c r="C402" i="18"/>
  <c r="C401" i="18"/>
  <c r="C400" i="18"/>
  <c r="C399" i="18"/>
  <c r="C398" i="18"/>
  <c r="C397" i="18"/>
  <c r="C396" i="18"/>
  <c r="C395" i="18"/>
  <c r="C394" i="18"/>
  <c r="C393" i="18"/>
  <c r="C392" i="18"/>
  <c r="C391" i="18"/>
  <c r="C390" i="18"/>
  <c r="C389" i="18"/>
  <c r="C388" i="18"/>
  <c r="C387" i="18"/>
  <c r="C386" i="18"/>
  <c r="C385" i="18"/>
  <c r="C384" i="18"/>
  <c r="C383" i="18"/>
  <c r="C382" i="18"/>
  <c r="C381" i="18"/>
  <c r="C380" i="18"/>
  <c r="C379" i="18"/>
  <c r="C378" i="18"/>
  <c r="C377" i="18"/>
  <c r="C376" i="18"/>
  <c r="C375" i="18"/>
  <c r="C374" i="18"/>
  <c r="C373" i="18"/>
  <c r="C372" i="18"/>
  <c r="C371" i="18"/>
  <c r="C370" i="18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H22" i="18"/>
  <c r="C22" i="18"/>
  <c r="C21" i="18"/>
  <c r="G22" i="18" s="1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C989" i="17"/>
  <c r="C988" i="17"/>
  <c r="C987" i="17"/>
  <c r="C986" i="17"/>
  <c r="C985" i="17"/>
  <c r="C984" i="17"/>
  <c r="C983" i="17"/>
  <c r="C982" i="17"/>
  <c r="C981" i="17"/>
  <c r="C980" i="17"/>
  <c r="C979" i="17"/>
  <c r="C978" i="17"/>
  <c r="C977" i="17"/>
  <c r="C976" i="17"/>
  <c r="C975" i="17"/>
  <c r="C974" i="17"/>
  <c r="C973" i="17"/>
  <c r="C972" i="17"/>
  <c r="C971" i="17"/>
  <c r="C970" i="17"/>
  <c r="C969" i="17"/>
  <c r="C968" i="17"/>
  <c r="C967" i="17"/>
  <c r="C966" i="17"/>
  <c r="C965" i="17"/>
  <c r="C964" i="17"/>
  <c r="C963" i="17"/>
  <c r="C962" i="17"/>
  <c r="C961" i="17"/>
  <c r="C960" i="17"/>
  <c r="C959" i="17"/>
  <c r="C958" i="17"/>
  <c r="C957" i="17"/>
  <c r="C956" i="17"/>
  <c r="C955" i="17"/>
  <c r="C954" i="17"/>
  <c r="C953" i="17"/>
  <c r="C952" i="17"/>
  <c r="C951" i="17"/>
  <c r="C950" i="17"/>
  <c r="C949" i="17"/>
  <c r="C948" i="17"/>
  <c r="C947" i="17"/>
  <c r="C946" i="17"/>
  <c r="C945" i="17"/>
  <c r="C944" i="17"/>
  <c r="C943" i="17"/>
  <c r="C942" i="17"/>
  <c r="C941" i="17"/>
  <c r="C940" i="17"/>
  <c r="C939" i="17"/>
  <c r="C938" i="17"/>
  <c r="C937" i="17"/>
  <c r="C936" i="17"/>
  <c r="C935" i="17"/>
  <c r="C934" i="17"/>
  <c r="C933" i="17"/>
  <c r="C932" i="17"/>
  <c r="C931" i="17"/>
  <c r="C930" i="17"/>
  <c r="C929" i="17"/>
  <c r="C928" i="17"/>
  <c r="C927" i="17"/>
  <c r="C926" i="17"/>
  <c r="C925" i="17"/>
  <c r="C924" i="17"/>
  <c r="C923" i="17"/>
  <c r="C922" i="17"/>
  <c r="C921" i="17"/>
  <c r="C920" i="17"/>
  <c r="C919" i="17"/>
  <c r="C918" i="17"/>
  <c r="C917" i="17"/>
  <c r="C916" i="17"/>
  <c r="C915" i="17"/>
  <c r="C914" i="17"/>
  <c r="C913" i="17"/>
  <c r="C912" i="17"/>
  <c r="C911" i="17"/>
  <c r="C910" i="17"/>
  <c r="C909" i="17"/>
  <c r="C908" i="17"/>
  <c r="C907" i="17"/>
  <c r="C906" i="17"/>
  <c r="C905" i="17"/>
  <c r="C904" i="17"/>
  <c r="C903" i="17"/>
  <c r="C902" i="17"/>
  <c r="C901" i="17"/>
  <c r="C900" i="17"/>
  <c r="C899" i="17"/>
  <c r="C898" i="17"/>
  <c r="C897" i="17"/>
  <c r="C896" i="17"/>
  <c r="C895" i="17"/>
  <c r="C894" i="17"/>
  <c r="C893" i="17"/>
  <c r="C892" i="17"/>
  <c r="C891" i="17"/>
  <c r="C890" i="17"/>
  <c r="C889" i="17"/>
  <c r="C888" i="17"/>
  <c r="C887" i="17"/>
  <c r="C886" i="17"/>
  <c r="C885" i="17"/>
  <c r="C884" i="17"/>
  <c r="C883" i="17"/>
  <c r="C882" i="17"/>
  <c r="C881" i="17"/>
  <c r="C880" i="17"/>
  <c r="C879" i="17"/>
  <c r="C878" i="17"/>
  <c r="C877" i="17"/>
  <c r="C876" i="17"/>
  <c r="C875" i="17"/>
  <c r="C874" i="17"/>
  <c r="C873" i="17"/>
  <c r="C872" i="17"/>
  <c r="C871" i="17"/>
  <c r="C870" i="17"/>
  <c r="C869" i="17"/>
  <c r="C868" i="17"/>
  <c r="C867" i="17"/>
  <c r="C866" i="17"/>
  <c r="C865" i="17"/>
  <c r="C864" i="17"/>
  <c r="C863" i="17"/>
  <c r="C862" i="17"/>
  <c r="C861" i="17"/>
  <c r="C860" i="17"/>
  <c r="C859" i="17"/>
  <c r="C858" i="17"/>
  <c r="C857" i="17"/>
  <c r="C856" i="17"/>
  <c r="C855" i="17"/>
  <c r="C854" i="17"/>
  <c r="C853" i="17"/>
  <c r="C852" i="17"/>
  <c r="C851" i="17"/>
  <c r="C850" i="17"/>
  <c r="C849" i="17"/>
  <c r="C848" i="17"/>
  <c r="C847" i="17"/>
  <c r="C846" i="17"/>
  <c r="C845" i="17"/>
  <c r="C844" i="17"/>
  <c r="C843" i="17"/>
  <c r="C842" i="17"/>
  <c r="C841" i="17"/>
  <c r="C840" i="17"/>
  <c r="C839" i="17"/>
  <c r="C838" i="17"/>
  <c r="C837" i="17"/>
  <c r="C836" i="17"/>
  <c r="C835" i="17"/>
  <c r="C834" i="17"/>
  <c r="C833" i="17"/>
  <c r="C832" i="17"/>
  <c r="C831" i="17"/>
  <c r="C830" i="17"/>
  <c r="C829" i="17"/>
  <c r="C828" i="17"/>
  <c r="C827" i="17"/>
  <c r="C826" i="17"/>
  <c r="C825" i="17"/>
  <c r="C824" i="17"/>
  <c r="C823" i="17"/>
  <c r="C822" i="17"/>
  <c r="C821" i="17"/>
  <c r="C820" i="17"/>
  <c r="C819" i="17"/>
  <c r="C818" i="17"/>
  <c r="C817" i="17"/>
  <c r="C816" i="17"/>
  <c r="C815" i="17"/>
  <c r="C814" i="17"/>
  <c r="C813" i="17"/>
  <c r="C812" i="17"/>
  <c r="C811" i="17"/>
  <c r="C810" i="17"/>
  <c r="C809" i="17"/>
  <c r="C808" i="17"/>
  <c r="C807" i="17"/>
  <c r="C806" i="17"/>
  <c r="C805" i="17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H22" i="17"/>
  <c r="C22" i="17"/>
  <c r="A21" i="17"/>
  <c r="C21" i="17" s="1"/>
  <c r="G22" i="17" s="1"/>
  <c r="C1014" i="16"/>
  <c r="C1013" i="16"/>
  <c r="C1012" i="16"/>
  <c r="C1011" i="16"/>
  <c r="C1010" i="16"/>
  <c r="C1009" i="16"/>
  <c r="C1008" i="16"/>
  <c r="C1007" i="16"/>
  <c r="C1006" i="16"/>
  <c r="C1005" i="16"/>
  <c r="C1004" i="16"/>
  <c r="C1003" i="16"/>
  <c r="C1002" i="16"/>
  <c r="C1001" i="16"/>
  <c r="C1000" i="16"/>
  <c r="C999" i="16"/>
  <c r="C998" i="16"/>
  <c r="C997" i="16"/>
  <c r="C996" i="16"/>
  <c r="C995" i="16"/>
  <c r="C994" i="16"/>
  <c r="C993" i="16"/>
  <c r="C992" i="16"/>
  <c r="C991" i="16"/>
  <c r="C990" i="16"/>
  <c r="C989" i="16"/>
  <c r="C988" i="16"/>
  <c r="C987" i="16"/>
  <c r="C986" i="16"/>
  <c r="C985" i="16"/>
  <c r="C984" i="16"/>
  <c r="C983" i="16"/>
  <c r="C982" i="16"/>
  <c r="C981" i="16"/>
  <c r="C980" i="16"/>
  <c r="C979" i="16"/>
  <c r="C978" i="16"/>
  <c r="C977" i="16"/>
  <c r="C976" i="16"/>
  <c r="C975" i="16"/>
  <c r="C974" i="16"/>
  <c r="C973" i="16"/>
  <c r="C972" i="16"/>
  <c r="C971" i="16"/>
  <c r="C970" i="16"/>
  <c r="C969" i="16"/>
  <c r="C968" i="16"/>
  <c r="C967" i="16"/>
  <c r="C966" i="16"/>
  <c r="C965" i="16"/>
  <c r="C964" i="16"/>
  <c r="C963" i="16"/>
  <c r="C962" i="16"/>
  <c r="C961" i="16"/>
  <c r="C960" i="16"/>
  <c r="C959" i="16"/>
  <c r="C958" i="16"/>
  <c r="C957" i="16"/>
  <c r="C956" i="16"/>
  <c r="C955" i="16"/>
  <c r="C954" i="16"/>
  <c r="C953" i="16"/>
  <c r="C952" i="16"/>
  <c r="C951" i="16"/>
  <c r="C950" i="16"/>
  <c r="C949" i="16"/>
  <c r="C948" i="16"/>
  <c r="C947" i="16"/>
  <c r="C946" i="16"/>
  <c r="C945" i="16"/>
  <c r="C944" i="16"/>
  <c r="C943" i="16"/>
  <c r="C942" i="16"/>
  <c r="C941" i="16"/>
  <c r="C940" i="16"/>
  <c r="C939" i="16"/>
  <c r="C938" i="16"/>
  <c r="C937" i="16"/>
  <c r="C936" i="16"/>
  <c r="C935" i="16"/>
  <c r="C934" i="16"/>
  <c r="C933" i="16"/>
  <c r="C932" i="16"/>
  <c r="C931" i="16"/>
  <c r="C930" i="16"/>
  <c r="C929" i="16"/>
  <c r="C928" i="16"/>
  <c r="C927" i="16"/>
  <c r="C926" i="16"/>
  <c r="C925" i="16"/>
  <c r="C924" i="16"/>
  <c r="C923" i="16"/>
  <c r="C922" i="16"/>
  <c r="C921" i="16"/>
  <c r="C920" i="16"/>
  <c r="C919" i="16"/>
  <c r="C918" i="16"/>
  <c r="C917" i="16"/>
  <c r="C916" i="16"/>
  <c r="C915" i="16"/>
  <c r="C914" i="16"/>
  <c r="C913" i="16"/>
  <c r="C912" i="16"/>
  <c r="C911" i="16"/>
  <c r="C910" i="16"/>
  <c r="C909" i="16"/>
  <c r="C908" i="16"/>
  <c r="C907" i="16"/>
  <c r="C906" i="16"/>
  <c r="C905" i="16"/>
  <c r="C904" i="16"/>
  <c r="C903" i="16"/>
  <c r="C902" i="16"/>
  <c r="C901" i="16"/>
  <c r="C900" i="16"/>
  <c r="C899" i="16"/>
  <c r="C898" i="16"/>
  <c r="C897" i="16"/>
  <c r="C896" i="16"/>
  <c r="C895" i="16"/>
  <c r="C894" i="16"/>
  <c r="C893" i="16"/>
  <c r="C892" i="16"/>
  <c r="C891" i="16"/>
  <c r="C890" i="16"/>
  <c r="C889" i="16"/>
  <c r="C888" i="16"/>
  <c r="C887" i="16"/>
  <c r="C886" i="16"/>
  <c r="C885" i="16"/>
  <c r="C884" i="16"/>
  <c r="C883" i="16"/>
  <c r="C882" i="16"/>
  <c r="C881" i="16"/>
  <c r="C880" i="16"/>
  <c r="C879" i="16"/>
  <c r="C878" i="16"/>
  <c r="C877" i="16"/>
  <c r="C876" i="16"/>
  <c r="C875" i="16"/>
  <c r="C874" i="16"/>
  <c r="C873" i="16"/>
  <c r="C872" i="16"/>
  <c r="C871" i="16"/>
  <c r="C870" i="16"/>
  <c r="C869" i="16"/>
  <c r="C868" i="16"/>
  <c r="C867" i="16"/>
  <c r="C866" i="16"/>
  <c r="C865" i="16"/>
  <c r="C864" i="16"/>
  <c r="C863" i="16"/>
  <c r="C862" i="16"/>
  <c r="C861" i="16"/>
  <c r="C860" i="16"/>
  <c r="C859" i="16"/>
  <c r="C858" i="16"/>
  <c r="C857" i="16"/>
  <c r="C856" i="16"/>
  <c r="C855" i="16"/>
  <c r="C854" i="16"/>
  <c r="C853" i="16"/>
  <c r="C852" i="16"/>
  <c r="C851" i="16"/>
  <c r="C850" i="16"/>
  <c r="C849" i="16"/>
  <c r="C848" i="16"/>
  <c r="C847" i="16"/>
  <c r="C846" i="16"/>
  <c r="C845" i="16"/>
  <c r="C844" i="16"/>
  <c r="C843" i="16"/>
  <c r="C842" i="16"/>
  <c r="C841" i="16"/>
  <c r="C840" i="16"/>
  <c r="C839" i="16"/>
  <c r="C838" i="16"/>
  <c r="C837" i="16"/>
  <c r="C836" i="16"/>
  <c r="C835" i="16"/>
  <c r="C834" i="16"/>
  <c r="C833" i="16"/>
  <c r="C832" i="16"/>
  <c r="C831" i="16"/>
  <c r="C830" i="16"/>
  <c r="C829" i="16"/>
  <c r="C828" i="16"/>
  <c r="C827" i="16"/>
  <c r="C826" i="16"/>
  <c r="C825" i="16"/>
  <c r="C824" i="16"/>
  <c r="C823" i="16"/>
  <c r="C822" i="16"/>
  <c r="C821" i="16"/>
  <c r="C820" i="16"/>
  <c r="C819" i="16"/>
  <c r="C818" i="16"/>
  <c r="C817" i="16"/>
  <c r="C816" i="16"/>
  <c r="C815" i="16"/>
  <c r="C814" i="16"/>
  <c r="C813" i="16"/>
  <c r="C812" i="16"/>
  <c r="C811" i="16"/>
  <c r="C810" i="16"/>
  <c r="C809" i="16"/>
  <c r="C808" i="16"/>
  <c r="C807" i="16"/>
  <c r="C806" i="16"/>
  <c r="C805" i="16"/>
  <c r="C804" i="16"/>
  <c r="C803" i="16"/>
  <c r="C802" i="16"/>
  <c r="C801" i="16"/>
  <c r="C800" i="16"/>
  <c r="C799" i="16"/>
  <c r="C798" i="16"/>
  <c r="C797" i="16"/>
  <c r="C796" i="16"/>
  <c r="C795" i="16"/>
  <c r="C794" i="16"/>
  <c r="C793" i="16"/>
  <c r="C792" i="16"/>
  <c r="C791" i="16"/>
  <c r="C790" i="16"/>
  <c r="C789" i="16"/>
  <c r="C788" i="16"/>
  <c r="C787" i="16"/>
  <c r="C786" i="16"/>
  <c r="C785" i="16"/>
  <c r="C784" i="16"/>
  <c r="C783" i="16"/>
  <c r="C782" i="16"/>
  <c r="C781" i="16"/>
  <c r="C780" i="16"/>
  <c r="C779" i="16"/>
  <c r="C778" i="16"/>
  <c r="C777" i="16"/>
  <c r="C776" i="16"/>
  <c r="C775" i="16"/>
  <c r="C774" i="16"/>
  <c r="C773" i="16"/>
  <c r="C772" i="16"/>
  <c r="C771" i="16"/>
  <c r="C770" i="16"/>
  <c r="C769" i="16"/>
  <c r="C768" i="16"/>
  <c r="C767" i="16"/>
  <c r="C766" i="16"/>
  <c r="C765" i="16"/>
  <c r="C764" i="16"/>
  <c r="C763" i="16"/>
  <c r="C762" i="16"/>
  <c r="C761" i="16"/>
  <c r="C760" i="16"/>
  <c r="C759" i="16"/>
  <c r="C758" i="16"/>
  <c r="C757" i="16"/>
  <c r="C756" i="16"/>
  <c r="C755" i="16"/>
  <c r="C754" i="16"/>
  <c r="C753" i="16"/>
  <c r="C752" i="16"/>
  <c r="C751" i="16"/>
  <c r="C750" i="16"/>
  <c r="C749" i="16"/>
  <c r="C748" i="16"/>
  <c r="C747" i="16"/>
  <c r="C746" i="16"/>
  <c r="C745" i="16"/>
  <c r="C744" i="16"/>
  <c r="C743" i="16"/>
  <c r="C742" i="16"/>
  <c r="C741" i="16"/>
  <c r="C740" i="16"/>
  <c r="C739" i="16"/>
  <c r="C738" i="16"/>
  <c r="C737" i="16"/>
  <c r="C736" i="16"/>
  <c r="C735" i="16"/>
  <c r="C734" i="16"/>
  <c r="C733" i="16"/>
  <c r="C732" i="16"/>
  <c r="C731" i="16"/>
  <c r="C730" i="16"/>
  <c r="C729" i="16"/>
  <c r="C728" i="16"/>
  <c r="C727" i="16"/>
  <c r="C726" i="16"/>
  <c r="C725" i="16"/>
  <c r="C724" i="16"/>
  <c r="C723" i="16"/>
  <c r="C722" i="16"/>
  <c r="C721" i="16"/>
  <c r="C720" i="16"/>
  <c r="C719" i="16"/>
  <c r="C718" i="16"/>
  <c r="C717" i="16"/>
  <c r="C716" i="16"/>
  <c r="C715" i="16"/>
  <c r="C714" i="16"/>
  <c r="C713" i="16"/>
  <c r="C712" i="16"/>
  <c r="C711" i="16"/>
  <c r="C710" i="16"/>
  <c r="C709" i="16"/>
  <c r="C708" i="16"/>
  <c r="C707" i="16"/>
  <c r="C706" i="16"/>
  <c r="C705" i="16"/>
  <c r="C704" i="16"/>
  <c r="C703" i="16"/>
  <c r="C702" i="16"/>
  <c r="C701" i="16"/>
  <c r="C700" i="16"/>
  <c r="C699" i="16"/>
  <c r="C698" i="16"/>
  <c r="C697" i="16"/>
  <c r="C696" i="16"/>
  <c r="C695" i="16"/>
  <c r="C694" i="16"/>
  <c r="C693" i="16"/>
  <c r="C692" i="16"/>
  <c r="C691" i="16"/>
  <c r="C690" i="16"/>
  <c r="C689" i="16"/>
  <c r="C688" i="16"/>
  <c r="C687" i="16"/>
  <c r="C686" i="16"/>
  <c r="C685" i="16"/>
  <c r="C684" i="16"/>
  <c r="C683" i="16"/>
  <c r="C682" i="16"/>
  <c r="C681" i="16"/>
  <c r="C680" i="16"/>
  <c r="C679" i="16"/>
  <c r="C678" i="16"/>
  <c r="C677" i="16"/>
  <c r="C676" i="16"/>
  <c r="C675" i="16"/>
  <c r="C674" i="16"/>
  <c r="C673" i="16"/>
  <c r="C672" i="16"/>
  <c r="C671" i="16"/>
  <c r="C670" i="16"/>
  <c r="C669" i="16"/>
  <c r="C668" i="16"/>
  <c r="C667" i="16"/>
  <c r="C666" i="16"/>
  <c r="C665" i="16"/>
  <c r="C664" i="16"/>
  <c r="C663" i="16"/>
  <c r="C662" i="16"/>
  <c r="C661" i="16"/>
  <c r="C660" i="16"/>
  <c r="C659" i="16"/>
  <c r="C658" i="16"/>
  <c r="C657" i="16"/>
  <c r="C656" i="16"/>
  <c r="C655" i="16"/>
  <c r="C654" i="16"/>
  <c r="C653" i="16"/>
  <c r="C652" i="16"/>
  <c r="C651" i="16"/>
  <c r="C650" i="16"/>
  <c r="C649" i="16"/>
  <c r="C648" i="16"/>
  <c r="C647" i="16"/>
  <c r="C646" i="16"/>
  <c r="C645" i="16"/>
  <c r="C644" i="16"/>
  <c r="C643" i="16"/>
  <c r="C642" i="16"/>
  <c r="C641" i="16"/>
  <c r="C640" i="16"/>
  <c r="C639" i="16"/>
  <c r="C638" i="16"/>
  <c r="C637" i="16"/>
  <c r="C636" i="16"/>
  <c r="C635" i="16"/>
  <c r="C634" i="16"/>
  <c r="C633" i="16"/>
  <c r="C632" i="16"/>
  <c r="C631" i="16"/>
  <c r="C630" i="16"/>
  <c r="C629" i="16"/>
  <c r="C628" i="16"/>
  <c r="C627" i="16"/>
  <c r="C626" i="16"/>
  <c r="C625" i="16"/>
  <c r="C624" i="16"/>
  <c r="C623" i="16"/>
  <c r="C622" i="16"/>
  <c r="C621" i="16"/>
  <c r="C620" i="16"/>
  <c r="C619" i="16"/>
  <c r="C618" i="16"/>
  <c r="C617" i="16"/>
  <c r="C616" i="16"/>
  <c r="C615" i="16"/>
  <c r="C614" i="16"/>
  <c r="C613" i="16"/>
  <c r="C612" i="16"/>
  <c r="C611" i="16"/>
  <c r="C610" i="16"/>
  <c r="C609" i="16"/>
  <c r="C608" i="16"/>
  <c r="C607" i="16"/>
  <c r="C606" i="16"/>
  <c r="C605" i="16"/>
  <c r="C604" i="16"/>
  <c r="C603" i="16"/>
  <c r="C602" i="16"/>
  <c r="C601" i="16"/>
  <c r="C600" i="16"/>
  <c r="C599" i="16"/>
  <c r="C598" i="16"/>
  <c r="C597" i="16"/>
  <c r="C596" i="16"/>
  <c r="C595" i="16"/>
  <c r="C594" i="16"/>
  <c r="C593" i="16"/>
  <c r="C592" i="16"/>
  <c r="C591" i="16"/>
  <c r="C590" i="16"/>
  <c r="C589" i="16"/>
  <c r="C588" i="16"/>
  <c r="C587" i="16"/>
  <c r="C586" i="16"/>
  <c r="C585" i="16"/>
  <c r="C584" i="16"/>
  <c r="C583" i="16"/>
  <c r="C582" i="16"/>
  <c r="C581" i="16"/>
  <c r="C580" i="16"/>
  <c r="C579" i="16"/>
  <c r="C578" i="16"/>
  <c r="C577" i="16"/>
  <c r="C576" i="16"/>
  <c r="C575" i="16"/>
  <c r="C574" i="16"/>
  <c r="C573" i="16"/>
  <c r="C572" i="16"/>
  <c r="C571" i="16"/>
  <c r="C570" i="16"/>
  <c r="C569" i="16"/>
  <c r="C568" i="16"/>
  <c r="C567" i="16"/>
  <c r="C566" i="16"/>
  <c r="C565" i="16"/>
  <c r="C564" i="16"/>
  <c r="C563" i="16"/>
  <c r="C562" i="16"/>
  <c r="C561" i="16"/>
  <c r="C560" i="16"/>
  <c r="C559" i="16"/>
  <c r="C558" i="16"/>
  <c r="C557" i="16"/>
  <c r="C556" i="16"/>
  <c r="C555" i="16"/>
  <c r="C554" i="16"/>
  <c r="C553" i="16"/>
  <c r="C552" i="16"/>
  <c r="C551" i="16"/>
  <c r="C550" i="16"/>
  <c r="C549" i="16"/>
  <c r="C548" i="16"/>
  <c r="C547" i="16"/>
  <c r="C546" i="16"/>
  <c r="C545" i="16"/>
  <c r="C544" i="16"/>
  <c r="C543" i="16"/>
  <c r="C542" i="16"/>
  <c r="C541" i="16"/>
  <c r="C540" i="16"/>
  <c r="C539" i="16"/>
  <c r="C538" i="16"/>
  <c r="C537" i="16"/>
  <c r="C536" i="16"/>
  <c r="C535" i="16"/>
  <c r="C534" i="16"/>
  <c r="C533" i="16"/>
  <c r="C532" i="16"/>
  <c r="C531" i="16"/>
  <c r="C530" i="16"/>
  <c r="C529" i="16"/>
  <c r="C528" i="16"/>
  <c r="C527" i="16"/>
  <c r="C526" i="16"/>
  <c r="C525" i="16"/>
  <c r="C524" i="16"/>
  <c r="C523" i="16"/>
  <c r="C522" i="16"/>
  <c r="C521" i="16"/>
  <c r="C520" i="16"/>
  <c r="C519" i="16"/>
  <c r="C518" i="16"/>
  <c r="C517" i="16"/>
  <c r="C516" i="16"/>
  <c r="C515" i="16"/>
  <c r="C514" i="16"/>
  <c r="C513" i="16"/>
  <c r="C512" i="16"/>
  <c r="C511" i="16"/>
  <c r="C510" i="16"/>
  <c r="C509" i="16"/>
  <c r="C508" i="16"/>
  <c r="C507" i="16"/>
  <c r="C506" i="16"/>
  <c r="C505" i="16"/>
  <c r="C504" i="16"/>
  <c r="C503" i="16"/>
  <c r="C502" i="16"/>
  <c r="C501" i="16"/>
  <c r="C500" i="16"/>
  <c r="C499" i="16"/>
  <c r="C498" i="16"/>
  <c r="C497" i="16"/>
  <c r="C496" i="16"/>
  <c r="C495" i="16"/>
  <c r="C494" i="16"/>
  <c r="C493" i="16"/>
  <c r="C492" i="16"/>
  <c r="C491" i="16"/>
  <c r="C490" i="16"/>
  <c r="C489" i="16"/>
  <c r="C488" i="16"/>
  <c r="C487" i="16"/>
  <c r="C486" i="16"/>
  <c r="C485" i="16"/>
  <c r="C484" i="16"/>
  <c r="C483" i="16"/>
  <c r="C482" i="16"/>
  <c r="C481" i="16"/>
  <c r="C480" i="16"/>
  <c r="C479" i="16"/>
  <c r="C478" i="16"/>
  <c r="C477" i="16"/>
  <c r="C476" i="16"/>
  <c r="C475" i="16"/>
  <c r="C474" i="16"/>
  <c r="C473" i="16"/>
  <c r="C472" i="16"/>
  <c r="C471" i="16"/>
  <c r="C470" i="16"/>
  <c r="C469" i="16"/>
  <c r="C468" i="16"/>
  <c r="C467" i="16"/>
  <c r="C466" i="16"/>
  <c r="C465" i="16"/>
  <c r="C464" i="16"/>
  <c r="C463" i="16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C448" i="16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00" i="16"/>
  <c r="C299" i="16"/>
  <c r="C298" i="16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H22" i="16"/>
  <c r="C22" i="16"/>
  <c r="A21" i="16"/>
  <c r="C21" i="16" s="1"/>
  <c r="G22" i="16" s="1"/>
  <c r="C1014" i="15"/>
  <c r="C1013" i="15"/>
  <c r="C1012" i="15"/>
  <c r="C1011" i="15"/>
  <c r="C1010" i="15"/>
  <c r="C1009" i="15"/>
  <c r="C1008" i="15"/>
  <c r="C1007" i="15"/>
  <c r="C1006" i="15"/>
  <c r="C1005" i="15"/>
  <c r="C1004" i="15"/>
  <c r="C1003" i="15"/>
  <c r="C1002" i="15"/>
  <c r="C1001" i="15"/>
  <c r="C1000" i="15"/>
  <c r="C999" i="15"/>
  <c r="C998" i="15"/>
  <c r="C997" i="15"/>
  <c r="C996" i="15"/>
  <c r="C995" i="15"/>
  <c r="C994" i="15"/>
  <c r="C993" i="15"/>
  <c r="C992" i="15"/>
  <c r="C991" i="15"/>
  <c r="C990" i="15"/>
  <c r="C989" i="15"/>
  <c r="C988" i="15"/>
  <c r="C987" i="15"/>
  <c r="C986" i="15"/>
  <c r="C985" i="15"/>
  <c r="C984" i="15"/>
  <c r="C983" i="15"/>
  <c r="C982" i="15"/>
  <c r="C981" i="15"/>
  <c r="C980" i="15"/>
  <c r="C979" i="15"/>
  <c r="C978" i="15"/>
  <c r="C977" i="15"/>
  <c r="C976" i="15"/>
  <c r="C975" i="15"/>
  <c r="C974" i="15"/>
  <c r="C973" i="15"/>
  <c r="C972" i="15"/>
  <c r="C971" i="15"/>
  <c r="C970" i="15"/>
  <c r="C969" i="15"/>
  <c r="C968" i="15"/>
  <c r="C967" i="15"/>
  <c r="C966" i="15"/>
  <c r="C965" i="15"/>
  <c r="C964" i="15"/>
  <c r="C963" i="15"/>
  <c r="C962" i="15"/>
  <c r="C961" i="15"/>
  <c r="C960" i="15"/>
  <c r="C959" i="15"/>
  <c r="C958" i="15"/>
  <c r="C957" i="15"/>
  <c r="C956" i="15"/>
  <c r="C955" i="15"/>
  <c r="C954" i="15"/>
  <c r="C953" i="15"/>
  <c r="C952" i="15"/>
  <c r="C951" i="15"/>
  <c r="C950" i="15"/>
  <c r="C949" i="15"/>
  <c r="C948" i="15"/>
  <c r="C947" i="15"/>
  <c r="C946" i="15"/>
  <c r="C945" i="15"/>
  <c r="C944" i="15"/>
  <c r="C943" i="15"/>
  <c r="C942" i="15"/>
  <c r="C941" i="15"/>
  <c r="C940" i="15"/>
  <c r="C939" i="15"/>
  <c r="C938" i="15"/>
  <c r="C937" i="15"/>
  <c r="C936" i="15"/>
  <c r="C935" i="15"/>
  <c r="C934" i="15"/>
  <c r="C933" i="15"/>
  <c r="C932" i="15"/>
  <c r="C931" i="15"/>
  <c r="C930" i="15"/>
  <c r="C929" i="15"/>
  <c r="C928" i="15"/>
  <c r="C927" i="15"/>
  <c r="C926" i="15"/>
  <c r="C925" i="15"/>
  <c r="C924" i="15"/>
  <c r="C923" i="15"/>
  <c r="C922" i="15"/>
  <c r="C921" i="15"/>
  <c r="C920" i="15"/>
  <c r="C919" i="15"/>
  <c r="C918" i="15"/>
  <c r="C917" i="15"/>
  <c r="C916" i="15"/>
  <c r="C915" i="15"/>
  <c r="C914" i="15"/>
  <c r="C913" i="15"/>
  <c r="C912" i="15"/>
  <c r="C911" i="15"/>
  <c r="C910" i="15"/>
  <c r="C909" i="15"/>
  <c r="C908" i="15"/>
  <c r="C907" i="15"/>
  <c r="C906" i="15"/>
  <c r="C905" i="15"/>
  <c r="C904" i="15"/>
  <c r="C903" i="15"/>
  <c r="C902" i="15"/>
  <c r="C901" i="15"/>
  <c r="C900" i="15"/>
  <c r="C899" i="15"/>
  <c r="C898" i="15"/>
  <c r="C897" i="15"/>
  <c r="C896" i="15"/>
  <c r="C895" i="15"/>
  <c r="C894" i="15"/>
  <c r="C893" i="15"/>
  <c r="C892" i="15"/>
  <c r="C891" i="15"/>
  <c r="C890" i="15"/>
  <c r="C889" i="15"/>
  <c r="C888" i="15"/>
  <c r="C887" i="15"/>
  <c r="C886" i="15"/>
  <c r="C885" i="15"/>
  <c r="C884" i="15"/>
  <c r="C883" i="15"/>
  <c r="C882" i="15"/>
  <c r="C881" i="15"/>
  <c r="C880" i="15"/>
  <c r="C879" i="15"/>
  <c r="C878" i="15"/>
  <c r="C877" i="15"/>
  <c r="C876" i="15"/>
  <c r="C875" i="15"/>
  <c r="C874" i="15"/>
  <c r="C873" i="15"/>
  <c r="C872" i="15"/>
  <c r="C871" i="15"/>
  <c r="C870" i="15"/>
  <c r="C869" i="15"/>
  <c r="C868" i="15"/>
  <c r="C867" i="15"/>
  <c r="C866" i="15"/>
  <c r="C865" i="15"/>
  <c r="C864" i="15"/>
  <c r="C863" i="15"/>
  <c r="C862" i="15"/>
  <c r="C861" i="15"/>
  <c r="C860" i="15"/>
  <c r="C859" i="15"/>
  <c r="C858" i="15"/>
  <c r="C857" i="15"/>
  <c r="C856" i="15"/>
  <c r="C855" i="15"/>
  <c r="C854" i="15"/>
  <c r="C853" i="15"/>
  <c r="C852" i="15"/>
  <c r="C851" i="15"/>
  <c r="C850" i="15"/>
  <c r="C849" i="15"/>
  <c r="C848" i="15"/>
  <c r="C847" i="15"/>
  <c r="C846" i="15"/>
  <c r="C845" i="15"/>
  <c r="C844" i="15"/>
  <c r="C843" i="15"/>
  <c r="C842" i="15"/>
  <c r="C841" i="15"/>
  <c r="C840" i="15"/>
  <c r="C839" i="15"/>
  <c r="C838" i="15"/>
  <c r="C837" i="15"/>
  <c r="C836" i="15"/>
  <c r="C835" i="15"/>
  <c r="C834" i="15"/>
  <c r="C833" i="15"/>
  <c r="C832" i="15"/>
  <c r="C831" i="15"/>
  <c r="C830" i="15"/>
  <c r="C829" i="15"/>
  <c r="C828" i="15"/>
  <c r="C827" i="15"/>
  <c r="C826" i="15"/>
  <c r="C825" i="15"/>
  <c r="C824" i="15"/>
  <c r="C823" i="15"/>
  <c r="C822" i="15"/>
  <c r="C821" i="15"/>
  <c r="C820" i="15"/>
  <c r="C819" i="15"/>
  <c r="C818" i="15"/>
  <c r="C817" i="15"/>
  <c r="C816" i="15"/>
  <c r="C815" i="15"/>
  <c r="C814" i="15"/>
  <c r="C813" i="15"/>
  <c r="C812" i="15"/>
  <c r="C811" i="15"/>
  <c r="C810" i="15"/>
  <c r="C809" i="15"/>
  <c r="C808" i="15"/>
  <c r="C807" i="15"/>
  <c r="C806" i="15"/>
  <c r="C805" i="15"/>
  <c r="C804" i="15"/>
  <c r="C803" i="15"/>
  <c r="C802" i="15"/>
  <c r="C801" i="15"/>
  <c r="C800" i="15"/>
  <c r="C799" i="15"/>
  <c r="C798" i="15"/>
  <c r="C797" i="15"/>
  <c r="C796" i="15"/>
  <c r="C795" i="15"/>
  <c r="C794" i="15"/>
  <c r="C793" i="15"/>
  <c r="C792" i="15"/>
  <c r="C791" i="15"/>
  <c r="C790" i="15"/>
  <c r="C789" i="15"/>
  <c r="C788" i="15"/>
  <c r="C787" i="15"/>
  <c r="C786" i="15"/>
  <c r="C785" i="15"/>
  <c r="C784" i="15"/>
  <c r="C783" i="15"/>
  <c r="C782" i="15"/>
  <c r="C781" i="15"/>
  <c r="C780" i="15"/>
  <c r="C779" i="15"/>
  <c r="C778" i="15"/>
  <c r="C777" i="15"/>
  <c r="C776" i="15"/>
  <c r="C775" i="15"/>
  <c r="C774" i="15"/>
  <c r="C773" i="15"/>
  <c r="C772" i="15"/>
  <c r="C771" i="15"/>
  <c r="C770" i="15"/>
  <c r="C769" i="15"/>
  <c r="C768" i="15"/>
  <c r="C767" i="15"/>
  <c r="C766" i="15"/>
  <c r="C765" i="15"/>
  <c r="C764" i="15"/>
  <c r="C763" i="15"/>
  <c r="C762" i="15"/>
  <c r="C761" i="15"/>
  <c r="C760" i="15"/>
  <c r="C759" i="15"/>
  <c r="C758" i="15"/>
  <c r="C757" i="15"/>
  <c r="C756" i="15"/>
  <c r="C755" i="15"/>
  <c r="C754" i="15"/>
  <c r="C753" i="15"/>
  <c r="C752" i="15"/>
  <c r="C751" i="15"/>
  <c r="C750" i="15"/>
  <c r="C749" i="15"/>
  <c r="C748" i="15"/>
  <c r="C747" i="15"/>
  <c r="C746" i="15"/>
  <c r="C745" i="15"/>
  <c r="C744" i="15"/>
  <c r="C743" i="15"/>
  <c r="C742" i="15"/>
  <c r="C741" i="15"/>
  <c r="C740" i="15"/>
  <c r="C739" i="15"/>
  <c r="C738" i="15"/>
  <c r="C737" i="15"/>
  <c r="C736" i="15"/>
  <c r="C735" i="15"/>
  <c r="C734" i="15"/>
  <c r="C733" i="15"/>
  <c r="C732" i="15"/>
  <c r="C731" i="15"/>
  <c r="C730" i="15"/>
  <c r="C7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712" i="15"/>
  <c r="C711" i="15"/>
  <c r="C710" i="15"/>
  <c r="C709" i="15"/>
  <c r="C708" i="15"/>
  <c r="C707" i="15"/>
  <c r="C706" i="15"/>
  <c r="C705" i="15"/>
  <c r="C704" i="15"/>
  <c r="C703" i="15"/>
  <c r="C702" i="15"/>
  <c r="C701" i="15"/>
  <c r="C700" i="15"/>
  <c r="C699" i="15"/>
  <c r="C698" i="15"/>
  <c r="C697" i="15"/>
  <c r="C696" i="15"/>
  <c r="C695" i="15"/>
  <c r="C694" i="15"/>
  <c r="C693" i="15"/>
  <c r="C692" i="15"/>
  <c r="C691" i="15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A29" i="15"/>
  <c r="A28" i="15"/>
  <c r="C28" i="15" s="1"/>
  <c r="A27" i="15"/>
  <c r="A26" i="15"/>
  <c r="C26" i="15" s="1"/>
  <c r="A25" i="15"/>
  <c r="C25" i="15" s="1"/>
  <c r="A24" i="15"/>
  <c r="C24" i="15" s="1"/>
  <c r="A23" i="15"/>
  <c r="H22" i="15"/>
  <c r="A22" i="15"/>
  <c r="C22" i="15" s="1"/>
  <c r="A21" i="15"/>
  <c r="C21" i="15" s="1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H22" i="14"/>
  <c r="C22" i="14"/>
  <c r="A21" i="14"/>
  <c r="C21" i="14" s="1"/>
  <c r="G22" i="14" s="1"/>
  <c r="C1014" i="13"/>
  <c r="C1013" i="13"/>
  <c r="C1012" i="13"/>
  <c r="C1011" i="13"/>
  <c r="C1010" i="13"/>
  <c r="C1009" i="13"/>
  <c r="C1008" i="13"/>
  <c r="C1007" i="13"/>
  <c r="C1006" i="13"/>
  <c r="C1005" i="13"/>
  <c r="C1004" i="13"/>
  <c r="C1003" i="13"/>
  <c r="C1002" i="13"/>
  <c r="C1001" i="13"/>
  <c r="C1000" i="13"/>
  <c r="C999" i="13"/>
  <c r="C998" i="13"/>
  <c r="C997" i="13"/>
  <c r="C996" i="13"/>
  <c r="C995" i="13"/>
  <c r="C994" i="13"/>
  <c r="C993" i="13"/>
  <c r="C992" i="13"/>
  <c r="C991" i="13"/>
  <c r="C990" i="13"/>
  <c r="C989" i="13"/>
  <c r="C988" i="13"/>
  <c r="C987" i="13"/>
  <c r="C986" i="13"/>
  <c r="C985" i="13"/>
  <c r="C984" i="13"/>
  <c r="C983" i="13"/>
  <c r="C982" i="13"/>
  <c r="C981" i="13"/>
  <c r="C980" i="13"/>
  <c r="C979" i="13"/>
  <c r="C978" i="13"/>
  <c r="C977" i="13"/>
  <c r="C976" i="13"/>
  <c r="C975" i="13"/>
  <c r="C974" i="13"/>
  <c r="C973" i="13"/>
  <c r="C972" i="13"/>
  <c r="C971" i="13"/>
  <c r="C970" i="13"/>
  <c r="C969" i="13"/>
  <c r="C968" i="13"/>
  <c r="C967" i="13"/>
  <c r="C966" i="13"/>
  <c r="C965" i="13"/>
  <c r="C964" i="13"/>
  <c r="C963" i="13"/>
  <c r="C962" i="13"/>
  <c r="C961" i="13"/>
  <c r="C960" i="13"/>
  <c r="C959" i="13"/>
  <c r="C958" i="13"/>
  <c r="C957" i="13"/>
  <c r="C956" i="13"/>
  <c r="C955" i="13"/>
  <c r="C954" i="13"/>
  <c r="C953" i="13"/>
  <c r="C952" i="13"/>
  <c r="C951" i="13"/>
  <c r="C950" i="13"/>
  <c r="C949" i="13"/>
  <c r="C948" i="13"/>
  <c r="C947" i="13"/>
  <c r="C946" i="13"/>
  <c r="C945" i="13"/>
  <c r="C944" i="13"/>
  <c r="C943" i="13"/>
  <c r="C942" i="13"/>
  <c r="C941" i="13"/>
  <c r="C940" i="13"/>
  <c r="C939" i="13"/>
  <c r="C938" i="13"/>
  <c r="C937" i="13"/>
  <c r="C936" i="13"/>
  <c r="C935" i="13"/>
  <c r="C934" i="13"/>
  <c r="C933" i="13"/>
  <c r="C932" i="13"/>
  <c r="C931" i="13"/>
  <c r="C930" i="13"/>
  <c r="C929" i="13"/>
  <c r="C928" i="13"/>
  <c r="C927" i="13"/>
  <c r="C926" i="13"/>
  <c r="C925" i="13"/>
  <c r="C924" i="13"/>
  <c r="C923" i="13"/>
  <c r="C922" i="13"/>
  <c r="C921" i="13"/>
  <c r="C920" i="13"/>
  <c r="C919" i="13"/>
  <c r="C918" i="13"/>
  <c r="C917" i="13"/>
  <c r="C916" i="13"/>
  <c r="C915" i="13"/>
  <c r="C914" i="13"/>
  <c r="C913" i="13"/>
  <c r="C912" i="13"/>
  <c r="C911" i="13"/>
  <c r="C910" i="13"/>
  <c r="C909" i="13"/>
  <c r="C908" i="13"/>
  <c r="C907" i="13"/>
  <c r="C906" i="13"/>
  <c r="C905" i="13"/>
  <c r="C904" i="13"/>
  <c r="C903" i="13"/>
  <c r="C902" i="13"/>
  <c r="C901" i="13"/>
  <c r="C900" i="13"/>
  <c r="C899" i="13"/>
  <c r="C898" i="13"/>
  <c r="C897" i="13"/>
  <c r="C896" i="13"/>
  <c r="C895" i="13"/>
  <c r="C894" i="13"/>
  <c r="C893" i="13"/>
  <c r="C892" i="13"/>
  <c r="C891" i="13"/>
  <c r="C890" i="13"/>
  <c r="C889" i="13"/>
  <c r="C888" i="13"/>
  <c r="C887" i="13"/>
  <c r="C886" i="13"/>
  <c r="C885" i="13"/>
  <c r="C884" i="13"/>
  <c r="C883" i="13"/>
  <c r="C882" i="13"/>
  <c r="C881" i="13"/>
  <c r="C880" i="13"/>
  <c r="C879" i="13"/>
  <c r="C878" i="13"/>
  <c r="C877" i="13"/>
  <c r="C876" i="13"/>
  <c r="C875" i="13"/>
  <c r="C874" i="13"/>
  <c r="C873" i="13"/>
  <c r="C872" i="13"/>
  <c r="C871" i="13"/>
  <c r="C870" i="13"/>
  <c r="C869" i="13"/>
  <c r="C868" i="13"/>
  <c r="C867" i="13"/>
  <c r="C866" i="13"/>
  <c r="C865" i="13"/>
  <c r="C864" i="13"/>
  <c r="C863" i="13"/>
  <c r="C862" i="13"/>
  <c r="C861" i="13"/>
  <c r="C860" i="13"/>
  <c r="C859" i="13"/>
  <c r="C858" i="13"/>
  <c r="C857" i="13"/>
  <c r="C856" i="13"/>
  <c r="C855" i="13"/>
  <c r="C854" i="13"/>
  <c r="C853" i="13"/>
  <c r="C852" i="13"/>
  <c r="C851" i="13"/>
  <c r="C850" i="13"/>
  <c r="C849" i="13"/>
  <c r="C848" i="13"/>
  <c r="C847" i="13"/>
  <c r="C846" i="13"/>
  <c r="C845" i="13"/>
  <c r="C844" i="13"/>
  <c r="C843" i="13"/>
  <c r="C842" i="13"/>
  <c r="C841" i="13"/>
  <c r="C840" i="13"/>
  <c r="C839" i="13"/>
  <c r="C838" i="13"/>
  <c r="C837" i="13"/>
  <c r="C836" i="13"/>
  <c r="C835" i="13"/>
  <c r="C834" i="13"/>
  <c r="C833" i="13"/>
  <c r="C832" i="13"/>
  <c r="C831" i="13"/>
  <c r="C830" i="13"/>
  <c r="C829" i="13"/>
  <c r="C828" i="13"/>
  <c r="C827" i="13"/>
  <c r="C826" i="13"/>
  <c r="C825" i="13"/>
  <c r="C824" i="13"/>
  <c r="C823" i="13"/>
  <c r="C822" i="13"/>
  <c r="C821" i="13"/>
  <c r="C820" i="13"/>
  <c r="C819" i="13"/>
  <c r="C818" i="13"/>
  <c r="C817" i="13"/>
  <c r="C816" i="13"/>
  <c r="C815" i="13"/>
  <c r="C814" i="13"/>
  <c r="C813" i="13"/>
  <c r="C812" i="13"/>
  <c r="C811" i="13"/>
  <c r="C810" i="13"/>
  <c r="C809" i="13"/>
  <c r="C808" i="13"/>
  <c r="C807" i="13"/>
  <c r="C806" i="13"/>
  <c r="C805" i="13"/>
  <c r="C804" i="13"/>
  <c r="C803" i="13"/>
  <c r="C802" i="13"/>
  <c r="C801" i="13"/>
  <c r="C800" i="13"/>
  <c r="C799" i="13"/>
  <c r="C798" i="13"/>
  <c r="C797" i="13"/>
  <c r="C796" i="13"/>
  <c r="C795" i="13"/>
  <c r="C794" i="13"/>
  <c r="C793" i="13"/>
  <c r="C792" i="13"/>
  <c r="C791" i="13"/>
  <c r="C790" i="13"/>
  <c r="C789" i="13"/>
  <c r="C788" i="13"/>
  <c r="C787" i="13"/>
  <c r="C786" i="13"/>
  <c r="C785" i="13"/>
  <c r="C784" i="13"/>
  <c r="C783" i="13"/>
  <c r="C782" i="13"/>
  <c r="C781" i="13"/>
  <c r="C780" i="13"/>
  <c r="C779" i="13"/>
  <c r="C778" i="13"/>
  <c r="C777" i="13"/>
  <c r="C776" i="13"/>
  <c r="C775" i="13"/>
  <c r="C774" i="13"/>
  <c r="C773" i="13"/>
  <c r="C772" i="13"/>
  <c r="C771" i="13"/>
  <c r="C770" i="13"/>
  <c r="C769" i="13"/>
  <c r="C768" i="13"/>
  <c r="C767" i="13"/>
  <c r="C766" i="13"/>
  <c r="C765" i="13"/>
  <c r="C764" i="13"/>
  <c r="C763" i="13"/>
  <c r="C762" i="13"/>
  <c r="C761" i="13"/>
  <c r="C760" i="13"/>
  <c r="C759" i="13"/>
  <c r="C758" i="13"/>
  <c r="C757" i="13"/>
  <c r="C756" i="13"/>
  <c r="C755" i="13"/>
  <c r="C754" i="13"/>
  <c r="C753" i="13"/>
  <c r="C752" i="13"/>
  <c r="C751" i="13"/>
  <c r="C750" i="13"/>
  <c r="C749" i="13"/>
  <c r="C748" i="13"/>
  <c r="C747" i="13"/>
  <c r="C746" i="13"/>
  <c r="C745" i="13"/>
  <c r="C744" i="13"/>
  <c r="C743" i="13"/>
  <c r="C742" i="13"/>
  <c r="C741" i="13"/>
  <c r="C740" i="13"/>
  <c r="C739" i="13"/>
  <c r="C738" i="13"/>
  <c r="C737" i="13"/>
  <c r="C736" i="13"/>
  <c r="C735" i="13"/>
  <c r="C734" i="13"/>
  <c r="C733" i="13"/>
  <c r="C732" i="13"/>
  <c r="C731" i="13"/>
  <c r="C730" i="13"/>
  <c r="C729" i="13"/>
  <c r="C728" i="13"/>
  <c r="C727" i="13"/>
  <c r="C726" i="13"/>
  <c r="C725" i="13"/>
  <c r="C724" i="13"/>
  <c r="C723" i="13"/>
  <c r="C722" i="13"/>
  <c r="C721" i="13"/>
  <c r="C720" i="13"/>
  <c r="C719" i="13"/>
  <c r="C718" i="13"/>
  <c r="C717" i="13"/>
  <c r="C716" i="13"/>
  <c r="C715" i="13"/>
  <c r="C714" i="13"/>
  <c r="C713" i="13"/>
  <c r="C712" i="13"/>
  <c r="C711" i="13"/>
  <c r="C710" i="13"/>
  <c r="C709" i="13"/>
  <c r="C708" i="13"/>
  <c r="C707" i="13"/>
  <c r="C706" i="13"/>
  <c r="C705" i="13"/>
  <c r="C704" i="13"/>
  <c r="C703" i="13"/>
  <c r="C702" i="13"/>
  <c r="C701" i="13"/>
  <c r="C700" i="13"/>
  <c r="C699" i="13"/>
  <c r="C698" i="13"/>
  <c r="C697" i="13"/>
  <c r="C696" i="13"/>
  <c r="C695" i="13"/>
  <c r="C694" i="13"/>
  <c r="C693" i="13"/>
  <c r="C692" i="13"/>
  <c r="C691" i="13"/>
  <c r="C690" i="13"/>
  <c r="C689" i="13"/>
  <c r="C688" i="13"/>
  <c r="C687" i="13"/>
  <c r="C686" i="13"/>
  <c r="C685" i="13"/>
  <c r="C684" i="13"/>
  <c r="C683" i="13"/>
  <c r="C682" i="13"/>
  <c r="C681" i="13"/>
  <c r="C680" i="13"/>
  <c r="C679" i="13"/>
  <c r="C678" i="13"/>
  <c r="C677" i="13"/>
  <c r="C676" i="13"/>
  <c r="C675" i="13"/>
  <c r="C674" i="13"/>
  <c r="C673" i="13"/>
  <c r="C672" i="13"/>
  <c r="C671" i="13"/>
  <c r="C670" i="13"/>
  <c r="C669" i="13"/>
  <c r="C668" i="13"/>
  <c r="C667" i="13"/>
  <c r="C666" i="13"/>
  <c r="C665" i="13"/>
  <c r="C664" i="13"/>
  <c r="C663" i="13"/>
  <c r="C662" i="13"/>
  <c r="C661" i="13"/>
  <c r="C660" i="13"/>
  <c r="C659" i="13"/>
  <c r="C658" i="13"/>
  <c r="C657" i="13"/>
  <c r="C656" i="13"/>
  <c r="C655" i="13"/>
  <c r="C654" i="13"/>
  <c r="C653" i="13"/>
  <c r="C652" i="13"/>
  <c r="C651" i="13"/>
  <c r="C650" i="13"/>
  <c r="C649" i="13"/>
  <c r="C648" i="13"/>
  <c r="C647" i="13"/>
  <c r="C646" i="13"/>
  <c r="C645" i="13"/>
  <c r="C644" i="13"/>
  <c r="C643" i="13"/>
  <c r="C642" i="13"/>
  <c r="C641" i="13"/>
  <c r="C640" i="13"/>
  <c r="C639" i="13"/>
  <c r="C638" i="13"/>
  <c r="C637" i="13"/>
  <c r="C636" i="13"/>
  <c r="C635" i="13"/>
  <c r="C634" i="13"/>
  <c r="C633" i="13"/>
  <c r="C632" i="13"/>
  <c r="C631" i="13"/>
  <c r="C630" i="13"/>
  <c r="C629" i="13"/>
  <c r="C628" i="13"/>
  <c r="C627" i="13"/>
  <c r="C626" i="13"/>
  <c r="C625" i="13"/>
  <c r="C624" i="13"/>
  <c r="C623" i="13"/>
  <c r="C622" i="13"/>
  <c r="C621" i="13"/>
  <c r="C620" i="13"/>
  <c r="C619" i="13"/>
  <c r="C618" i="13"/>
  <c r="C617" i="13"/>
  <c r="C616" i="13"/>
  <c r="C615" i="13"/>
  <c r="C614" i="13"/>
  <c r="C613" i="13"/>
  <c r="C612" i="13"/>
  <c r="C611" i="13"/>
  <c r="C610" i="13"/>
  <c r="C609" i="13"/>
  <c r="C608" i="13"/>
  <c r="C607" i="13"/>
  <c r="C606" i="13"/>
  <c r="C605" i="13"/>
  <c r="C604" i="13"/>
  <c r="C603" i="13"/>
  <c r="C602" i="13"/>
  <c r="C601" i="13"/>
  <c r="C600" i="13"/>
  <c r="C599" i="13"/>
  <c r="C598" i="13"/>
  <c r="C597" i="13"/>
  <c r="C596" i="13"/>
  <c r="C595" i="13"/>
  <c r="C594" i="13"/>
  <c r="C593" i="13"/>
  <c r="C592" i="13"/>
  <c r="C591" i="13"/>
  <c r="C590" i="13"/>
  <c r="C589" i="13"/>
  <c r="C588" i="13"/>
  <c r="C587" i="13"/>
  <c r="C586" i="13"/>
  <c r="C585" i="13"/>
  <c r="C584" i="13"/>
  <c r="C583" i="13"/>
  <c r="C582" i="13"/>
  <c r="C581" i="13"/>
  <c r="C580" i="13"/>
  <c r="C579" i="13"/>
  <c r="C578" i="13"/>
  <c r="C577" i="13"/>
  <c r="C576" i="13"/>
  <c r="C575" i="13"/>
  <c r="C574" i="13"/>
  <c r="C573" i="13"/>
  <c r="C572" i="13"/>
  <c r="C571" i="13"/>
  <c r="C570" i="13"/>
  <c r="C569" i="13"/>
  <c r="C568" i="13"/>
  <c r="C567" i="13"/>
  <c r="C566" i="13"/>
  <c r="C565" i="13"/>
  <c r="C564" i="13"/>
  <c r="C563" i="13"/>
  <c r="C562" i="13"/>
  <c r="C561" i="13"/>
  <c r="C560" i="13"/>
  <c r="C559" i="13"/>
  <c r="C558" i="13"/>
  <c r="C557" i="13"/>
  <c r="C556" i="13"/>
  <c r="C555" i="13"/>
  <c r="C554" i="13"/>
  <c r="C553" i="13"/>
  <c r="C552" i="13"/>
  <c r="C551" i="13"/>
  <c r="C550" i="13"/>
  <c r="C549" i="13"/>
  <c r="C548" i="13"/>
  <c r="C547" i="13"/>
  <c r="C546" i="13"/>
  <c r="C545" i="13"/>
  <c r="C544" i="13"/>
  <c r="C543" i="13"/>
  <c r="C542" i="13"/>
  <c r="C541" i="13"/>
  <c r="C540" i="13"/>
  <c r="C539" i="13"/>
  <c r="C538" i="13"/>
  <c r="C537" i="13"/>
  <c r="C536" i="13"/>
  <c r="C535" i="13"/>
  <c r="C534" i="13"/>
  <c r="C533" i="13"/>
  <c r="C532" i="13"/>
  <c r="C531" i="13"/>
  <c r="C530" i="13"/>
  <c r="C529" i="13"/>
  <c r="C528" i="13"/>
  <c r="C527" i="13"/>
  <c r="C526" i="13"/>
  <c r="C525" i="13"/>
  <c r="C524" i="13"/>
  <c r="C523" i="13"/>
  <c r="C522" i="13"/>
  <c r="C521" i="13"/>
  <c r="C520" i="13"/>
  <c r="C519" i="13"/>
  <c r="C518" i="13"/>
  <c r="C517" i="13"/>
  <c r="C516" i="13"/>
  <c r="C515" i="13"/>
  <c r="C514" i="13"/>
  <c r="C513" i="13"/>
  <c r="C512" i="13"/>
  <c r="C511" i="13"/>
  <c r="C510" i="13"/>
  <c r="C509" i="13"/>
  <c r="C508" i="13"/>
  <c r="C507" i="13"/>
  <c r="C506" i="13"/>
  <c r="C505" i="13"/>
  <c r="C504" i="13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A23" i="13"/>
  <c r="C23" i="13" s="1"/>
  <c r="H22" i="13"/>
  <c r="A22" i="13"/>
  <c r="C22" i="13" s="1"/>
  <c r="A21" i="13"/>
  <c r="C21" i="13" s="1"/>
  <c r="C1014" i="12"/>
  <c r="C1013" i="12"/>
  <c r="C1012" i="12"/>
  <c r="C1011" i="12"/>
  <c r="C1010" i="12"/>
  <c r="C1009" i="12"/>
  <c r="C1008" i="12"/>
  <c r="C1007" i="12"/>
  <c r="C1006" i="12"/>
  <c r="C1005" i="12"/>
  <c r="C1004" i="12"/>
  <c r="C1003" i="12"/>
  <c r="C1002" i="12"/>
  <c r="C1001" i="12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A29" i="12"/>
  <c r="C29" i="12" s="1"/>
  <c r="A28" i="12"/>
  <c r="C28" i="12" s="1"/>
  <c r="A27" i="12"/>
  <c r="C27" i="12" s="1"/>
  <c r="A26" i="12"/>
  <c r="C26" i="12" s="1"/>
  <c r="A25" i="12"/>
  <c r="C25" i="12" s="1"/>
  <c r="A24" i="12"/>
  <c r="C24" i="12" s="1"/>
  <c r="A23" i="12"/>
  <c r="C23" i="12" s="1"/>
  <c r="H22" i="12"/>
  <c r="A22" i="12"/>
  <c r="C22" i="12" s="1"/>
  <c r="A21" i="12"/>
  <c r="C21" i="12" s="1"/>
  <c r="C1014" i="11"/>
  <c r="C1013" i="11"/>
  <c r="C1012" i="11"/>
  <c r="C1011" i="11"/>
  <c r="C1010" i="11"/>
  <c r="C1009" i="11"/>
  <c r="C1008" i="11"/>
  <c r="C1007" i="11"/>
  <c r="C1006" i="11"/>
  <c r="C1005" i="11"/>
  <c r="C1004" i="11"/>
  <c r="C1003" i="11"/>
  <c r="C1002" i="11"/>
  <c r="C1001" i="11"/>
  <c r="C1000" i="11"/>
  <c r="C999" i="11"/>
  <c r="C998" i="11"/>
  <c r="C997" i="11"/>
  <c r="C996" i="11"/>
  <c r="C995" i="11"/>
  <c r="C994" i="11"/>
  <c r="C993" i="11"/>
  <c r="C992" i="11"/>
  <c r="C991" i="11"/>
  <c r="C990" i="11"/>
  <c r="C989" i="1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A28" i="11"/>
  <c r="C28" i="11" s="1"/>
  <c r="A27" i="11"/>
  <c r="C27" i="11" s="1"/>
  <c r="A26" i="11"/>
  <c r="C26" i="11" s="1"/>
  <c r="A25" i="11"/>
  <c r="C25" i="11" s="1"/>
  <c r="A24" i="11"/>
  <c r="C24" i="11" s="1"/>
  <c r="A23" i="11"/>
  <c r="C23" i="11" s="1"/>
  <c r="H22" i="11"/>
  <c r="A22" i="11"/>
  <c r="C22" i="11" s="1"/>
  <c r="A21" i="11"/>
  <c r="C21" i="11" s="1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H22" i="10"/>
  <c r="A22" i="10"/>
  <c r="C22" i="10" s="1"/>
  <c r="A21" i="10"/>
  <c r="C21" i="10" s="1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A29" i="9"/>
  <c r="C29" i="9" s="1"/>
  <c r="A28" i="9"/>
  <c r="C28" i="9" s="1"/>
  <c r="A27" i="9"/>
  <c r="A26" i="9"/>
  <c r="C26" i="9" s="1"/>
  <c r="A25" i="9"/>
  <c r="C25" i="9" s="1"/>
  <c r="A24" i="9"/>
  <c r="C24" i="9" s="1"/>
  <c r="A23" i="9"/>
  <c r="C23" i="9" s="1"/>
  <c r="H22" i="9"/>
  <c r="A22" i="9"/>
  <c r="C22" i="9" s="1"/>
  <c r="A21" i="9"/>
  <c r="C21" i="9" s="1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A24" i="8"/>
  <c r="C24" i="8" s="1"/>
  <c r="A23" i="8"/>
  <c r="C23" i="8" s="1"/>
  <c r="H22" i="8"/>
  <c r="A22" i="8"/>
  <c r="C22" i="8" s="1"/>
  <c r="A21" i="8"/>
  <c r="C21" i="8" s="1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H22" i="7"/>
  <c r="C22" i="7"/>
  <c r="A21" i="7"/>
  <c r="C21" i="7" s="1"/>
  <c r="G22" i="7" s="1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A31" i="6"/>
  <c r="C31" i="6" s="1"/>
  <c r="A30" i="6"/>
  <c r="C30" i="6" s="1"/>
  <c r="A29" i="6"/>
  <c r="C29" i="6" s="1"/>
  <c r="A28" i="6"/>
  <c r="C28" i="6" s="1"/>
  <c r="A27" i="6"/>
  <c r="C27" i="6" s="1"/>
  <c r="A26" i="6"/>
  <c r="C26" i="6" s="1"/>
  <c r="A25" i="6"/>
  <c r="C25" i="6" s="1"/>
  <c r="A24" i="6"/>
  <c r="C24" i="6" s="1"/>
  <c r="A23" i="6"/>
  <c r="C23" i="6" s="1"/>
  <c r="H22" i="6"/>
  <c r="A22" i="6"/>
  <c r="C22" i="6" s="1"/>
  <c r="I21" i="6"/>
  <c r="A21" i="6"/>
  <c r="C21" i="6" s="1"/>
  <c r="P7" i="6"/>
  <c r="M7" i="6"/>
  <c r="N7" i="6" s="1"/>
  <c r="O7" i="6" s="1"/>
  <c r="Q7" i="6" s="1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A30" i="5"/>
  <c r="C30" i="5" s="1"/>
  <c r="A29" i="5"/>
  <c r="C29" i="5" s="1"/>
  <c r="A28" i="5"/>
  <c r="C28" i="5" s="1"/>
  <c r="A27" i="5"/>
  <c r="C27" i="5" s="1"/>
  <c r="A26" i="5"/>
  <c r="C26" i="5" s="1"/>
  <c r="A25" i="5"/>
  <c r="C25" i="5" s="1"/>
  <c r="A24" i="5"/>
  <c r="C24" i="5" s="1"/>
  <c r="A23" i="5"/>
  <c r="C23" i="5" s="1"/>
  <c r="H22" i="5"/>
  <c r="A22" i="5"/>
  <c r="C22" i="5" s="1"/>
  <c r="A21" i="5"/>
  <c r="C21" i="5" s="1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H22" i="4"/>
  <c r="A22" i="4"/>
  <c r="C22" i="4" s="1"/>
  <c r="A21" i="4"/>
  <c r="C21" i="4" s="1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H22" i="3"/>
  <c r="E3" i="2" s="1"/>
  <c r="A22" i="3"/>
  <c r="C22" i="3" s="1"/>
  <c r="A21" i="3"/>
  <c r="C21" i="3" s="1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B3" i="2"/>
  <c r="G22" i="10" l="1"/>
  <c r="G22" i="12"/>
  <c r="G22" i="6"/>
  <c r="G22" i="15"/>
  <c r="G22" i="3"/>
  <c r="G22" i="8"/>
  <c r="G22" i="9"/>
  <c r="G22" i="4"/>
  <c r="F23" i="22"/>
  <c r="C22" i="2"/>
  <c r="G23" i="21"/>
  <c r="C21" i="2"/>
  <c r="G23" i="20"/>
  <c r="C20" i="2"/>
  <c r="C18" i="2"/>
  <c r="G23" i="19"/>
  <c r="G23" i="18"/>
  <c r="C19" i="2"/>
  <c r="C17" i="2"/>
  <c r="G23" i="17"/>
  <c r="G23" i="16"/>
  <c r="C16" i="2"/>
  <c r="C14" i="2"/>
  <c r="G23" i="14"/>
  <c r="G23" i="7"/>
  <c r="C7" i="2"/>
  <c r="G22" i="13"/>
  <c r="G23" i="13" s="1"/>
  <c r="G24" i="13" s="1"/>
  <c r="G22" i="5"/>
  <c r="G22" i="11"/>
  <c r="G23" i="10" l="1"/>
  <c r="C10" i="2"/>
  <c r="G23" i="12"/>
  <c r="C12" i="2"/>
  <c r="C13" i="2"/>
  <c r="G23" i="6"/>
  <c r="C6" i="2"/>
  <c r="G23" i="15"/>
  <c r="C15" i="2"/>
  <c r="G23" i="3"/>
  <c r="C3" i="2"/>
  <c r="G23" i="8"/>
  <c r="C8" i="2"/>
  <c r="G23" i="9"/>
  <c r="G24" i="9" s="1"/>
  <c r="C9" i="2"/>
  <c r="G23" i="4"/>
  <c r="C4" i="2"/>
  <c r="F24" i="22"/>
  <c r="F22" i="2" s="1"/>
  <c r="D22" i="2"/>
  <c r="D21" i="2"/>
  <c r="G24" i="21"/>
  <c r="F21" i="2" s="1"/>
  <c r="G24" i="20"/>
  <c r="F20" i="2" s="1"/>
  <c r="D20" i="2"/>
  <c r="D18" i="2"/>
  <c r="G24" i="19"/>
  <c r="F18" i="2" s="1"/>
  <c r="G24" i="18"/>
  <c r="F19" i="2" s="1"/>
  <c r="D19" i="2"/>
  <c r="G24" i="17"/>
  <c r="F17" i="2" s="1"/>
  <c r="D17" i="2"/>
  <c r="D16" i="2"/>
  <c r="G24" i="16"/>
  <c r="F16" i="2" s="1"/>
  <c r="G24" i="14"/>
  <c r="F14" i="2" s="1"/>
  <c r="D14" i="2"/>
  <c r="G24" i="7"/>
  <c r="F7" i="2" s="1"/>
  <c r="D7" i="2"/>
  <c r="C5" i="2"/>
  <c r="G23" i="5"/>
  <c r="C11" i="2"/>
  <c r="G23" i="11"/>
  <c r="G24" i="10" l="1"/>
  <c r="F10" i="2" s="1"/>
  <c r="D10" i="2"/>
  <c r="G24" i="12"/>
  <c r="D13" i="2"/>
  <c r="D12" i="2"/>
  <c r="G24" i="6"/>
  <c r="F6" i="2" s="1"/>
  <c r="D6" i="2"/>
  <c r="D15" i="2"/>
  <c r="G24" i="15"/>
  <c r="F15" i="2" s="1"/>
  <c r="D3" i="2"/>
  <c r="G24" i="3"/>
  <c r="F3" i="2" s="1"/>
  <c r="G24" i="8"/>
  <c r="D8" i="2"/>
  <c r="D9" i="2"/>
  <c r="D4" i="2"/>
  <c r="G24" i="4"/>
  <c r="F4" i="2" s="1"/>
  <c r="G24" i="5"/>
  <c r="F5" i="2" s="1"/>
  <c r="D5" i="2"/>
  <c r="G24" i="11"/>
  <c r="F11" i="2" s="1"/>
  <c r="D11" i="2"/>
  <c r="F12" i="2" l="1"/>
  <c r="F13" i="2"/>
  <c r="F8" i="2"/>
  <c r="F9" i="2"/>
</calcChain>
</file>

<file path=xl/sharedStrings.xml><?xml version="1.0" encoding="utf-8"?>
<sst xmlns="http://schemas.openxmlformats.org/spreadsheetml/2006/main" count="1716" uniqueCount="274">
  <si>
    <t>CONSOLE SPACE GUDANG KANWIL JAKARTA</t>
  </si>
  <si>
    <t>GUDANG</t>
  </si>
  <si>
    <t>SPACE</t>
  </si>
  <si>
    <t>TERPAKAI</t>
  </si>
  <si>
    <t>SISA SPACE</t>
  </si>
  <si>
    <t>STATUS GUDANG</t>
  </si>
  <si>
    <t>CUSTOMER</t>
  </si>
  <si>
    <t>JENIS</t>
  </si>
  <si>
    <t>J-1</t>
  </si>
  <si>
    <t>Gudang B</t>
  </si>
  <si>
    <t>Gudang C</t>
  </si>
  <si>
    <t>Gudang D</t>
  </si>
  <si>
    <t>Gudang E</t>
  </si>
  <si>
    <t>Gudang F</t>
  </si>
  <si>
    <t>Gudang G</t>
  </si>
  <si>
    <t>Gudang H</t>
  </si>
  <si>
    <t>Gudang I-1</t>
  </si>
  <si>
    <t>Gudang I-2</t>
  </si>
  <si>
    <t>Gudang J-1</t>
  </si>
  <si>
    <t>Gudang J-2</t>
  </si>
  <si>
    <t>Gudang K</t>
  </si>
  <si>
    <t>Gudang L-1</t>
  </si>
  <si>
    <t>Gudang L-2</t>
  </si>
  <si>
    <t>Gudang M</t>
  </si>
  <si>
    <t>MP-G</t>
  </si>
  <si>
    <t>MP-D</t>
  </si>
  <si>
    <t>MP-J</t>
  </si>
  <si>
    <t>MP-K</t>
  </si>
  <si>
    <t>Open Storage</t>
  </si>
  <si>
    <t>LAYOUT GUDANG B</t>
  </si>
  <si>
    <t>AREA</t>
  </si>
  <si>
    <t>30 M</t>
  </si>
  <si>
    <t>PINTU 1</t>
  </si>
  <si>
    <t>PINTU 2</t>
  </si>
  <si>
    <t>PINTU 3</t>
  </si>
  <si>
    <t>PINTU 4</t>
  </si>
  <si>
    <t>PT. JOHNSON AND JOHNSON INDONESIA TWO</t>
  </si>
  <si>
    <t>RMC</t>
  </si>
  <si>
    <t>100 M</t>
  </si>
  <si>
    <t>SPACE m²</t>
  </si>
  <si>
    <t>ADDITIONAL m²</t>
  </si>
  <si>
    <t>JENIS BARANG</t>
  </si>
  <si>
    <t>INFORMASI GUDANG</t>
  </si>
  <si>
    <t>Space Gudang</t>
  </si>
  <si>
    <t>Total Terpakai</t>
  </si>
  <si>
    <t>Sisa Space</t>
  </si>
  <si>
    <t>Status Gudang</t>
  </si>
  <si>
    <t>LAYOUT GUDANG C</t>
  </si>
  <si>
    <t>PT. CLASSIC FINE FOOD</t>
  </si>
  <si>
    <t>PT. LUXCHEM INDONESIA</t>
  </si>
  <si>
    <t>LAYOUT GUDANG D</t>
  </si>
  <si>
    <t>PT.DHANUSH</t>
  </si>
  <si>
    <t>PT.PRIMACOMM</t>
  </si>
  <si>
    <t>PT.CIBES</t>
  </si>
  <si>
    <t>PT.ARTHA MEGA INFRA</t>
  </si>
  <si>
    <t xml:space="preserve">PERTAMINA PETROCHEMICAL </t>
  </si>
  <si>
    <t>PT.HITE JINRO</t>
  </si>
  <si>
    <t xml:space="preserve">KSU/POMAL </t>
  </si>
  <si>
    <t>PT. LANGIT BIRU</t>
  </si>
  <si>
    <t>PT.PRIMA PUTRA MAS</t>
  </si>
  <si>
    <t>DIVAS VINTAGE</t>
  </si>
  <si>
    <t>LAYOUT GUDANG E</t>
  </si>
  <si>
    <t>PT. VALSPAR INDONESIA</t>
  </si>
  <si>
    <t xml:space="preserve">PT. SEGORO INTERNATIONAL </t>
  </si>
  <si>
    <t>PT. BEST ENERGY</t>
  </si>
  <si>
    <t>PT. INTER KREATIV LIFT INDONESIA</t>
  </si>
  <si>
    <t>PT. MEGA MART</t>
  </si>
  <si>
    <t>PT. GUNUNG PADU PRIMAKASA</t>
  </si>
  <si>
    <t>PT. TOTAL PETROKEM</t>
  </si>
  <si>
    <t>PT. PYROTEK INDONESIA</t>
  </si>
  <si>
    <t>PT. TIRTA MAS KIMIA</t>
  </si>
  <si>
    <t>PT. TECSOM FLOORING INDONESIA</t>
  </si>
  <si>
    <t>PT. ABADI KIMIA INTERNUSA</t>
  </si>
  <si>
    <t>LAYOUT GUDANG F</t>
  </si>
  <si>
    <t>PT. LUXASIA INDONESIA</t>
  </si>
  <si>
    <t>LAYOUT GUDANG G</t>
  </si>
  <si>
    <t>PT. PERTAMINA PETROCHEMICAL TRADING</t>
  </si>
  <si>
    <t>PT. ELEKTA MEDICAL SOLUTIONS</t>
  </si>
  <si>
    <t>PT MITRA INTEGRASI INFORMATIKA</t>
  </si>
  <si>
    <t>RECORD MANAGEMENT SERVICE</t>
  </si>
  <si>
    <t>LAYOUT GUDANG H</t>
  </si>
  <si>
    <t xml:space="preserve">PT. ASDP </t>
  </si>
  <si>
    <t>PT. GLOBAL POWER</t>
  </si>
  <si>
    <t xml:space="preserve">PT. NUSA ANTERO RAYA </t>
  </si>
  <si>
    <t xml:space="preserve">PT. EMVI </t>
  </si>
  <si>
    <t>PT. NUSA RAYA ENERGI</t>
  </si>
  <si>
    <t>PT. PERTAMINA</t>
  </si>
  <si>
    <t>PT. TRI BANGUN HUSADA</t>
  </si>
  <si>
    <t>PT. NEOSYS</t>
  </si>
  <si>
    <t>PT.EMVI</t>
  </si>
  <si>
    <t>LAYOUT GUDANG I-1</t>
  </si>
  <si>
    <t>PT. PERKEBUNAN NUSANTARA</t>
  </si>
  <si>
    <t>PT. TJAN KEE DJANG</t>
  </si>
  <si>
    <t>96 M</t>
  </si>
  <si>
    <t>Teh Kemasan</t>
  </si>
  <si>
    <t>Elektronik</t>
  </si>
  <si>
    <t>LAYOUT GUDANG I-2</t>
  </si>
  <si>
    <t>Barang Sitaan Polisi</t>
  </si>
  <si>
    <t>PT. KOMDIGI</t>
  </si>
  <si>
    <t xml:space="preserve">PT. PERKEBUNAN NUSANTARA </t>
  </si>
  <si>
    <t>PT. ASDP</t>
  </si>
  <si>
    <t>WARUNG PANGAN  ( PPI )</t>
  </si>
  <si>
    <t>EX COVID 19</t>
  </si>
  <si>
    <t>Baterai</t>
  </si>
  <si>
    <t>Aset Kantor</t>
  </si>
  <si>
    <t>Aseso mesin kapal</t>
  </si>
  <si>
    <t>Biji Plastik</t>
  </si>
  <si>
    <t>Peralatan Medis</t>
  </si>
  <si>
    <t>Hand Sanitaizer</t>
  </si>
  <si>
    <t>Peralatan Bekas</t>
  </si>
  <si>
    <t>LAYOUT GUDANG J-1</t>
  </si>
  <si>
    <t>PT. SARINAH</t>
  </si>
  <si>
    <t>PT. METRO POLITAN MART</t>
  </si>
  <si>
    <t>PT. AROMA PRIMA</t>
  </si>
  <si>
    <t xml:space="preserve">PT. MARTON </t>
  </si>
  <si>
    <t>PT. DINI RAYA</t>
  </si>
  <si>
    <t>PT. GELPI</t>
  </si>
  <si>
    <t>PT, GUNUNG PADU</t>
  </si>
  <si>
    <t>PT. GOLBAL MRS</t>
  </si>
  <si>
    <t>PT. KIANG DENTAL</t>
  </si>
  <si>
    <t>50 M</t>
  </si>
  <si>
    <t>LAYOUT GUDANG J-2</t>
  </si>
  <si>
    <t>PT. FRESH FACTORY (SEGAR )</t>
  </si>
  <si>
    <t>PT. HOSHIZAKI INDONESIA</t>
  </si>
  <si>
    <t>PT. MULIA INSPIRA LOGISTIK</t>
  </si>
  <si>
    <t>LAYOUT GUDANG K</t>
  </si>
  <si>
    <t>PPI</t>
  </si>
  <si>
    <t>LAYOUT GUDANG L-1</t>
  </si>
  <si>
    <t xml:space="preserve">PT. CEMERLANG </t>
  </si>
  <si>
    <t>PT. BANGUN BERKAT</t>
  </si>
  <si>
    <t xml:space="preserve">PT. SAMUDERA PERMATA </t>
  </si>
  <si>
    <t xml:space="preserve">PT. PERTAMINA </t>
  </si>
  <si>
    <t xml:space="preserve">PT. PRIMACOM </t>
  </si>
  <si>
    <t xml:space="preserve">PT. LUXASIA </t>
  </si>
  <si>
    <t>CV. RESTU BUMI</t>
  </si>
  <si>
    <t>RUBEN KRISTANTO</t>
  </si>
  <si>
    <t>LAYOUT GUDANG L-2</t>
  </si>
  <si>
    <t xml:space="preserve">PT. APL </t>
  </si>
  <si>
    <t>LAYOUT GUDANG M</t>
  </si>
  <si>
    <t>60 M</t>
  </si>
  <si>
    <t>PT. ANUGERAH PHARMINDO LESTARI</t>
  </si>
  <si>
    <t>LAYOUT MP D</t>
  </si>
  <si>
    <t>LAYOUT MP G</t>
  </si>
  <si>
    <t>12 M</t>
  </si>
  <si>
    <t>96,6 M</t>
  </si>
  <si>
    <t>LAYOUT MP J</t>
  </si>
  <si>
    <t>17 M</t>
  </si>
  <si>
    <t>48 M</t>
  </si>
  <si>
    <t>OPEN STORAGE</t>
  </si>
  <si>
    <t>No.</t>
  </si>
  <si>
    <t>PELANGGAN</t>
  </si>
  <si>
    <t>LOKASI</t>
  </si>
  <si>
    <t>LUAS</t>
  </si>
  <si>
    <t>Periode Kontrak</t>
  </si>
  <si>
    <t>Mulai</t>
  </si>
  <si>
    <t>Selesai</t>
  </si>
  <si>
    <t>B</t>
  </si>
  <si>
    <t>C</t>
  </si>
  <si>
    <t>PT LUXCHEM INDONESIA</t>
  </si>
  <si>
    <t>PT. CLASSIC FINE FOODS INDONESIA</t>
  </si>
  <si>
    <t>PT PILARMAS INVESTINDO SEKURITAS</t>
  </si>
  <si>
    <t>D</t>
  </si>
  <si>
    <t>E</t>
  </si>
  <si>
    <t>F</t>
  </si>
  <si>
    <t>G</t>
  </si>
  <si>
    <t>PT. JIVA AGRICULTURE INDONESIA</t>
  </si>
  <si>
    <t>PT ASDP INDONESIA FERRY (PERSERO)</t>
  </si>
  <si>
    <t>H</t>
  </si>
  <si>
    <t>PT. BINTANG RAMA MANDIRI</t>
  </si>
  <si>
    <t>PT. ESSENCE INDONESIA</t>
  </si>
  <si>
    <t>I-1</t>
  </si>
  <si>
    <t>PT WAHANA ANAK INDONESIA</t>
  </si>
  <si>
    <t>PT. LOGWIN AIR &amp; OCEAN INDONESIA</t>
  </si>
  <si>
    <t>PT. KIRANA ANINDITA</t>
  </si>
  <si>
    <t>PT. ASURANSI ASEI INDONESIA</t>
  </si>
  <si>
    <t>L</t>
  </si>
  <si>
    <t>PT. CLASSIC FINE FOODS INDONESIA (RMC)</t>
  </si>
  <si>
    <t>OS</t>
  </si>
  <si>
    <t>PT. SURI NUSANTARA JAYA</t>
  </si>
  <si>
    <t>PT. ANUGRAH TRANS GEMILANG (Ex. PT. ANUGRAH ANDALAS AGUNG)</t>
  </si>
  <si>
    <t>PT. PANCA TRANS LOGISTICS</t>
  </si>
  <si>
    <t>PT. CAMAR MITRA LANGGENG</t>
  </si>
  <si>
    <t>PT. SARANA GEMILANG INDONESIA</t>
  </si>
  <si>
    <t>RAYMON YUNANTA (PERORANGAN)</t>
  </si>
  <si>
    <t>PT Rolls Royce Solutions Indonesia</t>
  </si>
  <si>
    <t>PT AKIRA DATA PRATAMA</t>
  </si>
  <si>
    <t>PERBAKIN PROVINSI DKI JAKARTA</t>
  </si>
  <si>
    <t>PT SUEZ WATER TREATMENT INDONESIA</t>
  </si>
  <si>
    <t>PT. EVERGREEN SEKURITAS INDONESIA</t>
  </si>
  <si>
    <t>PT. CISADON KREASI INDONESIA</t>
  </si>
  <si>
    <t>PT. DHANUSH EXPORT INTERNASIONAL</t>
  </si>
  <si>
    <t>PT CIBES LIFT INDONESIA</t>
  </si>
  <si>
    <t>PT LANGIT BIRU TRANSINDO</t>
  </si>
  <si>
    <t>PT. ARTHA MEGA INFRA</t>
  </si>
  <si>
    <t>PT. DIVAS VINTAGEWINE INDONESIA</t>
  </si>
  <si>
    <t>PT. PRISMA TEKNIK PERSADA</t>
  </si>
  <si>
    <t>PT. SEGORO INTERNASIONAL</t>
  </si>
  <si>
    <t>PT. BEST ENERGY SYSTEM</t>
  </si>
  <si>
    <t>PT ABADI KIMIA INTERNUSA</t>
  </si>
  <si>
    <t>PT. TOTAL PETROKEM INDONESIA</t>
  </si>
  <si>
    <t>PT. PPI INDUSTRI</t>
  </si>
  <si>
    <t>PT. EMVI INDONESIA</t>
  </si>
  <si>
    <t>PT. GLOBAL POWER TECHNOLOGIES</t>
  </si>
  <si>
    <t>PT. NUSA ANTERO RAYA</t>
  </si>
  <si>
    <t>PT. NUSA RAYA ENERGI UTAMA</t>
  </si>
  <si>
    <t>PT. NEOSYS INDONESIA</t>
  </si>
  <si>
    <t>I-2</t>
  </si>
  <si>
    <t>KEMENTERIAN KOMUNIKASI DAN DIGITAL</t>
  </si>
  <si>
    <t>PT. DINI RAYA UTAMA</t>
  </si>
  <si>
    <t>PT. GELPI KURNIA LESTARI</t>
  </si>
  <si>
    <t>TENTATIVE</t>
  </si>
  <si>
    <t>PT GLOBAL MRS INDONESIA</t>
  </si>
  <si>
    <t>RUBEN KRISTANTO (PERORANGAN)</t>
  </si>
  <si>
    <t>PT. BANGUN BERKAT BERSAMA</t>
  </si>
  <si>
    <t>CV CEMERLANG TERUS JAYA</t>
  </si>
  <si>
    <t>PT. SAMUDRA PERMATA MOTOKARZ</t>
  </si>
  <si>
    <t>CV. RESTU SEMESTA BUMI</t>
  </si>
  <si>
    <t>PT. ADICENTRA AROMETAL</t>
  </si>
  <si>
    <t>PT. MULTI REKSA ABADI</t>
  </si>
  <si>
    <t>PT. BOHAI DRILLING SERVICE INDONESIA</t>
  </si>
  <si>
    <t>PT. TRANS ARMADA INDONESIA</t>
  </si>
  <si>
    <t>COLD STORAGE</t>
  </si>
  <si>
    <t>M 2</t>
  </si>
  <si>
    <t>80 X 17</t>
  </si>
  <si>
    <t>1,360 m²</t>
  </si>
  <si>
    <t>60 X 7</t>
  </si>
  <si>
    <t>420 m²</t>
  </si>
  <si>
    <t>M 1</t>
  </si>
  <si>
    <t>30 X 7</t>
  </si>
  <si>
    <t>210 m²</t>
  </si>
  <si>
    <t>15 X 13</t>
  </si>
  <si>
    <t>195 m²</t>
  </si>
  <si>
    <t>15 X 11</t>
  </si>
  <si>
    <t>165 m²</t>
  </si>
  <si>
    <t>13 X 23</t>
  </si>
  <si>
    <t>299 m²</t>
  </si>
  <si>
    <t>13 X 13</t>
  </si>
  <si>
    <t>169 m²</t>
  </si>
  <si>
    <t>24 X 7</t>
  </si>
  <si>
    <t>168 m²</t>
  </si>
  <si>
    <t>L 2</t>
  </si>
  <si>
    <t>54 X 7</t>
  </si>
  <si>
    <t>378 m²</t>
  </si>
  <si>
    <t>22 X 13</t>
  </si>
  <si>
    <t>286 m²</t>
  </si>
  <si>
    <t>22 X 11</t>
  </si>
  <si>
    <t>242 m²</t>
  </si>
  <si>
    <t>22 X 23</t>
  </si>
  <si>
    <t>253 m²</t>
  </si>
  <si>
    <t>L 1</t>
  </si>
  <si>
    <t>150 X 7</t>
  </si>
  <si>
    <t>1,050 m²</t>
  </si>
  <si>
    <t>K 2</t>
  </si>
  <si>
    <t>I 2</t>
  </si>
  <si>
    <t>506 m²</t>
  </si>
  <si>
    <t>K 1</t>
  </si>
  <si>
    <t>I 1</t>
  </si>
  <si>
    <t>75 X 7</t>
  </si>
  <si>
    <t>525 m²</t>
  </si>
  <si>
    <t>15 X 23</t>
  </si>
  <si>
    <t>345 m²</t>
  </si>
  <si>
    <t>J 2</t>
  </si>
  <si>
    <t>H 2</t>
  </si>
  <si>
    <t>J1</t>
  </si>
  <si>
    <t>H 1</t>
  </si>
  <si>
    <t>70 X 7</t>
  </si>
  <si>
    <t>490 m²</t>
  </si>
  <si>
    <t>60 X 17</t>
  </si>
  <si>
    <t>1,020 m²</t>
  </si>
  <si>
    <t>KO</t>
  </si>
  <si>
    <t>KONTRAK</t>
  </si>
  <si>
    <t>PT. Sarinah</t>
  </si>
  <si>
    <t>PT. AROMA PRIMA INDONESIA</t>
  </si>
  <si>
    <t>MP-B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</si>
</sst>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#,##0&quot; m²&quot;"/>
  </numFmts>
  <fonts count="2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Montserrat"/>
    </font>
    <font>
      <sz val="10"/>
      <name val="Arial"/>
    </font>
    <font>
      <sz val="10"/>
      <color theme="1"/>
      <name val="Montserrat"/>
    </font>
    <font>
      <b/>
      <sz val="10"/>
      <color rgb="FFFFFFFF"/>
      <name val="Montserrat"/>
    </font>
    <font>
      <b/>
      <sz val="12"/>
      <color theme="1"/>
      <name val="Montserrat"/>
    </font>
    <font>
      <b/>
      <sz val="10"/>
      <color theme="1"/>
      <name val="Montserrat"/>
    </font>
    <font>
      <b/>
      <sz val="15"/>
      <color theme="1"/>
      <name val="Montserrat"/>
    </font>
    <font>
      <sz val="9"/>
      <color theme="1"/>
      <name val="Montserrat"/>
    </font>
    <font>
      <b/>
      <sz val="9"/>
      <color rgb="FF000000"/>
      <name val="Montserrat"/>
    </font>
    <font>
      <sz val="9"/>
      <color rgb="FFFFFFFF"/>
      <name val="Montserrat"/>
    </font>
    <font>
      <b/>
      <sz val="9"/>
      <color rgb="FFFFFFFF"/>
      <name val="Montserrat"/>
    </font>
    <font>
      <sz val="9"/>
      <color rgb="FF000000"/>
      <name val="Montserrat"/>
    </font>
    <font>
      <b/>
      <sz val="10"/>
      <color theme="1"/>
      <name val="Arial"/>
      <scheme val="minor"/>
    </font>
    <font>
      <b/>
      <sz val="9"/>
      <color theme="1"/>
      <name val="Montserrat"/>
    </font>
    <font>
      <sz val="10"/>
      <color theme="1"/>
      <name val="Montserrat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Montserrat"/>
    </font>
    <font>
      <b/>
      <sz val="11"/>
      <color rgb="FF000000"/>
      <name val="Montserrat"/>
    </font>
    <font>
      <sz val="10"/>
      <color rgb="FF000000"/>
      <name val="Arial"/>
      <family val="2"/>
      <scheme val="minor"/>
    </font>
    <font>
      <sz val="10"/>
      <color rgb="FF000000"/>
      <name val="Montserrat"/>
    </font>
    <font>
      <b/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2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B0E29C"/>
        <bgColor rgb="FFB0E29C"/>
      </patternFill>
    </fill>
    <fill>
      <patternFill patternType="solid">
        <fgColor rgb="FFB19CE2"/>
        <bgColor rgb="FFB19CE2"/>
      </patternFill>
    </fill>
    <fill>
      <patternFill patternType="solid">
        <fgColor rgb="FF9C9CE2"/>
        <bgColor rgb="FF9C9CE2"/>
      </patternFill>
    </fill>
    <fill>
      <patternFill patternType="solid">
        <fgColor rgb="FF9CE29F"/>
        <bgColor rgb="FF9CE29F"/>
      </patternFill>
    </fill>
    <fill>
      <patternFill patternType="solid">
        <fgColor rgb="FFBFE29C"/>
        <bgColor rgb="FFBFE29C"/>
      </patternFill>
    </fill>
    <fill>
      <patternFill patternType="solid">
        <fgColor rgb="FFE2A29C"/>
        <bgColor rgb="FFE2A29C"/>
      </patternFill>
    </fill>
    <fill>
      <patternFill patternType="solid">
        <fgColor rgb="FFE2E09C"/>
        <bgColor rgb="FFE2E09C"/>
      </patternFill>
    </fill>
    <fill>
      <patternFill patternType="solid">
        <fgColor rgb="FF9CD0E2"/>
        <bgColor rgb="FF9CD0E2"/>
      </patternFill>
    </fill>
    <fill>
      <patternFill patternType="solid">
        <fgColor rgb="FFA59CE2"/>
        <bgColor rgb="FFA59CE2"/>
      </patternFill>
    </fill>
    <fill>
      <patternFill patternType="solid">
        <fgColor rgb="FF9CE2B7"/>
        <bgColor rgb="FF9CE2B7"/>
      </patternFill>
    </fill>
    <fill>
      <patternFill patternType="solid">
        <fgColor rgb="FFE29CBC"/>
        <bgColor rgb="FFE29CBC"/>
      </patternFill>
    </fill>
    <fill>
      <patternFill patternType="solid">
        <fgColor rgb="FFCB9CE2"/>
        <bgColor rgb="FFCB9CE2"/>
      </patternFill>
    </fill>
    <fill>
      <patternFill patternType="solid">
        <fgColor rgb="FFA8E29C"/>
        <bgColor rgb="FFA8E29C"/>
      </patternFill>
    </fill>
    <fill>
      <patternFill patternType="solid">
        <fgColor rgb="FFE2BA9C"/>
        <bgColor rgb="FFE2BA9C"/>
      </patternFill>
    </fill>
    <fill>
      <patternFill patternType="solid">
        <fgColor rgb="FF9CE2C0"/>
        <bgColor rgb="FF9CE2C0"/>
      </patternFill>
    </fill>
    <fill>
      <patternFill patternType="solid">
        <fgColor rgb="FFDBE29C"/>
        <bgColor rgb="FFDBE29C"/>
      </patternFill>
    </fill>
    <fill>
      <patternFill patternType="solid">
        <fgColor rgb="FFD0E29C"/>
        <bgColor rgb="FFD0E29C"/>
      </patternFill>
    </fill>
    <fill>
      <patternFill patternType="solid">
        <fgColor rgb="FFE29CB6"/>
        <bgColor rgb="FFE29CB6"/>
      </patternFill>
    </fill>
    <fill>
      <patternFill patternType="solid">
        <fgColor rgb="FFD19CE2"/>
        <bgColor rgb="FFD19CE2"/>
      </patternFill>
    </fill>
    <fill>
      <patternFill patternType="solid">
        <fgColor rgb="FF9CCBE2"/>
        <bgColor rgb="FF9CCBE2"/>
      </patternFill>
    </fill>
    <fill>
      <patternFill patternType="solid">
        <fgColor rgb="FFBBE29C"/>
        <bgColor rgb="FFBBE29C"/>
      </patternFill>
    </fill>
    <fill>
      <patternFill patternType="solid">
        <fgColor rgb="FFA2E29C"/>
        <bgColor rgb="FFA2E29C"/>
      </patternFill>
    </fill>
    <fill>
      <patternFill patternType="solid">
        <fgColor rgb="FFB99CE2"/>
        <bgColor rgb="FFB99CE2"/>
      </patternFill>
    </fill>
    <fill>
      <patternFill patternType="solid">
        <fgColor rgb="FF9CE2BC"/>
        <bgColor rgb="FF9CE2BC"/>
      </patternFill>
    </fill>
    <fill>
      <patternFill patternType="solid">
        <fgColor rgb="FFE2BF9C"/>
        <bgColor rgb="FFE2BF9C"/>
      </patternFill>
    </fill>
    <fill>
      <patternFill patternType="solid">
        <fgColor rgb="FF9CC9E2"/>
        <bgColor rgb="FF9CC9E2"/>
      </patternFill>
    </fill>
    <fill>
      <patternFill patternType="solid">
        <fgColor rgb="FFE29CB4"/>
        <bgColor rgb="FFE29CB4"/>
      </patternFill>
    </fill>
    <fill>
      <patternFill patternType="solid">
        <fgColor rgb="FFA0E29C"/>
        <bgColor rgb="FFA0E29C"/>
      </patternFill>
    </fill>
    <fill>
      <patternFill patternType="solid">
        <fgColor rgb="FFAD9CE2"/>
        <bgColor rgb="FFAD9CE2"/>
      </patternFill>
    </fill>
    <fill>
      <patternFill patternType="solid">
        <fgColor rgb="FFE2A59C"/>
        <bgColor rgb="FFE2A59C"/>
      </patternFill>
    </fill>
    <fill>
      <patternFill patternType="solid">
        <fgColor rgb="FF9CE2DD"/>
        <bgColor rgb="FF9CE2DD"/>
      </patternFill>
    </fill>
    <fill>
      <patternFill patternType="solid">
        <fgColor rgb="FF9CE2BA"/>
        <bgColor rgb="FF9CE2BA"/>
      </patternFill>
    </fill>
    <fill>
      <patternFill patternType="solid">
        <fgColor rgb="FFB49CE2"/>
        <bgColor rgb="FFB49CE2"/>
      </patternFill>
    </fill>
    <fill>
      <patternFill patternType="solid">
        <fgColor rgb="FFE29CD3"/>
        <bgColor rgb="FFE29CD3"/>
      </patternFill>
    </fill>
    <fill>
      <patternFill patternType="solid">
        <fgColor rgb="FFB79CE2"/>
        <bgColor rgb="FFB79CE2"/>
      </patternFill>
    </fill>
    <fill>
      <patternFill patternType="solid">
        <fgColor rgb="FF9CE2BB"/>
        <bgColor rgb="FF9CE2BB"/>
      </patternFill>
    </fill>
    <fill>
      <patternFill patternType="solid">
        <fgColor rgb="FFBCE29C"/>
        <bgColor rgb="FFBCE29C"/>
      </patternFill>
    </fill>
    <fill>
      <patternFill patternType="solid">
        <fgColor rgb="FF9CA7E2"/>
        <bgColor rgb="FF9CA7E2"/>
      </patternFill>
    </fill>
    <fill>
      <patternFill patternType="solid">
        <fgColor rgb="FFE2CC9C"/>
        <bgColor rgb="FFE2CC9C"/>
      </patternFill>
    </fill>
    <fill>
      <patternFill patternType="solid">
        <fgColor rgb="FF9CA6E2"/>
        <bgColor rgb="FF9CA6E2"/>
      </patternFill>
    </fill>
    <fill>
      <patternFill patternType="solid">
        <fgColor rgb="FF9CE2E0"/>
        <bgColor rgb="FF9CE2E0"/>
      </patternFill>
    </fill>
    <fill>
      <patternFill patternType="solid">
        <fgColor rgb="FFE29CD0"/>
        <bgColor rgb="FFE29CD0"/>
      </patternFill>
    </fill>
    <fill>
      <patternFill patternType="solid">
        <fgColor rgb="FF9CADE2"/>
        <bgColor rgb="FF9CADE2"/>
      </patternFill>
    </fill>
    <fill>
      <patternFill patternType="solid">
        <fgColor rgb="FF9CB8E2"/>
        <bgColor rgb="FF9CB8E2"/>
      </patternFill>
    </fill>
    <fill>
      <patternFill patternType="solid">
        <fgColor rgb="FFE29CC8"/>
        <bgColor rgb="FFE29CC8"/>
      </patternFill>
    </fill>
    <fill>
      <patternFill patternType="solid">
        <fgColor rgb="FF9CBBE2"/>
        <bgColor rgb="FF9CBBE2"/>
      </patternFill>
    </fill>
    <fill>
      <patternFill patternType="solid">
        <fgColor rgb="FF9CCCE2"/>
        <bgColor rgb="FF9CCCE2"/>
      </patternFill>
    </fill>
    <fill>
      <patternFill patternType="solid">
        <fgColor rgb="FFE19CE2"/>
        <bgColor rgb="FFE19CE2"/>
      </patternFill>
    </fill>
    <fill>
      <patternFill patternType="solid">
        <fgColor rgb="FFE2AF9C"/>
        <bgColor rgb="FFE2AF9C"/>
      </patternFill>
    </fill>
    <fill>
      <patternFill patternType="solid">
        <fgColor rgb="FF9CA8E2"/>
        <bgColor rgb="FF9CA8E2"/>
      </patternFill>
    </fill>
    <fill>
      <patternFill patternType="solid">
        <fgColor rgb="FF9CE2B5"/>
        <bgColor rgb="FF9CE2B5"/>
      </patternFill>
    </fill>
    <fill>
      <patternFill patternType="solid">
        <fgColor rgb="FF9CDCE2"/>
        <bgColor rgb="FF9CDCE2"/>
      </patternFill>
    </fill>
    <fill>
      <patternFill patternType="solid">
        <fgColor rgb="FFA39CE2"/>
        <bgColor rgb="FFA39CE2"/>
      </patternFill>
    </fill>
    <fill>
      <patternFill patternType="solid">
        <fgColor rgb="FFE29CBE"/>
        <bgColor rgb="FFE29CBE"/>
      </patternFill>
    </fill>
    <fill>
      <patternFill patternType="solid">
        <fgColor rgb="FFE29CC7"/>
        <bgColor rgb="FFE29CC7"/>
      </patternFill>
    </fill>
    <fill>
      <patternFill patternType="solid">
        <fgColor rgb="FFC99CE2"/>
        <bgColor rgb="FFC99CE2"/>
      </patternFill>
    </fill>
    <fill>
      <patternFill patternType="solid">
        <fgColor rgb="FFE2DE9C"/>
        <bgColor rgb="FFE2DE9C"/>
      </patternFill>
    </fill>
    <fill>
      <patternFill patternType="solid">
        <fgColor rgb="FF9CD3E2"/>
        <bgColor rgb="FF9CD3E2"/>
      </patternFill>
    </fill>
    <fill>
      <patternFill patternType="solid">
        <fgColor rgb="FFAAE29C"/>
        <bgColor rgb="FFAAE29C"/>
      </patternFill>
    </fill>
    <fill>
      <patternFill patternType="solid">
        <fgColor rgb="FFC09CE2"/>
        <bgColor rgb="FFC09CE2"/>
      </patternFill>
    </fill>
    <fill>
      <patternFill patternType="solid">
        <fgColor rgb="FFE29E9C"/>
        <bgColor rgb="FFE29E9C"/>
      </patternFill>
    </fill>
    <fill>
      <patternFill patternType="solid">
        <fgColor rgb="FFE2DB9C"/>
        <bgColor rgb="FFE2DB9C"/>
      </patternFill>
    </fill>
    <fill>
      <patternFill patternType="solid">
        <fgColor rgb="FFB3E29C"/>
        <bgColor rgb="FFB3E29C"/>
      </patternFill>
    </fill>
    <fill>
      <patternFill patternType="solid">
        <fgColor rgb="FFA4E29C"/>
        <bgColor rgb="FFA4E29C"/>
      </patternFill>
    </fill>
    <fill>
      <patternFill patternType="solid">
        <fgColor rgb="FF9CCDE2"/>
        <bgColor rgb="FF9CCDE2"/>
      </patternFill>
    </fill>
    <fill>
      <patternFill patternType="solid">
        <fgColor rgb="FFE29CA1"/>
        <bgColor rgb="FFE29CA1"/>
      </patternFill>
    </fill>
    <fill>
      <patternFill patternType="solid">
        <fgColor rgb="FFE2D59C"/>
        <bgColor rgb="FFE2D59C"/>
      </patternFill>
    </fill>
    <fill>
      <patternFill patternType="solid">
        <fgColor rgb="FFE29CB9"/>
        <bgColor rgb="FFE29CB9"/>
      </patternFill>
    </fill>
    <fill>
      <patternFill patternType="solid">
        <fgColor rgb="FFCAE29C"/>
        <bgColor rgb="FFCAE29C"/>
      </patternFill>
    </fill>
    <fill>
      <patternFill patternType="solid">
        <fgColor rgb="FFE29CDE"/>
        <bgColor rgb="FFE29CDE"/>
      </patternFill>
    </fill>
    <fill>
      <patternFill patternType="solid">
        <fgColor rgb="FF9CB6E2"/>
        <bgColor rgb="FF9CB6E2"/>
      </patternFill>
    </fill>
    <fill>
      <patternFill patternType="solid">
        <fgColor rgb="FFCF9CE2"/>
        <bgColor rgb="FFCF9CE2"/>
      </patternFill>
    </fill>
    <fill>
      <patternFill patternType="solid">
        <fgColor rgb="FF9CE2CE"/>
        <bgColor rgb="FF9CE2CE"/>
      </patternFill>
    </fill>
    <fill>
      <patternFill patternType="solid">
        <fgColor rgb="FFA99CE2"/>
        <bgColor rgb="FFA99CE2"/>
      </patternFill>
    </fill>
    <fill>
      <patternFill patternType="solid">
        <fgColor rgb="FFE2C69C"/>
        <bgColor rgb="FFE2C69C"/>
      </patternFill>
    </fill>
    <fill>
      <patternFill patternType="solid">
        <fgColor rgb="FFC1E29C"/>
        <bgColor rgb="FFC1E29C"/>
      </patternFill>
    </fill>
    <fill>
      <patternFill patternType="solid">
        <fgColor rgb="FFE2DD9C"/>
        <bgColor rgb="FFE2DD9C"/>
      </patternFill>
    </fill>
    <fill>
      <patternFill patternType="solid">
        <fgColor rgb="FFE29CBF"/>
        <bgColor rgb="FFE29CBF"/>
      </patternFill>
    </fill>
    <fill>
      <patternFill patternType="solid">
        <fgColor rgb="FFACE29C"/>
        <bgColor rgb="FFACE29C"/>
      </patternFill>
    </fill>
    <fill>
      <patternFill patternType="solid">
        <fgColor rgb="FFA19CE2"/>
        <bgColor rgb="FFA19CE2"/>
      </patternFill>
    </fill>
    <fill>
      <patternFill patternType="solid">
        <fgColor rgb="FFE2B59C"/>
        <bgColor rgb="FFE2B59C"/>
      </patternFill>
    </fill>
    <fill>
      <patternFill patternType="solid">
        <fgColor rgb="FF9CE2C9"/>
        <bgColor rgb="FF9CE2C9"/>
      </patternFill>
    </fill>
    <fill>
      <patternFill patternType="solid">
        <fgColor rgb="FFD2E29C"/>
        <bgColor rgb="FFD2E29C"/>
      </patternFill>
    </fill>
    <fill>
      <patternFill patternType="solid">
        <fgColor rgb="FF9CE2A4"/>
        <bgColor rgb="FF9CE2A4"/>
      </patternFill>
    </fill>
    <fill>
      <patternFill patternType="solid">
        <fgColor rgb="FF9CE2E1"/>
        <bgColor rgb="FF9CE2E1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double">
        <color rgb="FFB7B7B7"/>
      </left>
      <right/>
      <top style="double">
        <color rgb="FFB7B7B7"/>
      </top>
      <bottom style="thin">
        <color rgb="FFB7B7B7"/>
      </bottom>
      <diagonal/>
    </border>
    <border>
      <left/>
      <right/>
      <top style="double">
        <color rgb="FFB7B7B7"/>
      </top>
      <bottom style="thin">
        <color rgb="FFB7B7B7"/>
      </bottom>
      <diagonal/>
    </border>
    <border>
      <left/>
      <right style="double">
        <color rgb="FFB7B7B7"/>
      </right>
      <top style="double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double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B7B7B7"/>
      </left>
      <right style="thin">
        <color rgb="FFB7B7B7"/>
      </right>
      <top style="thin">
        <color rgb="FFB7B7B7"/>
      </top>
      <bottom style="double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B7B7B7"/>
      </bottom>
      <diagonal/>
    </border>
    <border>
      <left style="thin">
        <color rgb="FFB7B7B7"/>
      </left>
      <right/>
      <top style="thin">
        <color rgb="FFB7B7B7"/>
      </top>
      <bottom style="double">
        <color rgb="FFB7B7B7"/>
      </bottom>
      <diagonal/>
    </border>
    <border>
      <left/>
      <right/>
      <top/>
      <bottom style="double">
        <color rgb="FFB7B7B7"/>
      </bottom>
      <diagonal/>
    </border>
    <border>
      <left/>
      <right style="double">
        <color rgb="FFB7B7B7"/>
      </right>
      <top style="thin">
        <color rgb="FFB7B7B7"/>
      </top>
      <bottom style="double">
        <color rgb="FFB7B7B7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double">
        <color rgb="FF434343"/>
      </left>
      <right/>
      <top style="double">
        <color rgb="FF434343"/>
      </top>
      <bottom/>
      <diagonal/>
    </border>
    <border>
      <left/>
      <right/>
      <top style="double">
        <color rgb="FF434343"/>
      </top>
      <bottom/>
      <diagonal/>
    </border>
    <border>
      <left/>
      <right style="double">
        <color rgb="FF434343"/>
      </right>
      <top style="double">
        <color rgb="FF434343"/>
      </top>
      <bottom/>
      <diagonal/>
    </border>
    <border>
      <left/>
      <right style="double">
        <color rgb="FF434343"/>
      </right>
      <top/>
      <bottom/>
      <diagonal/>
    </border>
    <border>
      <left style="double">
        <color rgb="FF434343"/>
      </left>
      <right/>
      <top/>
      <bottom style="double">
        <color rgb="FF434343"/>
      </bottom>
      <diagonal/>
    </border>
    <border>
      <left/>
      <right/>
      <top/>
      <bottom style="double">
        <color rgb="FF434343"/>
      </bottom>
      <diagonal/>
    </border>
    <border>
      <left/>
      <right style="double">
        <color rgb="FF434343"/>
      </right>
      <top/>
      <bottom style="double">
        <color rgb="FF434343"/>
      </bottom>
      <diagonal/>
    </border>
    <border>
      <left style="double">
        <color rgb="FF434343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FF"/>
      </right>
      <top/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434343"/>
      </bottom>
      <diagonal/>
    </border>
    <border>
      <left/>
      <right style="medium">
        <color rgb="FF434343"/>
      </right>
      <top/>
      <bottom/>
      <diagonal/>
    </border>
    <border>
      <left/>
      <right style="medium">
        <color rgb="FF434343"/>
      </right>
      <top/>
      <bottom style="medium">
        <color rgb="FF434343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FF"/>
      </left>
      <right/>
      <top/>
      <bottom/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 style="medium">
        <color rgb="FF0000FF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00"/>
      </left>
      <right style="medium">
        <color rgb="FF0000FF"/>
      </right>
      <top/>
      <bottom/>
      <diagonal/>
    </border>
    <border>
      <left style="medium">
        <color rgb="FF000000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medium">
        <color rgb="FF0000FF"/>
      </left>
      <right style="medium">
        <color rgb="FF000000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00"/>
      </right>
      <top/>
      <bottom/>
      <diagonal/>
    </border>
    <border>
      <left style="medium">
        <color rgb="FF0000FF"/>
      </left>
      <right style="medium">
        <color rgb="FF000000"/>
      </right>
      <top/>
      <bottom style="medium">
        <color rgb="FF0000FF"/>
      </bottom>
      <diagonal/>
    </border>
    <border>
      <left style="medium">
        <color rgb="FF434343"/>
      </left>
      <right/>
      <top style="medium">
        <color rgb="FF434343"/>
      </top>
      <bottom/>
      <diagonal/>
    </border>
    <border>
      <left/>
      <right style="medium">
        <color rgb="FF434343"/>
      </right>
      <top style="medium">
        <color rgb="FF434343"/>
      </top>
      <bottom/>
      <diagonal/>
    </border>
    <border>
      <left style="medium">
        <color rgb="FF434343"/>
      </left>
      <right/>
      <top/>
      <bottom/>
      <diagonal/>
    </border>
    <border>
      <left style="medium">
        <color rgb="FF434343"/>
      </left>
      <right/>
      <top/>
      <bottom style="medium">
        <color rgb="FF43434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4" fillId="0" borderId="0" xfId="0" applyFont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6" xfId="0" applyFont="1" applyFill="1" applyBorder="1" applyAlignment="1">
      <alignment horizontal="left" vertical="center"/>
    </xf>
    <xf numFmtId="165" fontId="4" fillId="3" borderId="7" xfId="0" applyNumberFormat="1" applyFont="1" applyFill="1" applyBorder="1" applyAlignment="1">
      <alignment horizontal="left" vertical="center"/>
    </xf>
    <xf numFmtId="165" fontId="4" fillId="3" borderId="4" xfId="0" applyNumberFormat="1" applyFont="1" applyFill="1" applyBorder="1" applyAlignment="1">
      <alignment horizontal="left" vertical="center"/>
    </xf>
    <xf numFmtId="165" fontId="7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0" fontId="7" fillId="3" borderId="8" xfId="0" applyFont="1" applyFill="1" applyBorder="1" applyAlignment="1">
      <alignment horizontal="left" vertical="center"/>
    </xf>
    <xf numFmtId="0" fontId="4" fillId="3" borderId="0" xfId="0" applyFont="1" applyFill="1"/>
    <xf numFmtId="164" fontId="4" fillId="0" borderId="0" xfId="0" applyNumberFormat="1" applyFont="1"/>
    <xf numFmtId="0" fontId="4" fillId="3" borderId="0" xfId="0" applyFont="1" applyFill="1" applyAlignment="1">
      <alignment horizontal="left" vertical="center"/>
    </xf>
    <xf numFmtId="0" fontId="7" fillId="3" borderId="8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165" fontId="4" fillId="3" borderId="7" xfId="0" applyNumberFormat="1" applyFont="1" applyFill="1" applyBorder="1" applyAlignment="1">
      <alignment horizontal="left"/>
    </xf>
    <xf numFmtId="165" fontId="4" fillId="3" borderId="4" xfId="0" applyNumberFormat="1" applyFont="1" applyFill="1" applyBorder="1" applyAlignment="1">
      <alignment horizontal="left"/>
    </xf>
    <xf numFmtId="165" fontId="7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9" xfId="0" applyFont="1" applyFill="1" applyBorder="1" applyAlignment="1">
      <alignment horizontal="left"/>
    </xf>
    <xf numFmtId="165" fontId="4" fillId="3" borderId="10" xfId="0" applyNumberFormat="1" applyFont="1" applyFill="1" applyBorder="1" applyAlignment="1">
      <alignment horizontal="left"/>
    </xf>
    <xf numFmtId="165" fontId="4" fillId="3" borderId="11" xfId="0" applyNumberFormat="1" applyFont="1" applyFill="1" applyBorder="1" applyAlignment="1">
      <alignment horizontal="left"/>
    </xf>
    <xf numFmtId="165" fontId="7" fillId="3" borderId="12" xfId="0" applyNumberFormat="1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165" fontId="4" fillId="0" borderId="0" xfId="0" applyNumberFormat="1" applyFont="1"/>
    <xf numFmtId="0" fontId="9" fillId="0" borderId="0" xfId="0" applyFont="1"/>
    <xf numFmtId="49" fontId="11" fillId="5" borderId="17" xfId="0" applyNumberFormat="1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/>
    </xf>
    <xf numFmtId="49" fontId="10" fillId="6" borderId="17" xfId="0" applyNumberFormat="1" applyFont="1" applyFill="1" applyBorder="1" applyAlignment="1">
      <alignment horizontal="center" vertical="center" wrapText="1"/>
    </xf>
    <xf numFmtId="49" fontId="10" fillId="7" borderId="17" xfId="0" applyNumberFormat="1" applyFont="1" applyFill="1" applyBorder="1" applyAlignment="1">
      <alignment horizontal="center" vertical="center" wrapText="1"/>
    </xf>
    <xf numFmtId="49" fontId="14" fillId="6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5" fillId="0" borderId="24" xfId="0" applyFont="1" applyBorder="1"/>
    <xf numFmtId="165" fontId="9" fillId="0" borderId="21" xfId="0" applyNumberFormat="1" applyFont="1" applyBorder="1" applyAlignment="1">
      <alignment horizontal="left"/>
    </xf>
    <xf numFmtId="165" fontId="13" fillId="0" borderId="0" xfId="0" applyNumberFormat="1" applyFont="1" applyAlignment="1">
      <alignment horizontal="left"/>
    </xf>
    <xf numFmtId="0" fontId="9" fillId="0" borderId="23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10" fillId="8" borderId="17" xfId="0" applyNumberFormat="1" applyFont="1" applyFill="1" applyBorder="1" applyAlignment="1">
      <alignment horizontal="center" vertical="center" wrapText="1"/>
    </xf>
    <xf numFmtId="49" fontId="10" fillId="9" borderId="17" xfId="0" applyNumberFormat="1" applyFont="1" applyFill="1" applyBorder="1" applyAlignment="1">
      <alignment horizontal="center" vertical="center" wrapText="1"/>
    </xf>
    <xf numFmtId="49" fontId="10" fillId="10" borderId="17" xfId="0" applyNumberFormat="1" applyFont="1" applyFill="1" applyBorder="1" applyAlignment="1">
      <alignment horizontal="center" vertical="center" wrapText="1"/>
    </xf>
    <xf numFmtId="49" fontId="10" fillId="11" borderId="17" xfId="0" applyNumberFormat="1" applyFont="1" applyFill="1" applyBorder="1" applyAlignment="1">
      <alignment horizontal="center" vertical="center" wrapText="1"/>
    </xf>
    <xf numFmtId="49" fontId="10" fillId="12" borderId="17" xfId="0" applyNumberFormat="1" applyFont="1" applyFill="1" applyBorder="1" applyAlignment="1">
      <alignment horizontal="center" vertical="center" wrapText="1"/>
    </xf>
    <xf numFmtId="49" fontId="10" fillId="13" borderId="17" xfId="0" applyNumberFormat="1" applyFont="1" applyFill="1" applyBorder="1" applyAlignment="1">
      <alignment horizontal="center" vertical="center" wrapText="1"/>
    </xf>
    <xf numFmtId="49" fontId="10" fillId="14" borderId="17" xfId="0" applyNumberFormat="1" applyFont="1" applyFill="1" applyBorder="1" applyAlignment="1">
      <alignment horizontal="center" vertical="center" wrapText="1"/>
    </xf>
    <xf numFmtId="49" fontId="10" fillId="15" borderId="17" xfId="0" applyNumberFormat="1" applyFont="1" applyFill="1" applyBorder="1" applyAlignment="1">
      <alignment horizontal="center" vertical="center" wrapText="1"/>
    </xf>
    <xf numFmtId="49" fontId="10" fillId="16" borderId="17" xfId="0" applyNumberFormat="1" applyFont="1" applyFill="1" applyBorder="1" applyAlignment="1">
      <alignment horizontal="center" vertical="center" wrapText="1"/>
    </xf>
    <xf numFmtId="49" fontId="10" fillId="17" borderId="17" xfId="0" applyNumberFormat="1" applyFont="1" applyFill="1" applyBorder="1" applyAlignment="1">
      <alignment horizontal="center" vertical="center" wrapText="1"/>
    </xf>
    <xf numFmtId="49" fontId="10" fillId="18" borderId="17" xfId="0" applyNumberFormat="1" applyFont="1" applyFill="1" applyBorder="1" applyAlignment="1">
      <alignment horizontal="center" vertical="center" wrapText="1"/>
    </xf>
    <xf numFmtId="49" fontId="10" fillId="19" borderId="17" xfId="0" applyNumberFormat="1" applyFont="1" applyFill="1" applyBorder="1" applyAlignment="1">
      <alignment horizontal="center" vertical="center" wrapText="1"/>
    </xf>
    <xf numFmtId="49" fontId="10" fillId="20" borderId="17" xfId="0" applyNumberFormat="1" applyFont="1" applyFill="1" applyBorder="1" applyAlignment="1">
      <alignment horizontal="center" vertical="center" wrapText="1"/>
    </xf>
    <xf numFmtId="49" fontId="10" fillId="21" borderId="17" xfId="0" applyNumberFormat="1" applyFont="1" applyFill="1" applyBorder="1" applyAlignment="1">
      <alignment horizontal="center" vertical="center" wrapText="1"/>
    </xf>
    <xf numFmtId="49" fontId="10" fillId="22" borderId="17" xfId="0" applyNumberFormat="1" applyFont="1" applyFill="1" applyBorder="1" applyAlignment="1">
      <alignment horizontal="center" vertical="center" wrapText="1"/>
    </xf>
    <xf numFmtId="49" fontId="13" fillId="3" borderId="17" xfId="0" applyNumberFormat="1" applyFont="1" applyFill="1" applyBorder="1" applyAlignment="1">
      <alignment horizontal="center" vertical="center" wrapText="1"/>
    </xf>
    <xf numFmtId="49" fontId="10" fillId="23" borderId="17" xfId="0" applyNumberFormat="1" applyFont="1" applyFill="1" applyBorder="1" applyAlignment="1">
      <alignment horizontal="center" vertical="center" wrapText="1"/>
    </xf>
    <xf numFmtId="49" fontId="10" fillId="24" borderId="17" xfId="0" applyNumberFormat="1" applyFont="1" applyFill="1" applyBorder="1" applyAlignment="1">
      <alignment horizontal="center" vertical="center" wrapText="1"/>
    </xf>
    <xf numFmtId="49" fontId="13" fillId="3" borderId="19" xfId="0" applyNumberFormat="1" applyFont="1" applyFill="1" applyBorder="1" applyAlignment="1">
      <alignment horizontal="center" vertical="center" wrapText="1"/>
    </xf>
    <xf numFmtId="49" fontId="10" fillId="25" borderId="17" xfId="0" applyNumberFormat="1" applyFont="1" applyFill="1" applyBorder="1" applyAlignment="1">
      <alignment horizontal="center" vertical="center" wrapText="1"/>
    </xf>
    <xf numFmtId="49" fontId="10" fillId="26" borderId="17" xfId="0" applyNumberFormat="1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wrapText="1"/>
    </xf>
    <xf numFmtId="49" fontId="10" fillId="27" borderId="17" xfId="0" applyNumberFormat="1" applyFont="1" applyFill="1" applyBorder="1" applyAlignment="1">
      <alignment horizontal="center" vertical="center" wrapText="1"/>
    </xf>
    <xf numFmtId="0" fontId="15" fillId="20" borderId="17" xfId="0" applyFont="1" applyFill="1" applyBorder="1" applyAlignment="1">
      <alignment horizontal="center" vertical="center" wrapText="1"/>
    </xf>
    <xf numFmtId="49" fontId="10" fillId="28" borderId="17" xfId="0" applyNumberFormat="1" applyFont="1" applyFill="1" applyBorder="1" applyAlignment="1">
      <alignment horizontal="center" vertical="center" wrapText="1"/>
    </xf>
    <xf numFmtId="49" fontId="10" fillId="29" borderId="17" xfId="0" applyNumberFormat="1" applyFont="1" applyFill="1" applyBorder="1" applyAlignment="1">
      <alignment horizontal="center" vertical="center" wrapText="1"/>
    </xf>
    <xf numFmtId="0" fontId="15" fillId="26" borderId="17" xfId="0" applyFont="1" applyFill="1" applyBorder="1" applyAlignment="1">
      <alignment horizontal="center" vertical="center" wrapText="1"/>
    </xf>
    <xf numFmtId="49" fontId="10" fillId="30" borderId="17" xfId="0" applyNumberFormat="1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wrapText="1"/>
    </xf>
    <xf numFmtId="49" fontId="13" fillId="3" borderId="20" xfId="0" applyNumberFormat="1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2" fillId="31" borderId="17" xfId="0" applyFont="1" applyFill="1" applyBorder="1" applyAlignment="1">
      <alignment horizontal="center" vertical="center"/>
    </xf>
    <xf numFmtId="0" fontId="12" fillId="32" borderId="17" xfId="0" applyFont="1" applyFill="1" applyBorder="1" applyAlignment="1">
      <alignment horizontal="center" vertical="center"/>
    </xf>
    <xf numFmtId="0" fontId="12" fillId="33" borderId="17" xfId="0" applyFont="1" applyFill="1" applyBorder="1" applyAlignment="1">
      <alignment horizontal="center" vertical="center"/>
    </xf>
    <xf numFmtId="0" fontId="12" fillId="34" borderId="17" xfId="0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left"/>
    </xf>
    <xf numFmtId="49" fontId="14" fillId="35" borderId="0" xfId="0" applyNumberFormat="1" applyFont="1" applyFill="1" applyAlignment="1">
      <alignment horizontal="center" vertical="center" wrapText="1"/>
    </xf>
    <xf numFmtId="49" fontId="17" fillId="35" borderId="0" xfId="0" applyNumberFormat="1" applyFont="1" applyFill="1" applyAlignment="1">
      <alignment horizontal="center" vertical="center" wrapText="1"/>
    </xf>
    <xf numFmtId="49" fontId="14" fillId="36" borderId="0" xfId="0" applyNumberFormat="1" applyFont="1" applyFill="1" applyAlignment="1">
      <alignment horizontal="center" vertical="center" wrapText="1"/>
    </xf>
    <xf numFmtId="49" fontId="14" fillId="37" borderId="0" xfId="0" applyNumberFormat="1" applyFont="1" applyFill="1" applyAlignment="1">
      <alignment horizontal="center" vertical="center" wrapText="1"/>
    </xf>
    <xf numFmtId="49" fontId="14" fillId="38" borderId="0" xfId="0" applyNumberFormat="1" applyFont="1" applyFill="1" applyAlignment="1">
      <alignment horizontal="center" vertical="center" wrapText="1"/>
    </xf>
    <xf numFmtId="49" fontId="17" fillId="39" borderId="0" xfId="0" applyNumberFormat="1" applyFont="1" applyFill="1" applyAlignment="1">
      <alignment horizontal="center" vertical="center" wrapText="1"/>
    </xf>
    <xf numFmtId="49" fontId="10" fillId="40" borderId="17" xfId="0" applyNumberFormat="1" applyFont="1" applyFill="1" applyBorder="1" applyAlignment="1">
      <alignment horizontal="center" vertical="center" wrapText="1"/>
    </xf>
    <xf numFmtId="49" fontId="10" fillId="41" borderId="17" xfId="0" applyNumberFormat="1" applyFont="1" applyFill="1" applyBorder="1" applyAlignment="1">
      <alignment horizontal="center" vertical="center" wrapText="1"/>
    </xf>
    <xf numFmtId="49" fontId="10" fillId="42" borderId="17" xfId="0" applyNumberFormat="1" applyFont="1" applyFill="1" applyBorder="1" applyAlignment="1">
      <alignment horizontal="center" vertical="center" wrapText="1"/>
    </xf>
    <xf numFmtId="49" fontId="10" fillId="43" borderId="17" xfId="0" applyNumberFormat="1" applyFont="1" applyFill="1" applyBorder="1" applyAlignment="1">
      <alignment horizontal="center" vertical="center" wrapText="1"/>
    </xf>
    <xf numFmtId="49" fontId="10" fillId="44" borderId="17" xfId="0" applyNumberFormat="1" applyFont="1" applyFill="1" applyBorder="1" applyAlignment="1">
      <alignment horizontal="center" vertical="center" wrapText="1"/>
    </xf>
    <xf numFmtId="49" fontId="10" fillId="45" borderId="17" xfId="0" applyNumberFormat="1" applyFont="1" applyFill="1" applyBorder="1" applyAlignment="1">
      <alignment horizontal="center" vertical="center" wrapText="1"/>
    </xf>
    <xf numFmtId="49" fontId="10" fillId="46" borderId="17" xfId="0" applyNumberFormat="1" applyFont="1" applyFill="1" applyBorder="1" applyAlignment="1">
      <alignment horizontal="center" vertical="center" wrapText="1"/>
    </xf>
    <xf numFmtId="49" fontId="10" fillId="47" borderId="17" xfId="0" applyNumberFormat="1" applyFont="1" applyFill="1" applyBorder="1" applyAlignment="1">
      <alignment horizontal="center" vertical="center" wrapText="1"/>
    </xf>
    <xf numFmtId="49" fontId="10" fillId="48" borderId="17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" fillId="49" borderId="0" xfId="0" applyFont="1" applyFill="1" applyAlignment="1">
      <alignment horizontal="center" vertical="center" wrapText="1"/>
    </xf>
    <xf numFmtId="49" fontId="18" fillId="49" borderId="0" xfId="0" applyNumberFormat="1" applyFont="1" applyFill="1" applyAlignment="1">
      <alignment horizontal="center" vertical="center" wrapText="1"/>
    </xf>
    <xf numFmtId="49" fontId="19" fillId="50" borderId="17" xfId="0" applyNumberFormat="1" applyFont="1" applyFill="1" applyBorder="1" applyAlignment="1">
      <alignment horizontal="center" vertical="center" wrapText="1"/>
    </xf>
    <xf numFmtId="0" fontId="18" fillId="49" borderId="0" xfId="0" applyFont="1" applyFill="1" applyAlignment="1">
      <alignment horizontal="center" vertical="center" wrapText="1"/>
    </xf>
    <xf numFmtId="3" fontId="1" fillId="0" borderId="0" xfId="0" applyNumberFormat="1" applyFont="1"/>
    <xf numFmtId="0" fontId="14" fillId="41" borderId="17" xfId="0" applyFont="1" applyFill="1" applyBorder="1" applyAlignment="1">
      <alignment horizontal="center" vertical="center" wrapText="1"/>
    </xf>
    <xf numFmtId="49" fontId="14" fillId="36" borderId="17" xfId="0" applyNumberFormat="1" applyFont="1" applyFill="1" applyBorder="1" applyAlignment="1">
      <alignment horizontal="center" vertical="center" wrapText="1"/>
    </xf>
    <xf numFmtId="49" fontId="10" fillId="51" borderId="17" xfId="0" applyNumberFormat="1" applyFont="1" applyFill="1" applyBorder="1" applyAlignment="1">
      <alignment horizontal="center" vertical="center" wrapText="1"/>
    </xf>
    <xf numFmtId="49" fontId="20" fillId="52" borderId="17" xfId="0" applyNumberFormat="1" applyFont="1" applyFill="1" applyBorder="1" applyAlignment="1">
      <alignment horizontal="center" vertical="center" wrapText="1"/>
    </xf>
    <xf numFmtId="49" fontId="14" fillId="53" borderId="17" xfId="0" applyNumberFormat="1" applyFont="1" applyFill="1" applyBorder="1" applyAlignment="1">
      <alignment horizontal="center" vertical="center" wrapText="1"/>
    </xf>
    <xf numFmtId="49" fontId="19" fillId="52" borderId="17" xfId="0" applyNumberFormat="1" applyFont="1" applyFill="1" applyBorder="1" applyAlignment="1">
      <alignment horizontal="center" vertical="center" wrapText="1"/>
    </xf>
    <xf numFmtId="49" fontId="10" fillId="54" borderId="17" xfId="0" applyNumberFormat="1" applyFont="1" applyFill="1" applyBorder="1" applyAlignment="1">
      <alignment horizontal="center" vertical="center" wrapText="1"/>
    </xf>
    <xf numFmtId="49" fontId="17" fillId="55" borderId="17" xfId="0" applyNumberFormat="1" applyFont="1" applyFill="1" applyBorder="1" applyAlignment="1">
      <alignment horizontal="center" vertical="center" wrapText="1"/>
    </xf>
    <xf numFmtId="49" fontId="10" fillId="56" borderId="17" xfId="0" applyNumberFormat="1" applyFont="1" applyFill="1" applyBorder="1" applyAlignment="1">
      <alignment horizontal="center" vertical="center" wrapText="1"/>
    </xf>
    <xf numFmtId="0" fontId="14" fillId="57" borderId="0" xfId="0" applyFont="1" applyFill="1" applyAlignment="1">
      <alignment horizontal="center" vertical="center" wrapText="1"/>
    </xf>
    <xf numFmtId="0" fontId="14" fillId="58" borderId="0" xfId="0" applyFont="1" applyFill="1" applyAlignment="1">
      <alignment horizontal="center" vertical="center" wrapText="1"/>
    </xf>
    <xf numFmtId="0" fontId="17" fillId="58" borderId="0" xfId="0" applyFont="1" applyFill="1" applyAlignment="1">
      <alignment horizontal="center" vertical="center" wrapText="1"/>
    </xf>
    <xf numFmtId="49" fontId="17" fillId="59" borderId="0" xfId="0" applyNumberFormat="1" applyFont="1" applyFill="1" applyAlignment="1">
      <alignment horizontal="center" vertical="center" wrapText="1"/>
    </xf>
    <xf numFmtId="49" fontId="14" fillId="60" borderId="0" xfId="0" applyNumberFormat="1" applyFont="1" applyFill="1" applyAlignment="1">
      <alignment horizontal="center" vertical="center" wrapText="1"/>
    </xf>
    <xf numFmtId="0" fontId="9" fillId="3" borderId="0" xfId="0" applyFont="1" applyFill="1"/>
    <xf numFmtId="49" fontId="14" fillId="61" borderId="0" xfId="0" applyNumberFormat="1" applyFont="1" applyFill="1" applyAlignment="1">
      <alignment horizontal="center" vertical="center" wrapText="1"/>
    </xf>
    <xf numFmtId="49" fontId="17" fillId="62" borderId="0" xfId="0" applyNumberFormat="1" applyFont="1" applyFill="1" applyAlignment="1">
      <alignment horizontal="center" vertical="center" wrapText="1"/>
    </xf>
    <xf numFmtId="49" fontId="14" fillId="62" borderId="0" xfId="0" applyNumberFormat="1" applyFont="1" applyFill="1" applyAlignment="1">
      <alignment horizontal="center" vertical="center" wrapText="1"/>
    </xf>
    <xf numFmtId="49" fontId="14" fillId="63" borderId="0" xfId="0" applyNumberFormat="1" applyFont="1" applyFill="1" applyAlignment="1">
      <alignment horizontal="center" vertical="center" wrapText="1"/>
    </xf>
    <xf numFmtId="49" fontId="17" fillId="64" borderId="0" xfId="0" applyNumberFormat="1" applyFont="1" applyFill="1" applyAlignment="1">
      <alignment horizontal="center" vertical="center" wrapText="1"/>
    </xf>
    <xf numFmtId="49" fontId="14" fillId="65" borderId="0" xfId="0" applyNumberFormat="1" applyFont="1" applyFill="1" applyAlignment="1">
      <alignment horizontal="center" vertical="center" wrapText="1"/>
    </xf>
    <xf numFmtId="165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4" fillId="66" borderId="0" xfId="0" applyNumberFormat="1" applyFont="1" applyFill="1" applyAlignment="1">
      <alignment horizontal="center" vertical="center" wrapText="1"/>
    </xf>
    <xf numFmtId="49" fontId="14" fillId="57" borderId="0" xfId="0" applyNumberFormat="1" applyFont="1" applyFill="1" applyAlignment="1">
      <alignment horizontal="center" vertical="center" wrapText="1"/>
    </xf>
    <xf numFmtId="49" fontId="17" fillId="57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4" fillId="67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49" fontId="12" fillId="5" borderId="17" xfId="0" applyNumberFormat="1" applyFont="1" applyFill="1" applyBorder="1" applyAlignment="1">
      <alignment horizontal="center" vertical="center" wrapText="1"/>
    </xf>
    <xf numFmtId="0" fontId="14" fillId="68" borderId="0" xfId="0" applyFont="1" applyFill="1" applyAlignment="1">
      <alignment horizontal="center" vertical="center" wrapText="1"/>
    </xf>
    <xf numFmtId="49" fontId="17" fillId="68" borderId="0" xfId="0" applyNumberFormat="1" applyFont="1" applyFill="1" applyAlignment="1">
      <alignment horizontal="center" vertical="center" wrapText="1"/>
    </xf>
    <xf numFmtId="49" fontId="18" fillId="3" borderId="0" xfId="0" applyNumberFormat="1" applyFont="1" applyFill="1" applyAlignment="1">
      <alignment horizontal="center" vertical="center" wrapText="1"/>
    </xf>
    <xf numFmtId="0" fontId="14" fillId="69" borderId="0" xfId="0" applyFont="1" applyFill="1" applyAlignment="1">
      <alignment horizontal="center" vertical="center" wrapText="1"/>
    </xf>
    <xf numFmtId="0" fontId="14" fillId="70" borderId="0" xfId="0" applyFont="1" applyFill="1" applyAlignment="1">
      <alignment horizontal="center" vertical="center" wrapText="1"/>
    </xf>
    <xf numFmtId="49" fontId="17" fillId="71" borderId="0" xfId="0" applyNumberFormat="1" applyFont="1" applyFill="1" applyAlignment="1">
      <alignment horizontal="center" vertical="center" wrapText="1"/>
    </xf>
    <xf numFmtId="49" fontId="17" fillId="49" borderId="0" xfId="0" applyNumberFormat="1" applyFont="1" applyFill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/>
    </xf>
    <xf numFmtId="49" fontId="17" fillId="72" borderId="0" xfId="0" applyNumberFormat="1" applyFont="1" applyFill="1" applyAlignment="1">
      <alignment horizontal="center" vertical="center" wrapText="1"/>
    </xf>
    <xf numFmtId="49" fontId="17" fillId="73" borderId="0" xfId="0" applyNumberFormat="1" applyFont="1" applyFill="1" applyAlignment="1">
      <alignment horizontal="center" vertical="center" wrapText="1"/>
    </xf>
    <xf numFmtId="0" fontId="14" fillId="74" borderId="0" xfId="0" applyFont="1" applyFill="1" applyAlignment="1">
      <alignment horizontal="center" vertical="center" wrapText="1"/>
    </xf>
    <xf numFmtId="0" fontId="14" fillId="75" borderId="0" xfId="0" applyFont="1" applyFill="1" applyAlignment="1">
      <alignment horizontal="center" vertical="center" wrapText="1"/>
    </xf>
    <xf numFmtId="49" fontId="10" fillId="76" borderId="17" xfId="0" applyNumberFormat="1" applyFont="1" applyFill="1" applyBorder="1" applyAlignment="1">
      <alignment horizontal="center" vertical="center" wrapText="1"/>
    </xf>
    <xf numFmtId="0" fontId="14" fillId="77" borderId="0" xfId="0" applyFont="1" applyFill="1" applyAlignment="1">
      <alignment horizontal="center" vertical="center" wrapText="1"/>
    </xf>
    <xf numFmtId="49" fontId="17" fillId="77" borderId="0" xfId="0" applyNumberFormat="1" applyFont="1" applyFill="1" applyAlignment="1">
      <alignment horizontal="center" vertical="center" wrapText="1"/>
    </xf>
    <xf numFmtId="0" fontId="17" fillId="77" borderId="0" xfId="0" applyFont="1" applyFill="1" applyAlignment="1">
      <alignment horizontal="center" vertical="center" wrapText="1"/>
    </xf>
    <xf numFmtId="0" fontId="14" fillId="78" borderId="0" xfId="0" applyFont="1" applyFill="1" applyAlignment="1">
      <alignment horizontal="center" vertical="center" wrapText="1"/>
    </xf>
    <xf numFmtId="49" fontId="17" fillId="78" borderId="0" xfId="0" applyNumberFormat="1" applyFont="1" applyFill="1" applyAlignment="1">
      <alignment horizontal="center" vertical="center" wrapText="1"/>
    </xf>
    <xf numFmtId="49" fontId="10" fillId="61" borderId="31" xfId="0" applyNumberFormat="1" applyFont="1" applyFill="1" applyBorder="1" applyAlignment="1">
      <alignment horizontal="center" vertical="center" wrapText="1"/>
    </xf>
    <xf numFmtId="49" fontId="10" fillId="58" borderId="32" xfId="0" applyNumberFormat="1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center" vertical="center" wrapText="1"/>
    </xf>
    <xf numFmtId="49" fontId="13" fillId="3" borderId="32" xfId="0" applyNumberFormat="1" applyFont="1" applyFill="1" applyBorder="1" applyAlignment="1">
      <alignment horizontal="center" vertical="center" wrapText="1"/>
    </xf>
    <xf numFmtId="49" fontId="13" fillId="3" borderId="33" xfId="0" applyNumberFormat="1" applyFont="1" applyFill="1" applyBorder="1" applyAlignment="1">
      <alignment horizontal="center" vertical="center" wrapText="1"/>
    </xf>
    <xf numFmtId="49" fontId="10" fillId="58" borderId="0" xfId="0" applyNumberFormat="1" applyFont="1" applyFill="1" applyAlignment="1">
      <alignment horizontal="center" vertical="center" wrapText="1"/>
    </xf>
    <xf numFmtId="49" fontId="10" fillId="3" borderId="0" xfId="0" applyNumberFormat="1" applyFont="1" applyFill="1" applyAlignment="1">
      <alignment horizontal="center" vertical="center" wrapText="1"/>
    </xf>
    <xf numFmtId="49" fontId="13" fillId="3" borderId="0" xfId="0" applyNumberFormat="1" applyFont="1" applyFill="1" applyAlignment="1">
      <alignment horizontal="center" vertical="center" wrapText="1"/>
    </xf>
    <xf numFmtId="49" fontId="13" fillId="3" borderId="34" xfId="0" applyNumberFormat="1" applyFont="1" applyFill="1" applyBorder="1" applyAlignment="1">
      <alignment horizontal="center" vertical="center" wrapText="1"/>
    </xf>
    <xf numFmtId="49" fontId="10" fillId="79" borderId="35" xfId="0" applyNumberFormat="1" applyFont="1" applyFill="1" applyBorder="1" applyAlignment="1">
      <alignment horizontal="center" vertical="center" wrapText="1"/>
    </xf>
    <xf numFmtId="49" fontId="10" fillId="80" borderId="36" xfId="0" applyNumberFormat="1" applyFont="1" applyFill="1" applyBorder="1" applyAlignment="1">
      <alignment horizontal="center" vertical="center" wrapText="1"/>
    </xf>
    <xf numFmtId="49" fontId="10" fillId="81" borderId="36" xfId="0" applyNumberFormat="1" applyFont="1" applyFill="1" applyBorder="1" applyAlignment="1">
      <alignment horizontal="center" vertical="center" wrapText="1"/>
    </xf>
    <xf numFmtId="49" fontId="13" fillId="3" borderId="36" xfId="0" applyNumberFormat="1" applyFont="1" applyFill="1" applyBorder="1" applyAlignment="1">
      <alignment horizontal="center" vertical="center" wrapText="1"/>
    </xf>
    <xf numFmtId="49" fontId="13" fillId="3" borderId="37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165" fontId="15" fillId="3" borderId="0" xfId="0" applyNumberFormat="1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5" fillId="3" borderId="24" xfId="0" applyFont="1" applyFill="1" applyBorder="1" applyAlignment="1">
      <alignment horizontal="center" vertical="center"/>
    </xf>
    <xf numFmtId="165" fontId="15" fillId="3" borderId="21" xfId="0" applyNumberFormat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left"/>
    </xf>
    <xf numFmtId="0" fontId="15" fillId="3" borderId="0" xfId="0" applyFont="1" applyFill="1"/>
    <xf numFmtId="165" fontId="15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5" fillId="3" borderId="24" xfId="0" applyFont="1" applyFill="1" applyBorder="1"/>
    <xf numFmtId="0" fontId="6" fillId="3" borderId="0" xfId="0" applyFont="1" applyFill="1"/>
    <xf numFmtId="165" fontId="13" fillId="3" borderId="0" xfId="0" applyNumberFormat="1" applyFont="1" applyFill="1" applyAlignment="1">
      <alignment horizontal="left"/>
    </xf>
    <xf numFmtId="0" fontId="15" fillId="0" borderId="0" xfId="0" applyFont="1"/>
    <xf numFmtId="165" fontId="15" fillId="0" borderId="0" xfId="0" applyNumberFormat="1" applyFont="1" applyAlignment="1">
      <alignment horizontal="center"/>
    </xf>
    <xf numFmtId="49" fontId="10" fillId="82" borderId="32" xfId="0" applyNumberFormat="1" applyFont="1" applyFill="1" applyBorder="1" applyAlignment="1">
      <alignment horizontal="center" vertical="center" wrapText="1"/>
    </xf>
    <xf numFmtId="49" fontId="10" fillId="63" borderId="38" xfId="0" applyNumberFormat="1" applyFont="1" applyFill="1" applyBorder="1" applyAlignment="1">
      <alignment horizontal="center" vertical="center" wrapText="1"/>
    </xf>
    <xf numFmtId="49" fontId="10" fillId="83" borderId="0" xfId="0" applyNumberFormat="1" applyFont="1" applyFill="1" applyAlignment="1">
      <alignment horizontal="center" vertical="center" wrapText="1"/>
    </xf>
    <xf numFmtId="49" fontId="13" fillId="3" borderId="35" xfId="0" applyNumberFormat="1" applyFont="1" applyFill="1" applyBorder="1" applyAlignment="1">
      <alignment horizontal="center" vertical="center" wrapText="1"/>
    </xf>
    <xf numFmtId="0" fontId="15" fillId="84" borderId="0" xfId="0" applyFont="1" applyFill="1" applyAlignment="1">
      <alignment horizontal="center" vertical="center"/>
    </xf>
    <xf numFmtId="0" fontId="15" fillId="85" borderId="0" xfId="0" applyFont="1" applyFill="1" applyAlignment="1">
      <alignment horizontal="center" vertical="center"/>
    </xf>
    <xf numFmtId="0" fontId="15" fillId="86" borderId="0" xfId="0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0" fontId="15" fillId="88" borderId="24" xfId="0" applyFont="1" applyFill="1" applyBorder="1" applyAlignment="1">
      <alignment horizontal="center" vertical="center"/>
    </xf>
    <xf numFmtId="0" fontId="15" fillId="89" borderId="24" xfId="0" applyFont="1" applyFill="1" applyBorder="1" applyAlignment="1">
      <alignment horizontal="center" vertical="center"/>
    </xf>
    <xf numFmtId="165" fontId="9" fillId="3" borderId="21" xfId="0" applyNumberFormat="1" applyFont="1" applyFill="1" applyBorder="1" applyAlignment="1">
      <alignment horizontal="center" vertical="center"/>
    </xf>
    <xf numFmtId="0" fontId="15" fillId="90" borderId="24" xfId="0" applyFont="1" applyFill="1" applyBorder="1" applyAlignment="1">
      <alignment horizontal="center" vertical="center"/>
    </xf>
    <xf numFmtId="0" fontId="21" fillId="0" borderId="0" xfId="0" applyFont="1" applyAlignment="1">
      <alignment wrapText="1"/>
    </xf>
    <xf numFmtId="0" fontId="21" fillId="92" borderId="0" xfId="0" applyFont="1" applyFill="1" applyAlignment="1">
      <alignment wrapText="1"/>
    </xf>
    <xf numFmtId="0" fontId="21" fillId="0" borderId="39" xfId="0" applyFont="1" applyBorder="1" applyAlignment="1">
      <alignment wrapText="1"/>
    </xf>
    <xf numFmtId="0" fontId="21" fillId="0" borderId="40" xfId="0" applyFont="1" applyBorder="1" applyAlignment="1">
      <alignment wrapText="1"/>
    </xf>
    <xf numFmtId="0" fontId="21" fillId="94" borderId="40" xfId="0" applyFont="1" applyFill="1" applyBorder="1" applyAlignment="1">
      <alignment wrapText="1"/>
    </xf>
    <xf numFmtId="0" fontId="21" fillId="92" borderId="41" xfId="0" applyFont="1" applyFill="1" applyBorder="1" applyAlignment="1">
      <alignment wrapText="1"/>
    </xf>
    <xf numFmtId="0" fontId="21" fillId="92" borderId="40" xfId="0" applyFont="1" applyFill="1" applyBorder="1" applyAlignment="1">
      <alignment wrapText="1"/>
    </xf>
    <xf numFmtId="0" fontId="21" fillId="92" borderId="39" xfId="0" applyFont="1" applyFill="1" applyBorder="1" applyAlignment="1">
      <alignment wrapText="1"/>
    </xf>
    <xf numFmtId="0" fontId="21" fillId="92" borderId="44" xfId="0" applyFont="1" applyFill="1" applyBorder="1" applyAlignment="1">
      <alignment wrapText="1"/>
    </xf>
    <xf numFmtId="0" fontId="21" fillId="94" borderId="0" xfId="0" applyFont="1" applyFill="1" applyAlignment="1">
      <alignment wrapText="1"/>
    </xf>
    <xf numFmtId="0" fontId="21" fillId="93" borderId="0" xfId="0" applyFont="1" applyFill="1" applyAlignment="1">
      <alignment wrapText="1"/>
    </xf>
    <xf numFmtId="0" fontId="21" fillId="93" borderId="40" xfId="0" applyFont="1" applyFill="1" applyBorder="1" applyAlignment="1">
      <alignment wrapText="1"/>
    </xf>
    <xf numFmtId="0" fontId="21" fillId="92" borderId="45" xfId="0" applyFont="1" applyFill="1" applyBorder="1" applyAlignment="1">
      <alignment wrapText="1"/>
    </xf>
    <xf numFmtId="0" fontId="21" fillId="92" borderId="46" xfId="0" applyFont="1" applyFill="1" applyBorder="1" applyAlignment="1">
      <alignment wrapText="1"/>
    </xf>
    <xf numFmtId="0" fontId="21" fillId="92" borderId="41" xfId="0" applyFont="1" applyFill="1" applyBorder="1" applyAlignment="1">
      <alignment vertical="center" wrapText="1"/>
    </xf>
    <xf numFmtId="0" fontId="21" fillId="92" borderId="0" xfId="0" applyFont="1" applyFill="1" applyAlignment="1">
      <alignment vertical="center" wrapText="1"/>
    </xf>
    <xf numFmtId="0" fontId="21" fillId="92" borderId="44" xfId="0" applyFont="1" applyFill="1" applyBorder="1" applyAlignment="1">
      <alignment vertical="center" wrapText="1"/>
    </xf>
    <xf numFmtId="0" fontId="21" fillId="94" borderId="39" xfId="0" applyFont="1" applyFill="1" applyBorder="1" applyAlignment="1">
      <alignment wrapText="1"/>
    </xf>
    <xf numFmtId="0" fontId="21" fillId="96" borderId="0" xfId="0" applyFont="1" applyFill="1" applyAlignment="1">
      <alignment wrapText="1"/>
    </xf>
    <xf numFmtId="0" fontId="0" fillId="96" borderId="0" xfId="0" applyFill="1"/>
    <xf numFmtId="0" fontId="21" fillId="96" borderId="41" xfId="0" applyFont="1" applyFill="1" applyBorder="1" applyAlignment="1">
      <alignment wrapText="1"/>
    </xf>
    <xf numFmtId="0" fontId="21" fillId="96" borderId="39" xfId="0" applyFont="1" applyFill="1" applyBorder="1" applyAlignment="1">
      <alignment wrapText="1"/>
    </xf>
    <xf numFmtId="0" fontId="21" fillId="96" borderId="41" xfId="0" applyFont="1" applyFill="1" applyBorder="1" applyAlignment="1">
      <alignment vertical="center" wrapText="1"/>
    </xf>
    <xf numFmtId="0" fontId="21" fillId="96" borderId="44" xfId="0" applyFont="1" applyFill="1" applyBorder="1" applyAlignment="1">
      <alignment wrapText="1"/>
    </xf>
    <xf numFmtId="0" fontId="21" fillId="0" borderId="77" xfId="0" applyFont="1" applyBorder="1" applyAlignment="1">
      <alignment wrapText="1"/>
    </xf>
    <xf numFmtId="0" fontId="21" fillId="0" borderId="77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24" fillId="92" borderId="66" xfId="0" applyFont="1" applyFill="1" applyBorder="1" applyAlignment="1">
      <alignment horizontal="center" vertical="center" wrapText="1"/>
    </xf>
    <xf numFmtId="0" fontId="24" fillId="92" borderId="67" xfId="0" applyFont="1" applyFill="1" applyBorder="1" applyAlignment="1">
      <alignment horizontal="center" vertical="center" wrapText="1"/>
    </xf>
    <xf numFmtId="0" fontId="24" fillId="92" borderId="68" xfId="0" applyFont="1" applyFill="1" applyBorder="1" applyAlignment="1">
      <alignment horizontal="center" vertical="center" wrapText="1"/>
    </xf>
    <xf numFmtId="0" fontId="25" fillId="95" borderId="58" xfId="0" applyFont="1" applyFill="1" applyBorder="1" applyAlignment="1">
      <alignment horizontal="center" vertical="center" wrapText="1"/>
    </xf>
    <xf numFmtId="0" fontId="25" fillId="95" borderId="52" xfId="0" applyFont="1" applyFill="1" applyBorder="1" applyAlignment="1">
      <alignment horizontal="center" vertical="center" wrapText="1"/>
    </xf>
    <xf numFmtId="0" fontId="25" fillId="95" borderId="53" xfId="0" applyFont="1" applyFill="1" applyBorder="1" applyAlignment="1">
      <alignment horizontal="center" vertical="center" wrapText="1"/>
    </xf>
    <xf numFmtId="0" fontId="25" fillId="95" borderId="59" xfId="0" applyFont="1" applyFill="1" applyBorder="1" applyAlignment="1">
      <alignment horizontal="center" vertical="center" wrapText="1"/>
    </xf>
    <xf numFmtId="0" fontId="25" fillId="95" borderId="0" xfId="0" applyFont="1" applyFill="1" applyAlignment="1">
      <alignment horizontal="center" vertical="center" wrapText="1"/>
    </xf>
    <xf numFmtId="0" fontId="25" fillId="95" borderId="44" xfId="0" applyFont="1" applyFill="1" applyBorder="1" applyAlignment="1">
      <alignment horizontal="center" vertical="center" wrapText="1"/>
    </xf>
    <xf numFmtId="0" fontId="25" fillId="95" borderId="60" xfId="0" applyFont="1" applyFill="1" applyBorder="1" applyAlignment="1">
      <alignment horizontal="center" vertical="center" wrapText="1"/>
    </xf>
    <xf numFmtId="0" fontId="25" fillId="95" borderId="40" xfId="0" applyFont="1" applyFill="1" applyBorder="1" applyAlignment="1">
      <alignment horizontal="center" vertical="center" wrapText="1"/>
    </xf>
    <xf numFmtId="0" fontId="25" fillId="95" borderId="43" xfId="0" applyFont="1" applyFill="1" applyBorder="1" applyAlignment="1">
      <alignment horizontal="center" vertical="center" wrapText="1"/>
    </xf>
    <xf numFmtId="0" fontId="21" fillId="92" borderId="0" xfId="0" applyFont="1" applyFill="1" applyAlignment="1">
      <alignment vertical="center" wrapText="1"/>
    </xf>
    <xf numFmtId="0" fontId="24" fillId="0" borderId="64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0" fontId="24" fillId="0" borderId="76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0" fontId="24" fillId="92" borderId="61" xfId="0" applyFont="1" applyFill="1" applyBorder="1" applyAlignment="1">
      <alignment horizontal="center" vertical="center" wrapText="1"/>
    </xf>
    <xf numFmtId="0" fontId="24" fillId="92" borderId="62" xfId="0" applyFont="1" applyFill="1" applyBorder="1" applyAlignment="1">
      <alignment horizontal="center" vertical="center" wrapText="1"/>
    </xf>
    <xf numFmtId="0" fontId="24" fillId="92" borderId="63" xfId="0" applyFont="1" applyFill="1" applyBorder="1" applyAlignment="1">
      <alignment horizontal="center" vertical="center" wrapText="1"/>
    </xf>
    <xf numFmtId="0" fontId="26" fillId="93" borderId="0" xfId="0" applyFont="1" applyFill="1" applyAlignment="1">
      <alignment horizontal="center" vertical="center" wrapText="1"/>
    </xf>
    <xf numFmtId="0" fontId="24" fillId="92" borderId="48" xfId="0" applyFont="1" applyFill="1" applyBorder="1" applyAlignment="1">
      <alignment horizontal="center" vertical="center" wrapText="1"/>
    </xf>
    <xf numFmtId="0" fontId="24" fillId="92" borderId="49" xfId="0" applyFont="1" applyFill="1" applyBorder="1" applyAlignment="1">
      <alignment horizontal="center" vertical="center" wrapText="1"/>
    </xf>
    <xf numFmtId="0" fontId="24" fillId="92" borderId="50" xfId="0" applyFont="1" applyFill="1" applyBorder="1" applyAlignment="1">
      <alignment horizontal="center" vertical="center" wrapText="1"/>
    </xf>
    <xf numFmtId="0" fontId="24" fillId="92" borderId="64" xfId="0" applyFont="1" applyFill="1" applyBorder="1" applyAlignment="1">
      <alignment horizontal="center" vertical="center" wrapText="1"/>
    </xf>
    <xf numFmtId="0" fontId="24" fillId="92" borderId="56" xfId="0" applyFont="1" applyFill="1" applyBorder="1" applyAlignment="1">
      <alignment horizontal="center" vertical="center" wrapText="1"/>
    </xf>
    <xf numFmtId="0" fontId="24" fillId="92" borderId="54" xfId="0" applyFont="1" applyFill="1" applyBorder="1" applyAlignment="1">
      <alignment horizontal="center" vertical="center" wrapText="1"/>
    </xf>
    <xf numFmtId="0" fontId="24" fillId="92" borderId="41" xfId="0" applyFont="1" applyFill="1" applyBorder="1" applyAlignment="1">
      <alignment horizontal="center" vertical="center" wrapText="1"/>
    </xf>
    <xf numFmtId="0" fontId="24" fillId="92" borderId="65" xfId="0" applyFont="1" applyFill="1" applyBorder="1" applyAlignment="1">
      <alignment horizontal="center" vertical="center" wrapText="1"/>
    </xf>
    <xf numFmtId="0" fontId="24" fillId="92" borderId="42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26" fillId="95" borderId="69" xfId="0" applyFont="1" applyFill="1" applyBorder="1" applyAlignment="1">
      <alignment horizontal="center" vertical="center" wrapText="1"/>
    </xf>
    <xf numFmtId="0" fontId="26" fillId="95" borderId="70" xfId="0" applyFont="1" applyFill="1" applyBorder="1" applyAlignment="1">
      <alignment horizontal="center" vertical="center" wrapText="1"/>
    </xf>
    <xf numFmtId="0" fontId="26" fillId="95" borderId="71" xfId="0" applyFont="1" applyFill="1" applyBorder="1" applyAlignment="1">
      <alignment horizontal="center" vertical="center" wrapText="1"/>
    </xf>
    <xf numFmtId="0" fontId="26" fillId="95" borderId="46" xfId="0" applyFont="1" applyFill="1" applyBorder="1" applyAlignment="1">
      <alignment horizontal="center" vertical="center" wrapText="1"/>
    </xf>
    <xf numFmtId="0" fontId="26" fillId="95" borderId="72" xfId="0" applyFont="1" applyFill="1" applyBorder="1" applyAlignment="1">
      <alignment horizontal="center" vertical="center" wrapText="1"/>
    </xf>
    <xf numFmtId="0" fontId="26" fillId="95" borderId="47" xfId="0" applyFont="1" applyFill="1" applyBorder="1" applyAlignment="1">
      <alignment horizontal="center" vertical="center" wrapText="1"/>
    </xf>
    <xf numFmtId="0" fontId="26" fillId="95" borderId="73" xfId="0" applyFont="1" applyFill="1" applyBorder="1" applyAlignment="1">
      <alignment horizontal="center" vertical="center" wrapText="1"/>
    </xf>
    <xf numFmtId="0" fontId="26" fillId="95" borderId="74" xfId="0" applyFont="1" applyFill="1" applyBorder="1" applyAlignment="1">
      <alignment horizontal="center" vertical="center" wrapText="1"/>
    </xf>
    <xf numFmtId="0" fontId="26" fillId="95" borderId="75" xfId="0" applyFont="1" applyFill="1" applyBorder="1" applyAlignment="1">
      <alignment horizontal="center" vertical="center" wrapText="1"/>
    </xf>
    <xf numFmtId="0" fontId="26" fillId="93" borderId="0" xfId="0" applyFont="1" applyFill="1" applyAlignment="1">
      <alignment horizontal="center" wrapText="1"/>
    </xf>
    <xf numFmtId="0" fontId="23" fillId="93" borderId="77" xfId="0" applyFont="1" applyFill="1" applyBorder="1" applyAlignment="1">
      <alignment horizontal="center" wrapText="1"/>
    </xf>
    <xf numFmtId="0" fontId="25" fillId="95" borderId="51" xfId="0" applyFont="1" applyFill="1" applyBorder="1" applyAlignment="1">
      <alignment horizontal="center" vertical="center" wrapText="1"/>
    </xf>
    <xf numFmtId="0" fontId="25" fillId="95" borderId="54" xfId="0" applyFont="1" applyFill="1" applyBorder="1" applyAlignment="1">
      <alignment horizontal="center" vertical="center" wrapText="1"/>
    </xf>
    <xf numFmtId="0" fontId="25" fillId="95" borderId="55" xfId="0" applyFont="1" applyFill="1" applyBorder="1" applyAlignment="1">
      <alignment horizontal="center" vertical="center" wrapText="1"/>
    </xf>
    <xf numFmtId="0" fontId="25" fillId="95" borderId="57" xfId="0" applyFont="1" applyFill="1" applyBorder="1" applyAlignment="1">
      <alignment horizontal="center" vertical="center" wrapText="1"/>
    </xf>
    <xf numFmtId="0" fontId="25" fillId="95" borderId="4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9" fillId="0" borderId="0" xfId="0" applyFont="1" applyAlignment="1">
      <alignment horizontal="center" vertic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9" fillId="0" borderId="0" xfId="0" applyFont="1"/>
    <xf numFmtId="165" fontId="9" fillId="0" borderId="21" xfId="0" applyNumberFormat="1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12" fillId="5" borderId="14" xfId="0" applyFont="1" applyFill="1" applyBorder="1" applyAlignment="1">
      <alignment horizontal="center" vertical="center"/>
    </xf>
    <xf numFmtId="0" fontId="3" fillId="0" borderId="16" xfId="0" applyFont="1" applyBorder="1"/>
    <xf numFmtId="0" fontId="8" fillId="0" borderId="0" xfId="0" applyFont="1" applyAlignment="1">
      <alignment horizontal="center" vertical="center"/>
    </xf>
    <xf numFmtId="49" fontId="10" fillId="4" borderId="14" xfId="0" applyNumberFormat="1" applyFont="1" applyFill="1" applyBorder="1" applyAlignment="1">
      <alignment horizontal="center" vertical="center" wrapText="1"/>
    </xf>
    <xf numFmtId="0" fontId="3" fillId="0" borderId="15" xfId="0" applyFont="1" applyBorder="1"/>
    <xf numFmtId="0" fontId="9" fillId="3" borderId="0" xfId="0" applyFont="1" applyFill="1" applyAlignment="1">
      <alignment horizontal="left" vertical="center"/>
    </xf>
    <xf numFmtId="49" fontId="13" fillId="3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1" fillId="3" borderId="18" xfId="0" applyFont="1" applyFill="1" applyBorder="1" applyAlignment="1">
      <alignment wrapText="1"/>
    </xf>
    <xf numFmtId="0" fontId="15" fillId="4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9" fontId="11" fillId="5" borderId="14" xfId="0" applyNumberFormat="1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49" fontId="10" fillId="4" borderId="25" xfId="0" applyNumberFormat="1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/>
    </xf>
    <xf numFmtId="165" fontId="15" fillId="3" borderId="21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left"/>
    </xf>
    <xf numFmtId="0" fontId="15" fillId="87" borderId="21" xfId="0" applyFont="1" applyFill="1" applyBorder="1" applyAlignment="1">
      <alignment horizontal="center" vertical="center"/>
    </xf>
    <xf numFmtId="165" fontId="15" fillId="68" borderId="21" xfId="0" applyNumberFormat="1" applyFont="1" applyFill="1" applyBorder="1" applyAlignment="1">
      <alignment horizontal="center" vertical="center"/>
    </xf>
    <xf numFmtId="0" fontId="21" fillId="96" borderId="40" xfId="0" applyFont="1" applyFill="1" applyBorder="1" applyAlignment="1">
      <alignment wrapText="1"/>
    </xf>
    <xf numFmtId="0" fontId="19" fillId="91" borderId="77" xfId="0" applyFont="1" applyFill="1" applyBorder="1" applyAlignment="1">
      <alignment horizontal="center" vertical="center" wrapText="1"/>
    </xf>
    <xf numFmtId="0" fontId="22" fillId="0" borderId="77" xfId="0" applyFont="1" applyBorder="1" applyAlignment="1">
      <alignment horizontal="center" wrapText="1"/>
    </xf>
    <xf numFmtId="15" fontId="22" fillId="0" borderId="77" xfId="0" applyNumberFormat="1" applyFont="1" applyBorder="1" applyAlignment="1">
      <alignment horizontal="center" wrapText="1"/>
    </xf>
    <xf numFmtId="0" fontId="22" fillId="92" borderId="77" xfId="0" applyFont="1" applyFill="1" applyBorder="1" applyAlignment="1">
      <alignment horizontal="center" vertical="center" wrapText="1"/>
    </xf>
    <xf numFmtId="0" fontId="22" fillId="92" borderId="77" xfId="0" applyFont="1" applyFill="1" applyBorder="1" applyAlignment="1">
      <alignment horizontal="center" wrapText="1"/>
    </xf>
    <xf numFmtId="0" fontId="21" fillId="96" borderId="0" xfId="0" applyFont="1" applyFill="1" applyAlignment="1">
      <alignment horizontal="center" wrapText="1"/>
    </xf>
    <xf numFmtId="0" fontId="0" fillId="96" borderId="0" xfId="0" applyFill="1" applyAlignment="1">
      <alignment horizontal="center"/>
    </xf>
    <xf numFmtId="0" fontId="19" fillId="91" borderId="78" xfId="0" applyFont="1" applyFill="1" applyBorder="1" applyAlignment="1">
      <alignment horizontal="center" vertical="center" wrapText="1"/>
    </xf>
    <xf numFmtId="0" fontId="19" fillId="91" borderId="78" xfId="0" applyFont="1" applyFill="1" applyBorder="1" applyAlignment="1">
      <alignment horizontal="center" vertical="center" wrapText="1"/>
    </xf>
    <xf numFmtId="0" fontId="19" fillId="91" borderId="77" xfId="0" applyFont="1" applyFill="1" applyBorder="1" applyAlignment="1">
      <alignment horizontal="left" vertical="center" wrapText="1" indent="1"/>
    </xf>
    <xf numFmtId="0" fontId="19" fillId="91" borderId="78" xfId="0" applyFont="1" applyFill="1" applyBorder="1" applyAlignment="1">
      <alignment horizontal="left" vertical="center" wrapText="1" indent="1"/>
    </xf>
    <xf numFmtId="0" fontId="22" fillId="0" borderId="77" xfId="0" applyFont="1" applyBorder="1" applyAlignment="1">
      <alignment horizontal="left" wrapText="1" indent="1"/>
    </xf>
    <xf numFmtId="0" fontId="21" fillId="96" borderId="0" xfId="0" applyFont="1" applyFill="1" applyAlignment="1">
      <alignment horizontal="left" wrapText="1" indent="1"/>
    </xf>
    <xf numFmtId="0" fontId="0" fillId="96" borderId="0" xfId="0" applyFill="1" applyAlignment="1">
      <alignment horizontal="left" indent="1"/>
    </xf>
    <xf numFmtId="0" fontId="22" fillId="92" borderId="77" xfId="0" applyFont="1" applyFill="1" applyBorder="1" applyAlignment="1">
      <alignment horizontal="left" vertical="center" wrapText="1" indent="1"/>
    </xf>
    <xf numFmtId="0" fontId="22" fillId="92" borderId="77" xfId="0" applyFont="1" applyFill="1" applyBorder="1" applyAlignment="1">
      <alignment horizontal="left" wrapText="1" indent="1"/>
    </xf>
    <xf numFmtId="0" fontId="14" fillId="0" borderId="0" xfId="0" applyFont="1" applyFill="1" applyAlignment="1">
      <alignment horizontal="center" vertical="center" wrapText="1"/>
    </xf>
    <xf numFmtId="49" fontId="13" fillId="0" borderId="18" xfId="0" applyNumberFormat="1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wrapText="1"/>
    </xf>
    <xf numFmtId="49" fontId="17" fillId="0" borderId="0" xfId="0" applyNumberFormat="1" applyFont="1" applyFill="1" applyAlignment="1">
      <alignment horizontal="center" vertical="center" wrapText="1"/>
    </xf>
    <xf numFmtId="0" fontId="3" fillId="0" borderId="19" xfId="0" applyFont="1" applyFill="1" applyBorder="1"/>
    <xf numFmtId="0" fontId="3" fillId="0" borderId="20" xfId="0" applyFont="1" applyFill="1" applyBorder="1"/>
  </cellXfs>
  <cellStyles count="1">
    <cellStyle name="Normal" xfId="0" builtinId="0"/>
  </cellStyles>
  <dxfs count="63"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342900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0658475" y="355758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95250</xdr:colOff>
      <xdr:row>14</xdr:row>
      <xdr:rowOff>190500</xdr:rowOff>
    </xdr:from>
    <xdr:ext cx="838200" cy="2476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114300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114300" y="6200775"/>
          <a:ext cx="5238750" cy="28575"/>
          <a:chOff x="40028" y="6644725"/>
          <a:chExt cx="5223600" cy="990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276225</xdr:colOff>
      <xdr:row>16</xdr:row>
      <xdr:rowOff>219075</xdr:rowOff>
    </xdr:from>
    <xdr:ext cx="5238750" cy="28575"/>
    <xdr:grpSp>
      <xdr:nvGrpSpPr>
        <xdr:cNvPr id="9" name="Shape 2" title="Drawi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5538788" y="6200775"/>
          <a:ext cx="5238750" cy="28575"/>
          <a:chOff x="40028" y="6644725"/>
          <a:chExt cx="5223600" cy="9900"/>
        </a:xfrm>
      </xdr:grpSpPr>
      <xdr:cxnSp macro="">
        <xdr:nvCxnSpPr>
          <xdr:cNvPr id="10" name="Shape 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3</xdr:row>
      <xdr:rowOff>180975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0678886" y="806904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342900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0678886" y="3560990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95250</xdr:colOff>
      <xdr:row>14</xdr:row>
      <xdr:rowOff>190500</xdr:rowOff>
    </xdr:from>
    <xdr:ext cx="838200" cy="2476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76200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76200" y="6206218"/>
          <a:ext cx="5238750" cy="28575"/>
          <a:chOff x="40028" y="6644725"/>
          <a:chExt cx="5223600" cy="9900"/>
        </a:xfrm>
      </xdr:grpSpPr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314325</xdr:colOff>
      <xdr:row>16</xdr:row>
      <xdr:rowOff>219075</xdr:rowOff>
    </xdr:from>
    <xdr:ext cx="5238750" cy="28575"/>
    <xdr:grpSp>
      <xdr:nvGrpSpPr>
        <xdr:cNvPr id="9" name="Shape 2" title="Drawi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5587094" y="6206218"/>
          <a:ext cx="5238750" cy="28575"/>
          <a:chOff x="40028" y="6644725"/>
          <a:chExt cx="5223600" cy="9900"/>
        </a:xfrm>
      </xdr:grpSpPr>
      <xdr:cxnSp macro="">
        <xdr:nvCxnSpPr>
          <xdr:cNvPr id="10" name="Shap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3</xdr:row>
      <xdr:rowOff>180975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678886" y="806904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390525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10678886" y="3608615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95250</xdr:colOff>
      <xdr:row>14</xdr:row>
      <xdr:rowOff>190500</xdr:rowOff>
    </xdr:from>
    <xdr:ext cx="838200" cy="2476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95250</xdr:colOff>
      <xdr:row>16</xdr:row>
      <xdr:rowOff>209550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95250" y="6196693"/>
          <a:ext cx="5238750" cy="28575"/>
          <a:chOff x="40028" y="6644725"/>
          <a:chExt cx="5223600" cy="9900"/>
        </a:xfrm>
      </xdr:grpSpPr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228600</xdr:colOff>
      <xdr:row>16</xdr:row>
      <xdr:rowOff>209550</xdr:rowOff>
    </xdr:from>
    <xdr:ext cx="5238750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5501369" y="6196693"/>
          <a:ext cx="5238750" cy="28575"/>
          <a:chOff x="40028" y="6644725"/>
          <a:chExt cx="5223600" cy="990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95250</xdr:colOff>
      <xdr:row>14</xdr:row>
      <xdr:rowOff>190500</xdr:rowOff>
    </xdr:from>
    <xdr:ext cx="838200" cy="2476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5</xdr:col>
      <xdr:colOff>247650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5510213" y="6200775"/>
          <a:ext cx="5238750" cy="28575"/>
          <a:chOff x="40028" y="6644725"/>
          <a:chExt cx="5223600" cy="990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38100</xdr:colOff>
      <xdr:row>16</xdr:row>
      <xdr:rowOff>219075</xdr:rowOff>
    </xdr:from>
    <xdr:ext cx="5238750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38100" y="6200775"/>
          <a:ext cx="5238750" cy="28575"/>
          <a:chOff x="40028" y="6644725"/>
          <a:chExt cx="5223600" cy="9900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247650</xdr:colOff>
      <xdr:row>16</xdr:row>
      <xdr:rowOff>219075</xdr:rowOff>
    </xdr:from>
    <xdr:ext cx="5238750" cy="28575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5510213" y="6200775"/>
          <a:ext cx="5238750" cy="28575"/>
          <a:chOff x="40028" y="6644725"/>
          <a:chExt cx="5223600" cy="9900"/>
        </a:xfrm>
      </xdr:grpSpPr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76200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76200" y="6200775"/>
          <a:ext cx="5238750" cy="28575"/>
          <a:chOff x="40028" y="6644725"/>
          <a:chExt cx="5223600" cy="990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247650</xdr:colOff>
      <xdr:row>16</xdr:row>
      <xdr:rowOff>228600</xdr:rowOff>
    </xdr:from>
    <xdr:ext cx="5238750" cy="28575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pSpPr/>
      </xdr:nvGrpSpPr>
      <xdr:grpSpPr>
        <a:xfrm>
          <a:off x="5510213" y="6210300"/>
          <a:ext cx="5238750" cy="28575"/>
          <a:chOff x="40028" y="6644725"/>
          <a:chExt cx="5223600" cy="9900"/>
        </a:xfrm>
      </xdr:grpSpPr>
      <xdr:cxnSp macro="">
        <xdr:nvCxnSpPr>
          <xdr:cNvPr id="16" name="Shape 16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47625</xdr:colOff>
      <xdr:row>16</xdr:row>
      <xdr:rowOff>228600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pSpPr/>
      </xdr:nvGrpSpPr>
      <xdr:grpSpPr>
        <a:xfrm>
          <a:off x="47625" y="6210300"/>
          <a:ext cx="5238750" cy="28575"/>
          <a:chOff x="40028" y="6644725"/>
          <a:chExt cx="5223600" cy="9900"/>
        </a:xfrm>
      </xdr:grpSpPr>
      <xdr:cxnSp macro="">
        <xdr:nvCxnSpPr>
          <xdr:cNvPr id="17" name="Shape 17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247650</xdr:colOff>
      <xdr:row>16</xdr:row>
      <xdr:rowOff>219075</xdr:rowOff>
    </xdr:from>
    <xdr:ext cx="5238750" cy="28575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pSpPr/>
      </xdr:nvGrpSpPr>
      <xdr:grpSpPr>
        <a:xfrm>
          <a:off x="5510213" y="6200775"/>
          <a:ext cx="5238750" cy="28575"/>
          <a:chOff x="40028" y="6644725"/>
          <a:chExt cx="5223600" cy="9900"/>
        </a:xfrm>
      </xdr:grpSpPr>
      <xdr:cxnSp macro="">
        <xdr:nvCxnSpPr>
          <xdr:cNvPr id="18" name="Shape 18">
            <a:extLst>
              <a:ext uri="{FF2B5EF4-FFF2-40B4-BE49-F238E27FC236}">
                <a16:creationId xmlns:a16="http://schemas.microsoft.com/office/drawing/2014/main" id="{00000000-0008-0000-0800-000012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76200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pSpPr/>
      </xdr:nvGrpSpPr>
      <xdr:grpSpPr>
        <a:xfrm>
          <a:off x="76200" y="6200775"/>
          <a:ext cx="5238750" cy="28575"/>
          <a:chOff x="40028" y="6644725"/>
          <a:chExt cx="5223600" cy="9900"/>
        </a:xfrm>
      </xdr:grpSpPr>
      <xdr:cxnSp macro="">
        <xdr:nvCxnSpPr>
          <xdr:cNvPr id="19" name="Shape 19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295275</xdr:colOff>
      <xdr:row>3</xdr:row>
      <xdr:rowOff>95250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10820400" y="719138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276225</xdr:colOff>
      <xdr:row>16</xdr:row>
      <xdr:rowOff>228600</xdr:rowOff>
    </xdr:from>
    <xdr:ext cx="5238750" cy="285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5538788" y="6210300"/>
          <a:ext cx="5238750" cy="28575"/>
          <a:chOff x="40028" y="6644725"/>
          <a:chExt cx="5223600" cy="990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276225</xdr:colOff>
      <xdr:row>10</xdr:row>
      <xdr:rowOff>19050</xdr:rowOff>
    </xdr:from>
    <xdr:ext cx="19050" cy="1990725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10801350" y="3709988"/>
          <a:ext cx="19050" cy="1990725"/>
          <a:chOff x="2671900" y="2101500"/>
          <a:chExt cx="0" cy="197160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95250</xdr:colOff>
      <xdr:row>14</xdr:row>
      <xdr:rowOff>190500</xdr:rowOff>
    </xdr:from>
    <xdr:ext cx="838200" cy="2476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76200</xdr:colOff>
      <xdr:row>16</xdr:row>
      <xdr:rowOff>228600</xdr:rowOff>
    </xdr:from>
    <xdr:ext cx="5238750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pSpPr/>
      </xdr:nvGrpSpPr>
      <xdr:grpSpPr>
        <a:xfrm>
          <a:off x="76200" y="6210300"/>
          <a:ext cx="5238750" cy="28575"/>
          <a:chOff x="40028" y="6644725"/>
          <a:chExt cx="5223600" cy="9900"/>
        </a:xfrm>
      </xdr:grpSpPr>
      <xdr:cxnSp macro="">
        <xdr:nvCxnSpPr>
          <xdr:cNvPr id="21" name="Shape 21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3</xdr:row>
      <xdr:rowOff>104775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0840316" y="728230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6928</xdr:colOff>
      <xdr:row>16</xdr:row>
      <xdr:rowOff>190501</xdr:rowOff>
    </xdr:from>
    <xdr:ext cx="4980708" cy="5715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pSpPr/>
      </xdr:nvGrpSpPr>
      <xdr:grpSpPr>
        <a:xfrm flipV="1">
          <a:off x="6928" y="6165274"/>
          <a:ext cx="4980708" cy="57150"/>
          <a:chOff x="40028" y="6634825"/>
          <a:chExt cx="5063700" cy="990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CxnSpPr/>
        </xdr:nvCxnSpPr>
        <xdr:spPr>
          <a:xfrm rot="10800000" flipH="1">
            <a:off x="40028" y="6634825"/>
            <a:ext cx="50637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295275</xdr:colOff>
      <xdr:row>10</xdr:row>
      <xdr:rowOff>47625</xdr:rowOff>
    </xdr:from>
    <xdr:ext cx="19050" cy="1990725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10859366" y="3736398"/>
          <a:ext cx="19050" cy="1990725"/>
          <a:chOff x="2671900" y="2101500"/>
          <a:chExt cx="0" cy="197160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95249</xdr:colOff>
      <xdr:row>14</xdr:row>
      <xdr:rowOff>190500</xdr:rowOff>
    </xdr:from>
    <xdr:ext cx="1000125" cy="2476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7462837" y="5786438"/>
          <a:ext cx="1000125" cy="24765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9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9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5</xdr:col>
      <xdr:colOff>428625</xdr:colOff>
      <xdr:row>16</xdr:row>
      <xdr:rowOff>247650</xdr:rowOff>
    </xdr:from>
    <xdr:ext cx="5086350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710670" y="6222423"/>
          <a:ext cx="5086350" cy="28575"/>
          <a:chOff x="40028" y="6634825"/>
          <a:chExt cx="5063700" cy="9900"/>
        </a:xfrm>
      </xdr:grpSpPr>
      <xdr:cxnSp macro="">
        <xdr:nvCxnSpPr>
          <xdr:cNvPr id="22" name="Shape 22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CxnSpPr/>
        </xdr:nvCxnSpPr>
        <xdr:spPr>
          <a:xfrm rot="10800000" flipH="1">
            <a:off x="40028" y="6634825"/>
            <a:ext cx="50637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8553450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409575</xdr:colOff>
      <xdr:row>16</xdr:row>
      <xdr:rowOff>219075</xdr:rowOff>
    </xdr:from>
    <xdr:ext cx="3724275" cy="285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pSpPr/>
      </xdr:nvGrpSpPr>
      <xdr:grpSpPr>
        <a:xfrm>
          <a:off x="409575" y="6200775"/>
          <a:ext cx="3724275" cy="28575"/>
          <a:chOff x="5984250" y="6644725"/>
          <a:chExt cx="3702600" cy="990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CxnSpPr/>
        </xdr:nvCxnSpPr>
        <xdr:spPr>
          <a:xfrm>
            <a:off x="5984250" y="6644725"/>
            <a:ext cx="3702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133350</xdr:colOff>
      <xdr:row>9</xdr:row>
      <xdr:rowOff>247650</xdr:rowOff>
    </xdr:from>
    <xdr:ext cx="19050" cy="1990725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/>
      </xdr:nvGrpSpPr>
      <xdr:grpSpPr>
        <a:xfrm>
          <a:off x="8553450" y="3462338"/>
          <a:ext cx="19050" cy="1990725"/>
          <a:chOff x="2671900" y="2101500"/>
          <a:chExt cx="0" cy="197160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276225</xdr:colOff>
      <xdr:row>14</xdr:row>
      <xdr:rowOff>190500</xdr:rowOff>
    </xdr:from>
    <xdr:ext cx="838200" cy="2476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4</xdr:col>
      <xdr:colOff>304800</xdr:colOff>
      <xdr:row>16</xdr:row>
      <xdr:rowOff>219075</xdr:rowOff>
    </xdr:from>
    <xdr:ext cx="3724275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pSpPr/>
      </xdr:nvGrpSpPr>
      <xdr:grpSpPr>
        <a:xfrm>
          <a:off x="4514850" y="6200775"/>
          <a:ext cx="3724275" cy="28575"/>
          <a:chOff x="5984250" y="6644725"/>
          <a:chExt cx="3702600" cy="9900"/>
        </a:xfrm>
      </xdr:grpSpPr>
      <xdr:cxnSp macro="">
        <xdr:nvCxnSpPr>
          <xdr:cNvPr id="23" name="Shape 23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CxnSpPr/>
        </xdr:nvCxnSpPr>
        <xdr:spPr>
          <a:xfrm>
            <a:off x="5984250" y="6644725"/>
            <a:ext cx="3702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8553450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409575</xdr:colOff>
      <xdr:row>16</xdr:row>
      <xdr:rowOff>219075</xdr:rowOff>
    </xdr:from>
    <xdr:ext cx="3724275" cy="285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09575" y="6200775"/>
          <a:ext cx="3724275" cy="28575"/>
          <a:chOff x="5984250" y="6644725"/>
          <a:chExt cx="3702600" cy="990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CxnSpPr/>
        </xdr:nvCxnSpPr>
        <xdr:spPr>
          <a:xfrm>
            <a:off x="5984250" y="6644725"/>
            <a:ext cx="3702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133350</xdr:colOff>
      <xdr:row>9</xdr:row>
      <xdr:rowOff>247650</xdr:rowOff>
    </xdr:from>
    <xdr:ext cx="19050" cy="1990725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8553450" y="3462338"/>
          <a:ext cx="19050" cy="1990725"/>
          <a:chOff x="2671900" y="2101500"/>
          <a:chExt cx="0" cy="197160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276225</xdr:colOff>
      <xdr:row>14</xdr:row>
      <xdr:rowOff>190500</xdr:rowOff>
    </xdr:from>
    <xdr:ext cx="838200" cy="2476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4</xdr:col>
      <xdr:colOff>304800</xdr:colOff>
      <xdr:row>16</xdr:row>
      <xdr:rowOff>219075</xdr:rowOff>
    </xdr:from>
    <xdr:ext cx="3724275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pSpPr/>
      </xdr:nvGrpSpPr>
      <xdr:grpSpPr>
        <a:xfrm>
          <a:off x="4514850" y="6200775"/>
          <a:ext cx="3724275" cy="28575"/>
          <a:chOff x="5984250" y="6644725"/>
          <a:chExt cx="3702600" cy="9900"/>
        </a:xfrm>
      </xdr:grpSpPr>
      <xdr:cxnSp macro="">
        <xdr:nvCxnSpPr>
          <xdr:cNvPr id="23" name="Shape 23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CxnSpPr/>
        </xdr:nvCxnSpPr>
        <xdr:spPr>
          <a:xfrm>
            <a:off x="5984250" y="6644725"/>
            <a:ext cx="3702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8553450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266700</xdr:colOff>
      <xdr:row>16</xdr:row>
      <xdr:rowOff>228600</xdr:rowOff>
    </xdr:from>
    <xdr:ext cx="3724275" cy="285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pSpPr/>
      </xdr:nvGrpSpPr>
      <xdr:grpSpPr>
        <a:xfrm>
          <a:off x="266700" y="6210300"/>
          <a:ext cx="3724275" cy="28575"/>
          <a:chOff x="5984250" y="6644725"/>
          <a:chExt cx="3702600" cy="990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CxnSpPr/>
        </xdr:nvCxnSpPr>
        <xdr:spPr>
          <a:xfrm>
            <a:off x="5984250" y="6644725"/>
            <a:ext cx="3702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133350</xdr:colOff>
      <xdr:row>9</xdr:row>
      <xdr:rowOff>247650</xdr:rowOff>
    </xdr:from>
    <xdr:ext cx="19050" cy="1990725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/>
      </xdr:nvGrpSpPr>
      <xdr:grpSpPr>
        <a:xfrm>
          <a:off x="8553450" y="3462338"/>
          <a:ext cx="19050" cy="1990725"/>
          <a:chOff x="2671900" y="2101500"/>
          <a:chExt cx="0" cy="197160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190499</xdr:colOff>
      <xdr:row>14</xdr:row>
      <xdr:rowOff>190500</xdr:rowOff>
    </xdr:from>
    <xdr:ext cx="947737" cy="2476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5453062" y="5786438"/>
          <a:ext cx="947737" cy="24765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8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8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4</xdr:col>
      <xdr:colOff>304800</xdr:colOff>
      <xdr:row>16</xdr:row>
      <xdr:rowOff>219075</xdr:rowOff>
    </xdr:from>
    <xdr:ext cx="3724275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pSpPr/>
      </xdr:nvGrpSpPr>
      <xdr:grpSpPr>
        <a:xfrm>
          <a:off x="4514850" y="6200775"/>
          <a:ext cx="3724275" cy="28575"/>
          <a:chOff x="5984250" y="6644725"/>
          <a:chExt cx="3702600" cy="9900"/>
        </a:xfrm>
      </xdr:grpSpPr>
      <xdr:cxnSp macro="">
        <xdr:nvCxnSpPr>
          <xdr:cNvPr id="23" name="Shape 23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CxnSpPr/>
        </xdr:nvCxnSpPr>
        <xdr:spPr>
          <a:xfrm>
            <a:off x="5984250" y="6644725"/>
            <a:ext cx="3702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10666879" y="61464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238125</xdr:colOff>
      <xdr:row>16</xdr:row>
      <xdr:rowOff>219075</xdr:rowOff>
    </xdr:from>
    <xdr:ext cx="4681257" cy="45719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pSpPr/>
      </xdr:nvGrpSpPr>
      <xdr:grpSpPr>
        <a:xfrm>
          <a:off x="238125" y="6191810"/>
          <a:ext cx="4681257" cy="45719"/>
          <a:chOff x="550400" y="6644725"/>
          <a:chExt cx="5083500" cy="990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CxnSpPr/>
        </xdr:nvCxnSpPr>
        <xdr:spPr>
          <a:xfrm>
            <a:off x="550400" y="6644725"/>
            <a:ext cx="50835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10666879" y="3458136"/>
          <a:ext cx="19050" cy="1990725"/>
          <a:chOff x="2671900" y="2101500"/>
          <a:chExt cx="0" cy="197160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1052512</xdr:colOff>
      <xdr:row>14</xdr:row>
      <xdr:rowOff>67234</xdr:rowOff>
    </xdr:from>
    <xdr:ext cx="1009369" cy="392206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4212571" y="5658969"/>
          <a:ext cx="1009369" cy="392206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8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8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5</xdr:col>
      <xdr:colOff>304800</xdr:colOff>
      <xdr:row>16</xdr:row>
      <xdr:rowOff>219075</xdr:rowOff>
    </xdr:from>
    <xdr:ext cx="5105400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pSpPr/>
      </xdr:nvGrpSpPr>
      <xdr:grpSpPr>
        <a:xfrm>
          <a:off x="5571565" y="6191810"/>
          <a:ext cx="5105400" cy="28575"/>
          <a:chOff x="672775" y="4735650"/>
          <a:chExt cx="5083500" cy="9900"/>
        </a:xfrm>
      </xdr:grpSpPr>
      <xdr:cxnSp macro="">
        <xdr:nvCxnSpPr>
          <xdr:cNvPr id="24" name="Shape 24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CxnSpPr/>
        </xdr:nvCxnSpPr>
        <xdr:spPr>
          <a:xfrm>
            <a:off x="672775" y="4735650"/>
            <a:ext cx="50835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10666879" y="61464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pSpPr/>
      </xdr:nvGrpSpPr>
      <xdr:grpSpPr>
        <a:xfrm>
          <a:off x="10666879" y="3458136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1052512</xdr:colOff>
      <xdr:row>14</xdr:row>
      <xdr:rowOff>190500</xdr:rowOff>
    </xdr:from>
    <xdr:ext cx="970149" cy="196103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4212571" y="5782235"/>
          <a:ext cx="970149" cy="196103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8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8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38100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pSpPr/>
      </xdr:nvGrpSpPr>
      <xdr:grpSpPr>
        <a:xfrm>
          <a:off x="38100" y="6191810"/>
          <a:ext cx="5238750" cy="28575"/>
          <a:chOff x="40028" y="6644725"/>
          <a:chExt cx="5223600" cy="9900"/>
        </a:xfrm>
      </xdr:grpSpPr>
      <xdr:cxnSp macro="">
        <xdr:nvCxnSpPr>
          <xdr:cNvPr id="25" name="Shape 25">
            <a:extLst>
              <a:ext uri="{FF2B5EF4-FFF2-40B4-BE49-F238E27FC236}">
                <a16:creationId xmlns:a16="http://schemas.microsoft.com/office/drawing/2014/main" id="{00000000-0008-0000-0F00-000019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323850</xdr:colOff>
      <xdr:row>16</xdr:row>
      <xdr:rowOff>219075</xdr:rowOff>
    </xdr:from>
    <xdr:ext cx="5238750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pSpPr/>
      </xdr:nvGrpSpPr>
      <xdr:grpSpPr>
        <a:xfrm>
          <a:off x="5590615" y="6191810"/>
          <a:ext cx="5238750" cy="28575"/>
          <a:chOff x="40028" y="6644725"/>
          <a:chExt cx="5223600" cy="9900"/>
        </a:xfrm>
      </xdr:grpSpPr>
      <xdr:cxnSp macro="">
        <xdr:nvCxnSpPr>
          <xdr:cNvPr id="26" name="Shape 26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95250</xdr:colOff>
      <xdr:row>14</xdr:row>
      <xdr:rowOff>190500</xdr:rowOff>
    </xdr:from>
    <xdr:ext cx="838200" cy="2476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2874725" y="1409575"/>
          <a:ext cx="1502700" cy="437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WAREHOUSE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Montserrat"/>
              <a:ea typeface="Montserrat"/>
              <a:cs typeface="Montserrat"/>
              <a:sym typeface="Montserrat"/>
            </a:rPr>
            <a:t>OFFICE</a:t>
          </a:r>
          <a:endParaRPr sz="1400" b="1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66675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pSpPr/>
      </xdr:nvGrpSpPr>
      <xdr:grpSpPr>
        <a:xfrm>
          <a:off x="66675" y="6200775"/>
          <a:ext cx="5238750" cy="28575"/>
          <a:chOff x="40028" y="6644725"/>
          <a:chExt cx="5223600" cy="9900"/>
        </a:xfrm>
      </xdr:grpSpPr>
      <xdr:cxnSp macro="">
        <xdr:nvCxnSpPr>
          <xdr:cNvPr id="27" name="Shape 27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314325</xdr:colOff>
      <xdr:row>16</xdr:row>
      <xdr:rowOff>219075</xdr:rowOff>
    </xdr:from>
    <xdr:ext cx="5238750" cy="28575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pSpPr/>
      </xdr:nvGrpSpPr>
      <xdr:grpSpPr>
        <a:xfrm>
          <a:off x="5576888" y="6200775"/>
          <a:ext cx="5238750" cy="28575"/>
          <a:chOff x="40028" y="6644725"/>
          <a:chExt cx="5223600" cy="9900"/>
        </a:xfrm>
      </xdr:grpSpPr>
      <xdr:cxnSp macro="">
        <xdr:nvCxnSpPr>
          <xdr:cNvPr id="28" name="Shape 28">
            <a:extLst>
              <a:ext uri="{FF2B5EF4-FFF2-40B4-BE49-F238E27FC236}">
                <a16:creationId xmlns:a16="http://schemas.microsoft.com/office/drawing/2014/main" id="{00000000-0008-0000-1000-00001C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66675</xdr:colOff>
      <xdr:row>16</xdr:row>
      <xdr:rowOff>219075</xdr:rowOff>
    </xdr:from>
    <xdr:ext cx="5238750" cy="28575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pSpPr/>
      </xdr:nvGrpSpPr>
      <xdr:grpSpPr>
        <a:xfrm>
          <a:off x="66675" y="6200775"/>
          <a:ext cx="5238750" cy="28575"/>
          <a:chOff x="40028" y="6644725"/>
          <a:chExt cx="5223600" cy="9900"/>
        </a:xfrm>
      </xdr:grpSpPr>
      <xdr:cxnSp macro="">
        <xdr:nvCxnSpPr>
          <xdr:cNvPr id="27" name="Shape 27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314325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5576888" y="6200775"/>
          <a:ext cx="5238750" cy="28575"/>
          <a:chOff x="40028" y="6644725"/>
          <a:chExt cx="5223600" cy="9900"/>
        </a:xfrm>
      </xdr:grpSpPr>
      <xdr:cxnSp macro="">
        <xdr:nvCxnSpPr>
          <xdr:cNvPr id="28" name="Shape 28">
            <a:extLst>
              <a:ext uri="{FF2B5EF4-FFF2-40B4-BE49-F238E27FC236}">
                <a16:creationId xmlns:a16="http://schemas.microsoft.com/office/drawing/2014/main" id="{00000000-0008-0000-1100-00001C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66675</xdr:colOff>
      <xdr:row>16</xdr:row>
      <xdr:rowOff>219075</xdr:rowOff>
    </xdr:from>
    <xdr:ext cx="5238750" cy="28575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pSpPr/>
      </xdr:nvGrpSpPr>
      <xdr:grpSpPr>
        <a:xfrm>
          <a:off x="66675" y="6200775"/>
          <a:ext cx="5238750" cy="28575"/>
          <a:chOff x="40028" y="6644725"/>
          <a:chExt cx="5223600" cy="9900"/>
        </a:xfrm>
      </xdr:grpSpPr>
      <xdr:cxnSp macro="">
        <xdr:nvCxnSpPr>
          <xdr:cNvPr id="27" name="Shape 27">
            <a:extLst>
              <a:ext uri="{FF2B5EF4-FFF2-40B4-BE49-F238E27FC236}">
                <a16:creationId xmlns:a16="http://schemas.microsoft.com/office/drawing/2014/main" id="{00000000-0008-0000-1200-00001B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314325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pSpPr/>
      </xdr:nvGrpSpPr>
      <xdr:grpSpPr>
        <a:xfrm>
          <a:off x="5576888" y="6200775"/>
          <a:ext cx="5238750" cy="28575"/>
          <a:chOff x="40028" y="6644725"/>
          <a:chExt cx="5223600" cy="9900"/>
        </a:xfrm>
      </xdr:grpSpPr>
      <xdr:cxnSp macro="">
        <xdr:nvCxnSpPr>
          <xdr:cNvPr id="28" name="Shape 28">
            <a:extLst>
              <a:ext uri="{FF2B5EF4-FFF2-40B4-BE49-F238E27FC236}">
                <a16:creationId xmlns:a16="http://schemas.microsoft.com/office/drawing/2014/main" id="{00000000-0008-0000-1200-00001C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66675</xdr:colOff>
      <xdr:row>16</xdr:row>
      <xdr:rowOff>219075</xdr:rowOff>
    </xdr:from>
    <xdr:ext cx="5238750" cy="28575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pSpPr/>
      </xdr:nvGrpSpPr>
      <xdr:grpSpPr>
        <a:xfrm>
          <a:off x="66675" y="6200775"/>
          <a:ext cx="5238750" cy="28575"/>
          <a:chOff x="40028" y="6644725"/>
          <a:chExt cx="5223600" cy="9900"/>
        </a:xfrm>
      </xdr:grpSpPr>
      <xdr:cxnSp macro="">
        <xdr:nvCxnSpPr>
          <xdr:cNvPr id="27" name="Shape 27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314325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pSpPr/>
      </xdr:nvGrpSpPr>
      <xdr:grpSpPr>
        <a:xfrm>
          <a:off x="5576888" y="6200775"/>
          <a:ext cx="5238750" cy="28575"/>
          <a:chOff x="40028" y="6644725"/>
          <a:chExt cx="5223600" cy="9900"/>
        </a:xfrm>
      </xdr:grpSpPr>
      <xdr:cxnSp macro="">
        <xdr:nvCxnSpPr>
          <xdr:cNvPr id="28" name="Shape 28">
            <a:extLst>
              <a:ext uri="{FF2B5EF4-FFF2-40B4-BE49-F238E27FC236}">
                <a16:creationId xmlns:a16="http://schemas.microsoft.com/office/drawing/2014/main" id="{00000000-0008-0000-1300-00001C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</xdr:row>
      <xdr:rowOff>200025</xdr:rowOff>
    </xdr:from>
    <xdr:ext cx="19050" cy="1990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10658475" y="614363"/>
          <a:ext cx="19050" cy="1990725"/>
          <a:chOff x="2671900" y="2101500"/>
          <a:chExt cx="0" cy="19716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133350</xdr:colOff>
      <xdr:row>9</xdr:row>
      <xdr:rowOff>247650</xdr:rowOff>
    </xdr:from>
    <xdr:ext cx="19050" cy="199072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pSpPr/>
      </xdr:nvGrpSpPr>
      <xdr:grpSpPr>
        <a:xfrm>
          <a:off x="10658475" y="3462338"/>
          <a:ext cx="19050" cy="1990725"/>
          <a:chOff x="2671900" y="2101500"/>
          <a:chExt cx="0" cy="1971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CxnSpPr/>
        </xdr:nvCxnSpPr>
        <xdr:spPr>
          <a:xfrm>
            <a:off x="2671900" y="2101500"/>
            <a:ext cx="0" cy="19716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66675</xdr:colOff>
      <xdr:row>16</xdr:row>
      <xdr:rowOff>219075</xdr:rowOff>
    </xdr:from>
    <xdr:ext cx="5238750" cy="28575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pSpPr/>
      </xdr:nvGrpSpPr>
      <xdr:grpSpPr>
        <a:xfrm>
          <a:off x="66675" y="6200775"/>
          <a:ext cx="5238750" cy="28575"/>
          <a:chOff x="40028" y="6644725"/>
          <a:chExt cx="5223600" cy="9900"/>
        </a:xfrm>
      </xdr:grpSpPr>
      <xdr:cxnSp macro="">
        <xdr:nvCxnSpPr>
          <xdr:cNvPr id="27" name="Shape 27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triangl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314325</xdr:colOff>
      <xdr:row>16</xdr:row>
      <xdr:rowOff>219075</xdr:rowOff>
    </xdr:from>
    <xdr:ext cx="5238750" cy="285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pSpPr/>
      </xdr:nvGrpSpPr>
      <xdr:grpSpPr>
        <a:xfrm>
          <a:off x="5576888" y="6200775"/>
          <a:ext cx="5238750" cy="28575"/>
          <a:chOff x="40028" y="6644725"/>
          <a:chExt cx="5223600" cy="9900"/>
        </a:xfrm>
      </xdr:grpSpPr>
      <xdr:cxnSp macro="">
        <xdr:nvCxnSpPr>
          <xdr:cNvPr id="28" name="Shape 28">
            <a:extLst>
              <a:ext uri="{FF2B5EF4-FFF2-40B4-BE49-F238E27FC236}">
                <a16:creationId xmlns:a16="http://schemas.microsoft.com/office/drawing/2014/main" id="{00000000-0008-0000-1400-00001C000000}"/>
              </a:ext>
            </a:extLst>
          </xdr:cNvPr>
          <xdr:cNvCxnSpPr/>
        </xdr:nvCxnSpPr>
        <xdr:spPr>
          <a:xfrm>
            <a:off x="40028" y="6644725"/>
            <a:ext cx="5223600" cy="99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4"/>
  <sheetViews>
    <sheetView zoomScale="70" zoomScaleNormal="70" workbookViewId="0">
      <selection activeCell="K12" sqref="K12"/>
    </sheetView>
  </sheetViews>
  <sheetFormatPr defaultColWidth="12.59765625" defaultRowHeight="15.75" customHeight="1" x14ac:dyDescent="0.35"/>
  <cols>
    <col min="1" max="1" width="13.86328125" customWidth="1"/>
    <col min="3" max="3" width="13.1328125" customWidth="1"/>
    <col min="4" max="4" width="11.1328125" customWidth="1"/>
    <col min="6" max="6" width="23.33203125" customWidth="1"/>
    <col min="7" max="7" width="2.86328125" customWidth="1"/>
  </cols>
  <sheetData>
    <row r="1" spans="1:8" ht="21.75" customHeight="1" thickTop="1" x14ac:dyDescent="0.55000000000000004">
      <c r="A1" s="278" t="s">
        <v>0</v>
      </c>
      <c r="B1" s="279"/>
      <c r="C1" s="279"/>
      <c r="D1" s="279"/>
      <c r="E1" s="279"/>
      <c r="F1" s="280"/>
      <c r="G1" s="1"/>
      <c r="H1" s="1"/>
    </row>
    <row r="2" spans="1:8" ht="21.75" customHeight="1" x14ac:dyDescent="0.55000000000000004">
      <c r="A2" s="2" t="s">
        <v>1</v>
      </c>
      <c r="B2" s="3" t="s">
        <v>2</v>
      </c>
      <c r="C2" s="4" t="s">
        <v>3</v>
      </c>
      <c r="D2" s="281" t="s">
        <v>4</v>
      </c>
      <c r="E2" s="282"/>
      <c r="F2" s="5" t="s">
        <v>5</v>
      </c>
      <c r="G2" s="6"/>
      <c r="H2" s="1"/>
    </row>
    <row r="3" spans="1:8" ht="21.75" customHeight="1" x14ac:dyDescent="0.55000000000000004">
      <c r="A3" s="7" t="s">
        <v>9</v>
      </c>
      <c r="B3" s="8">
        <f>'Gudang B'!G21</f>
        <v>3000</v>
      </c>
      <c r="C3" s="9">
        <f ca="1">'Gudang B'!G22</f>
        <v>3000</v>
      </c>
      <c r="D3" s="10">
        <f ca="1">'Gudang B'!G23</f>
        <v>0</v>
      </c>
      <c r="E3" s="11" t="str">
        <f ca="1">'Gudang B'!H22</f>
        <v/>
      </c>
      <c r="F3" s="12" t="str">
        <f ca="1">'Gudang B'!G24</f>
        <v>SPACE PENUH</v>
      </c>
      <c r="G3" s="13"/>
      <c r="H3" s="1"/>
    </row>
    <row r="4" spans="1:8" ht="21.75" customHeight="1" x14ac:dyDescent="0.55000000000000004">
      <c r="A4" s="7" t="s">
        <v>10</v>
      </c>
      <c r="B4" s="8">
        <f>'Gudang C'!G21</f>
        <v>3000</v>
      </c>
      <c r="C4" s="9">
        <f ca="1">'Gudang C'!G22</f>
        <v>3000</v>
      </c>
      <c r="D4" s="10">
        <f ca="1">'Gudang C'!G23</f>
        <v>0</v>
      </c>
      <c r="E4" s="11" t="str">
        <f ca="1">IFERROR(__xludf.DUMMYFUNCTION("'Gudang C'!H22"),"")</f>
        <v/>
      </c>
      <c r="F4" s="12" t="str">
        <f ca="1">'Gudang C'!G24</f>
        <v>SPACE PENUH</v>
      </c>
      <c r="G4" s="13"/>
      <c r="H4" s="14"/>
    </row>
    <row r="5" spans="1:8" ht="21.75" customHeight="1" x14ac:dyDescent="0.55000000000000004">
      <c r="A5" s="7" t="s">
        <v>11</v>
      </c>
      <c r="B5" s="8">
        <f>'Gudang D'!G21</f>
        <v>3000</v>
      </c>
      <c r="C5" s="9">
        <f ca="1">'Gudang D'!G22</f>
        <v>3010</v>
      </c>
      <c r="D5" s="10">
        <f ca="1">'Gudang D'!G23</f>
        <v>-10</v>
      </c>
      <c r="E5" s="15" t="str">
        <f ca="1">IFERROR(__xludf.DUMMYFUNCTION("'Gudang D'!H22"),"")</f>
        <v/>
      </c>
      <c r="F5" s="12" t="str">
        <f ca="1">'Gudang D'!G24</f>
        <v>SPACE PENUH</v>
      </c>
      <c r="G5" s="13"/>
      <c r="H5" s="14"/>
    </row>
    <row r="6" spans="1:8" ht="21.75" customHeight="1" x14ac:dyDescent="0.55000000000000004">
      <c r="A6" s="7" t="s">
        <v>12</v>
      </c>
      <c r="B6" s="8">
        <f>'Gudang E'!G21</f>
        <v>3000</v>
      </c>
      <c r="C6" s="9">
        <f ca="1">'Gudang E'!G22</f>
        <v>2920</v>
      </c>
      <c r="D6" s="10">
        <f ca="1">'Gudang E'!G23</f>
        <v>80</v>
      </c>
      <c r="E6" s="15" t="str">
        <f ca="1">IFERROR(__xludf.DUMMYFUNCTION("'Gudang E'!H22"),"")</f>
        <v/>
      </c>
      <c r="F6" s="12" t="str">
        <f ca="1">'Gudang E'!G24</f>
        <v>SPACE TERSEDIA</v>
      </c>
      <c r="G6" s="13"/>
      <c r="H6" s="14"/>
    </row>
    <row r="7" spans="1:8" ht="21.75" customHeight="1" x14ac:dyDescent="0.55000000000000004">
      <c r="A7" s="7" t="s">
        <v>13</v>
      </c>
      <c r="B7" s="8">
        <f>'Gudang F'!G21</f>
        <v>3000</v>
      </c>
      <c r="C7" s="9">
        <f ca="1">'Gudang F'!G22</f>
        <v>3000</v>
      </c>
      <c r="D7" s="10">
        <f ca="1">'Gudang F'!G23</f>
        <v>0</v>
      </c>
      <c r="E7" s="15" t="str">
        <f ca="1">IFERROR(__xludf.DUMMYFUNCTION("'Gudang F'!H22"),"")</f>
        <v/>
      </c>
      <c r="F7" s="12" t="str">
        <f ca="1">'Gudang F'!G24</f>
        <v>SPACE PENUH</v>
      </c>
      <c r="G7" s="13"/>
      <c r="H7" s="14"/>
    </row>
    <row r="8" spans="1:8" ht="21.75" customHeight="1" x14ac:dyDescent="0.55000000000000004">
      <c r="A8" s="7" t="s">
        <v>14</v>
      </c>
      <c r="B8" s="8">
        <f>'Gudang G'!G21</f>
        <v>3000</v>
      </c>
      <c r="C8" s="9">
        <f ca="1">'Gudang G'!G22</f>
        <v>3000</v>
      </c>
      <c r="D8" s="10">
        <f ca="1">'Gudang G'!G23</f>
        <v>0</v>
      </c>
      <c r="E8" s="15" t="str">
        <f ca="1">IFERROR(__xludf.DUMMYFUNCTION("'Gudang G'!H22"),"")</f>
        <v/>
      </c>
      <c r="F8" s="12" t="str">
        <f ca="1">'Gudang G'!G24</f>
        <v>SPACE PENUH</v>
      </c>
      <c r="G8" s="13"/>
      <c r="H8" s="14"/>
    </row>
    <row r="9" spans="1:8" ht="21.75" customHeight="1" x14ac:dyDescent="0.55000000000000004">
      <c r="A9" s="7" t="s">
        <v>15</v>
      </c>
      <c r="B9" s="8">
        <f>'Gudang H'!G21</f>
        <v>3000</v>
      </c>
      <c r="C9" s="9">
        <f ca="1">'Gudang H'!G22</f>
        <v>3000</v>
      </c>
      <c r="D9" s="10">
        <f ca="1">'Gudang G'!G23</f>
        <v>0</v>
      </c>
      <c r="E9" s="15" t="str">
        <f ca="1">IFERROR(__xludf.DUMMYFUNCTION("'Gudang H'!H22"),"")</f>
        <v/>
      </c>
      <c r="F9" s="16" t="str">
        <f ca="1">'Gudang G'!G24</f>
        <v>SPACE PENUH</v>
      </c>
      <c r="G9" s="13"/>
      <c r="H9" s="14"/>
    </row>
    <row r="10" spans="1:8" ht="21.75" customHeight="1" x14ac:dyDescent="0.55000000000000004">
      <c r="A10" s="17" t="s">
        <v>16</v>
      </c>
      <c r="B10" s="18">
        <f>'Gudang I-1'!G21</f>
        <v>3000</v>
      </c>
      <c r="C10" s="19">
        <f ca="1">'Gudang I-1'!G22</f>
        <v>3000</v>
      </c>
      <c r="D10" s="20">
        <f ca="1">'Gudang I-1'!G23</f>
        <v>0</v>
      </c>
      <c r="E10" s="11" t="str">
        <f ca="1">IFERROR(__xludf.DUMMYFUNCTION("'Gudang I-1'!H22"),"")</f>
        <v/>
      </c>
      <c r="F10" s="16" t="str">
        <f ca="1">'Gudang I-1'!G24</f>
        <v>SPACE PENUH</v>
      </c>
      <c r="G10" s="1"/>
      <c r="H10" s="14"/>
    </row>
    <row r="11" spans="1:8" ht="21.75" customHeight="1" x14ac:dyDescent="0.55000000000000004">
      <c r="A11" s="17" t="s">
        <v>17</v>
      </c>
      <c r="B11" s="18">
        <f>'Gudang I-2'!G21</f>
        <v>3000</v>
      </c>
      <c r="C11" s="19">
        <f ca="1">'Gudang I-2'!G22</f>
        <v>3000</v>
      </c>
      <c r="D11" s="20">
        <f ca="1">'Gudang I-2'!G23</f>
        <v>0</v>
      </c>
      <c r="E11" s="11" t="str">
        <f ca="1">IFERROR(__xludf.DUMMYFUNCTION("'Gudang I-2'!H22"),"")</f>
        <v/>
      </c>
      <c r="F11" s="16" t="str">
        <f ca="1">'Gudang I-2'!G24</f>
        <v>SPACE PENUH</v>
      </c>
      <c r="G11" s="1"/>
      <c r="H11" s="14"/>
    </row>
    <row r="12" spans="1:8" ht="21.75" customHeight="1" x14ac:dyDescent="0.55000000000000004">
      <c r="A12" s="17" t="s">
        <v>18</v>
      </c>
      <c r="B12" s="18">
        <f>'Gudang J-1'!G21</f>
        <v>1500</v>
      </c>
      <c r="C12" s="19">
        <f ca="1">'Gudang J-1'!G22</f>
        <v>1460</v>
      </c>
      <c r="D12" s="20">
        <f ca="1">'Gudang J-1'!G23</f>
        <v>40</v>
      </c>
      <c r="E12" s="11" t="str">
        <f ca="1">IFERROR(__xludf.DUMMYFUNCTION("'Gudang J-1'!H22"),"")</f>
        <v/>
      </c>
      <c r="F12" s="16" t="str">
        <f ca="1">'Gudang J-1'!G24</f>
        <v>SPACE TERSEDIA</v>
      </c>
      <c r="G12" s="1"/>
      <c r="H12" s="14"/>
    </row>
    <row r="13" spans="1:8" ht="21.75" customHeight="1" x14ac:dyDescent="0.55000000000000004">
      <c r="A13" s="17" t="s">
        <v>19</v>
      </c>
      <c r="B13" s="18">
        <f>'Gudang J-1'!G21</f>
        <v>1500</v>
      </c>
      <c r="C13" s="19">
        <f ca="1">'Gudang J-1'!G22</f>
        <v>1460</v>
      </c>
      <c r="D13" s="20">
        <f ca="1">'Gudang J-1'!G23</f>
        <v>40</v>
      </c>
      <c r="E13" s="11" t="str">
        <f ca="1">IFERROR(__xludf.DUMMYFUNCTION("'Gudang J-2'!H22"),"")</f>
        <v/>
      </c>
      <c r="F13" s="16" t="str">
        <f ca="1">'Gudang J-1'!G24</f>
        <v>SPACE TERSEDIA</v>
      </c>
      <c r="G13" s="1"/>
      <c r="H13" s="14"/>
    </row>
    <row r="14" spans="1:8" ht="21.75" customHeight="1" x14ac:dyDescent="0.55000000000000004">
      <c r="A14" s="17" t="s">
        <v>20</v>
      </c>
      <c r="B14" s="18">
        <f>'Gudang K'!G21</f>
        <v>3000</v>
      </c>
      <c r="C14" s="19">
        <f ca="1">'Gudang K'!G22</f>
        <v>2950</v>
      </c>
      <c r="D14" s="20">
        <f ca="1">'Gudang K'!G23</f>
        <v>50</v>
      </c>
      <c r="E14" s="21" t="str">
        <f ca="1">IFERROR(__xludf.DUMMYFUNCTION("'Gudang K'!H22"),"")</f>
        <v/>
      </c>
      <c r="F14" s="16" t="str">
        <f ca="1">'Gudang K'!G24</f>
        <v>SPACE TERSEDIA</v>
      </c>
      <c r="G14" s="1"/>
      <c r="H14" s="14"/>
    </row>
    <row r="15" spans="1:8" ht="21.75" customHeight="1" x14ac:dyDescent="0.55000000000000004">
      <c r="A15" s="17" t="s">
        <v>21</v>
      </c>
      <c r="B15" s="18">
        <f>'Gudang L-1'!G21</f>
        <v>3000</v>
      </c>
      <c r="C15" s="19">
        <f ca="1">'Gudang L-1'!G22</f>
        <v>2900</v>
      </c>
      <c r="D15" s="20">
        <f ca="1">'Gudang L-1'!G23</f>
        <v>100</v>
      </c>
      <c r="E15" s="11" t="str">
        <f ca="1">IFERROR(__xludf.DUMMYFUNCTION("'Gudang L-1'!H22"),"")</f>
        <v/>
      </c>
      <c r="F15" s="16" t="str">
        <f ca="1">'Gudang L-1'!G24</f>
        <v>SPACE TERSEDIA</v>
      </c>
      <c r="G15" s="1"/>
      <c r="H15" s="14"/>
    </row>
    <row r="16" spans="1:8" ht="21.75" customHeight="1" x14ac:dyDescent="0.55000000000000004">
      <c r="A16" s="17" t="s">
        <v>22</v>
      </c>
      <c r="B16" s="18">
        <f>'Gudang L-2'!G21</f>
        <v>3000</v>
      </c>
      <c r="C16" s="19">
        <f ca="1">'Gudang L-2'!G22</f>
        <v>3000</v>
      </c>
      <c r="D16" s="20">
        <f ca="1">'Gudang L-2'!G23</f>
        <v>0</v>
      </c>
      <c r="E16" s="11" t="str">
        <f ca="1">IFERROR(__xludf.DUMMYFUNCTION("'Gudang L-2'!H22"),"")</f>
        <v/>
      </c>
      <c r="F16" s="16" t="str">
        <f ca="1">'Gudang L-2'!G24</f>
        <v>SPACE PENUH</v>
      </c>
      <c r="G16" s="1"/>
      <c r="H16" s="14"/>
    </row>
    <row r="17" spans="1:8" ht="21.75" customHeight="1" x14ac:dyDescent="0.55000000000000004">
      <c r="A17" s="17" t="s">
        <v>23</v>
      </c>
      <c r="B17" s="18">
        <f>'Gudang M'!G21</f>
        <v>6000</v>
      </c>
      <c r="C17" s="19">
        <f ca="1">'Gudang M'!G22</f>
        <v>6000</v>
      </c>
      <c r="D17" s="20">
        <f ca="1">'Gudang M'!G23</f>
        <v>0</v>
      </c>
      <c r="E17" s="11" t="str">
        <f ca="1">IFERROR(__xludf.DUMMYFUNCTION("'Gudang M'!H22"),"")</f>
        <v/>
      </c>
      <c r="F17" s="16" t="str">
        <f ca="1">'Gudang M'!G24</f>
        <v>SPACE PENUH</v>
      </c>
      <c r="G17" s="1"/>
      <c r="H17" s="14"/>
    </row>
    <row r="18" spans="1:8" ht="21.75" customHeight="1" x14ac:dyDescent="0.55000000000000004">
      <c r="A18" s="17" t="s">
        <v>24</v>
      </c>
      <c r="B18" s="18">
        <f>'MP-G'!G21</f>
        <v>1160</v>
      </c>
      <c r="C18" s="19">
        <f>'MP-G'!G22</f>
        <v>0</v>
      </c>
      <c r="D18" s="20">
        <f>'MP-G'!G23</f>
        <v>1160</v>
      </c>
      <c r="E18" s="11" t="str">
        <f ca="1">IFERROR(__xludf.DUMMYFUNCTION("'MP-G'!H22"),"")</f>
        <v/>
      </c>
      <c r="F18" s="16" t="str">
        <f>'MP-G'!G24</f>
        <v>SPACE TERSEDIA</v>
      </c>
      <c r="G18" s="1"/>
      <c r="H18" s="14"/>
    </row>
    <row r="19" spans="1:8" ht="21.75" customHeight="1" x14ac:dyDescent="0.55000000000000004">
      <c r="A19" s="17" t="s">
        <v>25</v>
      </c>
      <c r="B19" s="18">
        <f>'MP-D'!G21</f>
        <v>1160</v>
      </c>
      <c r="C19" s="19">
        <f>'MP-D'!G22</f>
        <v>0</v>
      </c>
      <c r="D19" s="20">
        <f>'MP-D'!G23</f>
        <v>1160</v>
      </c>
      <c r="E19" s="11" t="str">
        <f ca="1">IFERROR(__xludf.DUMMYFUNCTION("'MP-D'!H22"),"")</f>
        <v/>
      </c>
      <c r="F19" s="16" t="str">
        <f>'MP-D'!G24</f>
        <v>SPACE TERSEDIA</v>
      </c>
      <c r="G19" s="1"/>
      <c r="H19" s="14"/>
    </row>
    <row r="20" spans="1:8" ht="21.75" customHeight="1" x14ac:dyDescent="0.55000000000000004">
      <c r="A20" s="17" t="s">
        <v>26</v>
      </c>
      <c r="B20" s="18">
        <f>'MP-J'!G21</f>
        <v>1160</v>
      </c>
      <c r="C20" s="19">
        <f>'MP-J'!G22</f>
        <v>0</v>
      </c>
      <c r="D20" s="20">
        <f>'MP-J'!G23</f>
        <v>1160</v>
      </c>
      <c r="E20" s="11" t="str">
        <f ca="1">IFERROR(__xludf.DUMMYFUNCTION("'MP-D'!H22"),"")</f>
        <v/>
      </c>
      <c r="F20" s="16" t="str">
        <f>'MP-J'!G24</f>
        <v>SPACE TERSEDIA</v>
      </c>
      <c r="G20" s="1"/>
      <c r="H20" s="14"/>
    </row>
    <row r="21" spans="1:8" ht="21.75" customHeight="1" x14ac:dyDescent="0.55000000000000004">
      <c r="A21" s="17" t="s">
        <v>27</v>
      </c>
      <c r="B21" s="18">
        <f>'MP-K'!G21</f>
        <v>1160</v>
      </c>
      <c r="C21" s="19">
        <f>'MP-K'!G22</f>
        <v>0</v>
      </c>
      <c r="D21" s="20">
        <f>'MP-K'!G23</f>
        <v>1160</v>
      </c>
      <c r="E21" s="11" t="str">
        <f ca="1">IFERROR(__xludf.DUMMYFUNCTION("'MP-K'!H22"),"")</f>
        <v/>
      </c>
      <c r="F21" s="16" t="str">
        <f>'MP-K'!G24</f>
        <v>SPACE TERSEDIA</v>
      </c>
      <c r="G21" s="1"/>
      <c r="H21" s="14"/>
    </row>
    <row r="22" spans="1:8" ht="21.75" customHeight="1" thickBot="1" x14ac:dyDescent="0.6">
      <c r="A22" s="22" t="s">
        <v>28</v>
      </c>
      <c r="B22" s="23">
        <f>'Open Storage'!F21</f>
        <v>16972</v>
      </c>
      <c r="C22" s="24">
        <f>'Open Storage'!F22</f>
        <v>0</v>
      </c>
      <c r="D22" s="25">
        <f>'Open Storage'!F23</f>
        <v>16972</v>
      </c>
      <c r="E22" s="26" t="str">
        <f ca="1">IFERROR(__xludf.DUMMYFUNCTION("'Open Storage'!G22"),"")</f>
        <v/>
      </c>
      <c r="F22" s="27" t="str">
        <f>'Open Storage'!F24</f>
        <v>SPACE TERSEDIA</v>
      </c>
      <c r="G22" s="1"/>
      <c r="H22" s="14"/>
    </row>
    <row r="23" spans="1:8" ht="21.75" customHeight="1" thickTop="1" x14ac:dyDescent="0.55000000000000004">
      <c r="A23" s="13"/>
      <c r="B23" s="13"/>
      <c r="C23" s="13"/>
      <c r="D23" s="13"/>
      <c r="E23" s="13"/>
      <c r="F23" s="13"/>
      <c r="G23" s="1"/>
      <c r="H23" s="14"/>
    </row>
    <row r="24" spans="1:8" ht="21.75" customHeight="1" x14ac:dyDescent="0.55000000000000004">
      <c r="A24" s="1"/>
      <c r="B24" s="1"/>
      <c r="C24" s="1"/>
      <c r="D24" s="1"/>
      <c r="E24" s="1"/>
      <c r="F24" s="1"/>
      <c r="G24" s="1"/>
      <c r="H24" s="14"/>
    </row>
    <row r="25" spans="1:8" ht="21.75" customHeight="1" x14ac:dyDescent="0.55000000000000004">
      <c r="A25" s="1"/>
      <c r="B25" s="1"/>
      <c r="C25" s="1"/>
      <c r="D25" s="1"/>
      <c r="E25" s="1"/>
      <c r="F25" s="1"/>
      <c r="G25" s="1"/>
      <c r="H25" s="14"/>
    </row>
    <row r="26" spans="1:8" ht="21.75" customHeight="1" x14ac:dyDescent="0.55000000000000004">
      <c r="A26" s="1"/>
      <c r="B26" s="1"/>
      <c r="C26" s="1"/>
      <c r="D26" s="1"/>
      <c r="E26" s="1"/>
      <c r="F26" s="1"/>
      <c r="G26" s="1"/>
      <c r="H26" s="14"/>
    </row>
    <row r="27" spans="1:8" ht="21.75" customHeight="1" x14ac:dyDescent="0.55000000000000004">
      <c r="A27" s="1"/>
      <c r="B27" s="1"/>
      <c r="C27" s="1"/>
      <c r="D27" s="1"/>
      <c r="E27" s="1"/>
      <c r="F27" s="1"/>
      <c r="G27" s="1"/>
      <c r="H27" s="14"/>
    </row>
    <row r="28" spans="1:8" ht="21.75" customHeight="1" x14ac:dyDescent="0.55000000000000004">
      <c r="A28" s="1"/>
      <c r="B28" s="1"/>
      <c r="C28" s="1"/>
      <c r="D28" s="1"/>
      <c r="E28" s="1"/>
      <c r="F28" s="1"/>
      <c r="G28" s="1"/>
      <c r="H28" s="14"/>
    </row>
    <row r="29" spans="1:8" ht="21.75" customHeight="1" x14ac:dyDescent="0.55000000000000004">
      <c r="A29" s="1"/>
      <c r="B29" s="1"/>
      <c r="C29" s="1"/>
      <c r="D29" s="28"/>
      <c r="E29" s="1"/>
      <c r="F29" s="1"/>
      <c r="G29" s="1"/>
      <c r="H29" s="14"/>
    </row>
    <row r="30" spans="1:8" ht="21.75" customHeight="1" x14ac:dyDescent="0.55000000000000004">
      <c r="A30" s="1"/>
      <c r="B30" s="1"/>
      <c r="C30" s="1"/>
      <c r="D30" s="1"/>
      <c r="E30" s="1"/>
      <c r="F30" s="1"/>
      <c r="G30" s="1"/>
      <c r="H30" s="14"/>
    </row>
    <row r="31" spans="1:8" ht="21.75" customHeight="1" x14ac:dyDescent="0.55000000000000004">
      <c r="A31" s="1"/>
      <c r="B31" s="1"/>
      <c r="C31" s="1"/>
      <c r="D31" s="1"/>
      <c r="E31" s="1"/>
      <c r="F31" s="1"/>
      <c r="G31" s="1"/>
      <c r="H31" s="14"/>
    </row>
    <row r="32" spans="1:8" ht="21.75" customHeight="1" x14ac:dyDescent="0.55000000000000004">
      <c r="A32" s="1"/>
      <c r="B32" s="1"/>
      <c r="C32" s="1"/>
      <c r="D32" s="1"/>
      <c r="E32" s="1"/>
      <c r="F32" s="1"/>
      <c r="G32" s="1"/>
      <c r="H32" s="14"/>
    </row>
    <row r="33" spans="1:8" ht="21.75" customHeight="1" x14ac:dyDescent="0.55000000000000004">
      <c r="A33" s="1"/>
      <c r="B33" s="1"/>
      <c r="C33" s="1"/>
      <c r="D33" s="1"/>
      <c r="E33" s="1"/>
      <c r="F33" s="1"/>
      <c r="G33" s="1"/>
      <c r="H33" s="14"/>
    </row>
    <row r="34" spans="1:8" ht="21.75" customHeight="1" x14ac:dyDescent="0.55000000000000004">
      <c r="A34" s="1"/>
      <c r="B34" s="1"/>
      <c r="C34" s="1"/>
      <c r="D34" s="1"/>
      <c r="E34" s="1"/>
      <c r="F34" s="1"/>
      <c r="G34" s="1"/>
      <c r="H34" s="14"/>
    </row>
    <row r="35" spans="1:8" ht="21.75" customHeight="1" x14ac:dyDescent="0.55000000000000004">
      <c r="A35" s="1"/>
      <c r="B35" s="1"/>
      <c r="C35" s="1"/>
      <c r="D35" s="1"/>
      <c r="E35" s="1"/>
      <c r="F35" s="1"/>
      <c r="G35" s="1"/>
      <c r="H35" s="14"/>
    </row>
    <row r="36" spans="1:8" ht="21.75" customHeight="1" x14ac:dyDescent="0.55000000000000004">
      <c r="A36" s="1"/>
      <c r="B36" s="1"/>
      <c r="C36" s="1"/>
      <c r="D36" s="1"/>
      <c r="E36" s="1"/>
      <c r="F36" s="1"/>
      <c r="G36" s="1"/>
      <c r="H36" s="14"/>
    </row>
    <row r="37" spans="1:8" ht="21.75" customHeight="1" x14ac:dyDescent="0.55000000000000004">
      <c r="A37" s="1"/>
      <c r="B37" s="1"/>
      <c r="C37" s="1"/>
      <c r="D37" s="1"/>
      <c r="E37" s="1"/>
      <c r="F37" s="1"/>
      <c r="G37" s="1"/>
      <c r="H37" s="14"/>
    </row>
    <row r="38" spans="1:8" ht="21.75" customHeight="1" x14ac:dyDescent="0.55000000000000004">
      <c r="A38" s="1"/>
      <c r="B38" s="1"/>
      <c r="C38" s="1"/>
      <c r="D38" s="1"/>
      <c r="E38" s="1"/>
      <c r="F38" s="1"/>
      <c r="G38" s="1"/>
      <c r="H38" s="14"/>
    </row>
    <row r="39" spans="1:8" ht="21.75" customHeight="1" x14ac:dyDescent="0.55000000000000004">
      <c r="A39" s="1"/>
      <c r="B39" s="1"/>
      <c r="C39" s="1"/>
      <c r="D39" s="1"/>
      <c r="E39" s="1"/>
      <c r="F39" s="1"/>
      <c r="G39" s="1"/>
      <c r="H39" s="14"/>
    </row>
    <row r="40" spans="1:8" ht="21.75" customHeight="1" x14ac:dyDescent="0.55000000000000004">
      <c r="A40" s="1"/>
      <c r="B40" s="1"/>
      <c r="C40" s="1"/>
      <c r="D40" s="1"/>
      <c r="E40" s="1"/>
      <c r="F40" s="1"/>
      <c r="G40" s="1"/>
      <c r="H40" s="14"/>
    </row>
    <row r="41" spans="1:8" ht="21.75" customHeight="1" x14ac:dyDescent="0.55000000000000004">
      <c r="A41" s="1"/>
      <c r="B41" s="1"/>
      <c r="C41" s="1"/>
      <c r="D41" s="1"/>
      <c r="E41" s="1"/>
      <c r="F41" s="1"/>
      <c r="G41" s="1"/>
      <c r="H41" s="14"/>
    </row>
    <row r="42" spans="1:8" ht="21.75" customHeight="1" x14ac:dyDescent="0.55000000000000004">
      <c r="A42" s="1"/>
      <c r="B42" s="1"/>
      <c r="C42" s="1"/>
      <c r="D42" s="1"/>
      <c r="E42" s="1"/>
      <c r="F42" s="1"/>
      <c r="G42" s="1"/>
      <c r="H42" s="14"/>
    </row>
    <row r="43" spans="1:8" ht="21.75" customHeight="1" x14ac:dyDescent="0.55000000000000004">
      <c r="A43" s="1"/>
      <c r="B43" s="1"/>
      <c r="C43" s="1"/>
      <c r="D43" s="1"/>
      <c r="E43" s="1"/>
      <c r="F43" s="1"/>
      <c r="G43" s="1"/>
      <c r="H43" s="14"/>
    </row>
    <row r="44" spans="1:8" ht="21.75" customHeight="1" x14ac:dyDescent="0.55000000000000004">
      <c r="A44" s="1"/>
      <c r="B44" s="1"/>
      <c r="C44" s="1"/>
      <c r="D44" s="1"/>
      <c r="E44" s="1"/>
      <c r="F44" s="1"/>
      <c r="G44" s="1"/>
      <c r="H44" s="14"/>
    </row>
    <row r="45" spans="1:8" ht="21.75" customHeight="1" x14ac:dyDescent="0.55000000000000004">
      <c r="A45" s="1"/>
      <c r="B45" s="1"/>
      <c r="C45" s="1"/>
      <c r="D45" s="1"/>
      <c r="E45" s="1"/>
      <c r="F45" s="1"/>
      <c r="G45" s="1"/>
      <c r="H45" s="14"/>
    </row>
    <row r="46" spans="1:8" ht="21.75" customHeight="1" x14ac:dyDescent="0.55000000000000004">
      <c r="A46" s="1"/>
      <c r="B46" s="1"/>
      <c r="C46" s="1"/>
      <c r="D46" s="1"/>
      <c r="E46" s="1"/>
      <c r="F46" s="1"/>
      <c r="G46" s="1"/>
      <c r="H46" s="14"/>
    </row>
    <row r="47" spans="1:8" ht="21.75" customHeight="1" x14ac:dyDescent="0.55000000000000004">
      <c r="A47" s="1"/>
      <c r="B47" s="1"/>
      <c r="C47" s="1"/>
      <c r="D47" s="1"/>
      <c r="E47" s="1"/>
      <c r="F47" s="1"/>
      <c r="G47" s="1"/>
      <c r="H47" s="14"/>
    </row>
    <row r="48" spans="1:8" ht="21.75" customHeight="1" x14ac:dyDescent="0.55000000000000004">
      <c r="A48" s="1"/>
      <c r="B48" s="1"/>
      <c r="C48" s="1"/>
      <c r="D48" s="1"/>
      <c r="E48" s="1"/>
      <c r="F48" s="1"/>
      <c r="G48" s="1"/>
      <c r="H48" s="14"/>
    </row>
    <row r="49" spans="1:8" ht="21.75" customHeight="1" x14ac:dyDescent="0.55000000000000004">
      <c r="A49" s="1"/>
      <c r="B49" s="1"/>
      <c r="C49" s="1"/>
      <c r="D49" s="1"/>
      <c r="E49" s="1"/>
      <c r="F49" s="1"/>
      <c r="G49" s="1"/>
      <c r="H49" s="14"/>
    </row>
    <row r="50" spans="1:8" ht="21.75" customHeight="1" x14ac:dyDescent="0.55000000000000004">
      <c r="A50" s="1"/>
      <c r="B50" s="1"/>
      <c r="C50" s="1"/>
      <c r="D50" s="1"/>
      <c r="E50" s="1"/>
      <c r="F50" s="1"/>
      <c r="G50" s="1"/>
      <c r="H50" s="14"/>
    </row>
    <row r="51" spans="1:8" ht="21.75" customHeight="1" x14ac:dyDescent="0.55000000000000004">
      <c r="A51" s="1"/>
      <c r="B51" s="1"/>
      <c r="C51" s="1"/>
      <c r="D51" s="1"/>
      <c r="E51" s="1"/>
      <c r="F51" s="1"/>
      <c r="G51" s="1"/>
      <c r="H51" s="14"/>
    </row>
    <row r="52" spans="1:8" ht="21.75" customHeight="1" x14ac:dyDescent="0.55000000000000004">
      <c r="A52" s="1"/>
      <c r="B52" s="1"/>
      <c r="C52" s="1"/>
      <c r="D52" s="1"/>
      <c r="E52" s="1"/>
      <c r="F52" s="1"/>
      <c r="G52" s="1"/>
      <c r="H52" s="14"/>
    </row>
    <row r="53" spans="1:8" ht="21.75" customHeight="1" x14ac:dyDescent="0.55000000000000004">
      <c r="A53" s="1"/>
      <c r="B53" s="1"/>
      <c r="C53" s="1"/>
      <c r="D53" s="1"/>
      <c r="E53" s="1"/>
      <c r="F53" s="1"/>
      <c r="G53" s="1"/>
      <c r="H53" s="14"/>
    </row>
    <row r="54" spans="1:8" ht="21.75" customHeight="1" x14ac:dyDescent="0.55000000000000004">
      <c r="A54" s="1"/>
      <c r="B54" s="1"/>
      <c r="C54" s="1"/>
      <c r="D54" s="1"/>
      <c r="E54" s="1"/>
      <c r="F54" s="1"/>
      <c r="G54" s="1"/>
      <c r="H54" s="14"/>
    </row>
    <row r="55" spans="1:8" ht="21.75" customHeight="1" x14ac:dyDescent="0.55000000000000004">
      <c r="A55" s="1"/>
      <c r="B55" s="1"/>
      <c r="C55" s="1"/>
      <c r="D55" s="1"/>
      <c r="E55" s="1"/>
      <c r="F55" s="1"/>
      <c r="G55" s="1"/>
      <c r="H55" s="14"/>
    </row>
    <row r="56" spans="1:8" ht="21.75" customHeight="1" x14ac:dyDescent="0.55000000000000004">
      <c r="A56" s="1"/>
      <c r="B56" s="1"/>
      <c r="C56" s="1"/>
      <c r="D56" s="1"/>
      <c r="E56" s="1"/>
      <c r="F56" s="1"/>
      <c r="G56" s="1"/>
      <c r="H56" s="14"/>
    </row>
    <row r="57" spans="1:8" ht="21.75" customHeight="1" x14ac:dyDescent="0.55000000000000004">
      <c r="A57" s="1"/>
      <c r="B57" s="1"/>
      <c r="C57" s="1"/>
      <c r="D57" s="1"/>
      <c r="E57" s="1"/>
      <c r="F57" s="1"/>
      <c r="G57" s="1"/>
      <c r="H57" s="14"/>
    </row>
    <row r="58" spans="1:8" ht="21.75" customHeight="1" x14ac:dyDescent="0.55000000000000004">
      <c r="A58" s="1"/>
      <c r="B58" s="1"/>
      <c r="C58" s="1"/>
      <c r="D58" s="1"/>
      <c r="E58" s="1"/>
      <c r="F58" s="1"/>
      <c r="G58" s="1"/>
      <c r="H58" s="14"/>
    </row>
    <row r="59" spans="1:8" ht="21.75" customHeight="1" x14ac:dyDescent="0.55000000000000004">
      <c r="A59" s="1"/>
      <c r="B59" s="1"/>
      <c r="C59" s="1"/>
      <c r="D59" s="1"/>
      <c r="E59" s="1"/>
      <c r="F59" s="1"/>
      <c r="G59" s="1"/>
      <c r="H59" s="14"/>
    </row>
    <row r="60" spans="1:8" ht="21.75" customHeight="1" x14ac:dyDescent="0.55000000000000004">
      <c r="A60" s="1"/>
      <c r="B60" s="1"/>
      <c r="C60" s="1"/>
      <c r="D60" s="1"/>
      <c r="E60" s="1"/>
      <c r="F60" s="1"/>
      <c r="G60" s="1"/>
      <c r="H60" s="14"/>
    </row>
    <row r="61" spans="1:8" ht="21.75" customHeight="1" x14ac:dyDescent="0.55000000000000004">
      <c r="A61" s="1"/>
      <c r="B61" s="1"/>
      <c r="C61" s="1"/>
      <c r="D61" s="1"/>
      <c r="E61" s="1"/>
      <c r="F61" s="1"/>
      <c r="G61" s="1"/>
      <c r="H61" s="14"/>
    </row>
    <row r="62" spans="1:8" ht="21.75" customHeight="1" x14ac:dyDescent="0.55000000000000004">
      <c r="A62" s="1"/>
      <c r="B62" s="1"/>
      <c r="C62" s="1"/>
      <c r="D62" s="1"/>
      <c r="E62" s="1"/>
      <c r="F62" s="1"/>
      <c r="G62" s="1"/>
      <c r="H62" s="14"/>
    </row>
    <row r="63" spans="1:8" ht="21.75" customHeight="1" x14ac:dyDescent="0.55000000000000004">
      <c r="A63" s="1"/>
      <c r="B63" s="1"/>
      <c r="C63" s="1"/>
      <c r="D63" s="1"/>
      <c r="E63" s="1"/>
      <c r="F63" s="1"/>
      <c r="G63" s="1"/>
      <c r="H63" s="14"/>
    </row>
    <row r="64" spans="1:8" ht="21.75" customHeight="1" x14ac:dyDescent="0.55000000000000004">
      <c r="A64" s="1"/>
      <c r="B64" s="1"/>
      <c r="C64" s="1"/>
      <c r="D64" s="1"/>
      <c r="E64" s="1"/>
      <c r="F64" s="1"/>
      <c r="G64" s="1"/>
      <c r="H64" s="14"/>
    </row>
    <row r="65" spans="1:8" ht="21.75" customHeight="1" x14ac:dyDescent="0.55000000000000004">
      <c r="A65" s="1"/>
      <c r="B65" s="1"/>
      <c r="C65" s="1"/>
      <c r="D65" s="1"/>
      <c r="E65" s="1"/>
      <c r="F65" s="1"/>
      <c r="G65" s="1"/>
      <c r="H65" s="14"/>
    </row>
    <row r="66" spans="1:8" ht="21.75" customHeight="1" x14ac:dyDescent="0.55000000000000004">
      <c r="A66" s="1"/>
      <c r="B66" s="1"/>
      <c r="C66" s="1"/>
      <c r="D66" s="1"/>
      <c r="E66" s="1"/>
      <c r="F66" s="1"/>
      <c r="G66" s="1"/>
      <c r="H66" s="14"/>
    </row>
    <row r="67" spans="1:8" ht="21.75" customHeight="1" x14ac:dyDescent="0.55000000000000004">
      <c r="A67" s="1"/>
      <c r="B67" s="1"/>
      <c r="C67" s="1"/>
      <c r="D67" s="1"/>
      <c r="E67" s="1"/>
      <c r="F67" s="1"/>
      <c r="G67" s="1"/>
      <c r="H67" s="14"/>
    </row>
    <row r="68" spans="1:8" ht="21.75" customHeight="1" x14ac:dyDescent="0.55000000000000004">
      <c r="A68" s="1"/>
      <c r="B68" s="1"/>
      <c r="C68" s="1"/>
      <c r="D68" s="1"/>
      <c r="E68" s="1"/>
      <c r="F68" s="1"/>
      <c r="G68" s="1"/>
      <c r="H68" s="14"/>
    </row>
    <row r="69" spans="1:8" ht="21.75" customHeight="1" x14ac:dyDescent="0.55000000000000004">
      <c r="A69" s="1"/>
      <c r="B69" s="1"/>
      <c r="C69" s="1"/>
      <c r="D69" s="1"/>
      <c r="E69" s="1"/>
      <c r="F69" s="1"/>
      <c r="G69" s="1"/>
      <c r="H69" s="14"/>
    </row>
    <row r="70" spans="1:8" ht="21.75" customHeight="1" x14ac:dyDescent="0.55000000000000004">
      <c r="A70" s="1"/>
      <c r="B70" s="1"/>
      <c r="C70" s="1"/>
      <c r="D70" s="1"/>
      <c r="E70" s="1"/>
      <c r="F70" s="1"/>
      <c r="G70" s="1"/>
      <c r="H70" s="14"/>
    </row>
    <row r="71" spans="1:8" ht="21.75" customHeight="1" x14ac:dyDescent="0.55000000000000004">
      <c r="A71" s="1"/>
      <c r="B71" s="1"/>
      <c r="C71" s="1"/>
      <c r="D71" s="1"/>
      <c r="E71" s="1"/>
      <c r="F71" s="1"/>
      <c r="G71" s="1"/>
      <c r="H71" s="14"/>
    </row>
    <row r="72" spans="1:8" ht="21.75" customHeight="1" x14ac:dyDescent="0.55000000000000004">
      <c r="A72" s="1"/>
      <c r="B72" s="1"/>
      <c r="C72" s="1"/>
      <c r="D72" s="1"/>
      <c r="E72" s="1"/>
      <c r="F72" s="1"/>
      <c r="G72" s="1"/>
      <c r="H72" s="14"/>
    </row>
    <row r="73" spans="1:8" ht="21.75" customHeight="1" x14ac:dyDescent="0.55000000000000004">
      <c r="A73" s="1"/>
      <c r="B73" s="1"/>
      <c r="C73" s="1"/>
      <c r="D73" s="1"/>
      <c r="E73" s="1"/>
      <c r="F73" s="1"/>
      <c r="G73" s="1"/>
      <c r="H73" s="14"/>
    </row>
    <row r="74" spans="1:8" ht="21.75" customHeight="1" x14ac:dyDescent="0.55000000000000004">
      <c r="A74" s="1"/>
      <c r="B74" s="1"/>
      <c r="C74" s="1"/>
      <c r="D74" s="1"/>
      <c r="E74" s="1"/>
      <c r="F74" s="1"/>
      <c r="G74" s="1"/>
      <c r="H74" s="14"/>
    </row>
    <row r="75" spans="1:8" ht="21.75" customHeight="1" x14ac:dyDescent="0.55000000000000004">
      <c r="A75" s="1"/>
      <c r="B75" s="1"/>
      <c r="C75" s="1"/>
      <c r="D75" s="1"/>
      <c r="E75" s="1"/>
      <c r="F75" s="1"/>
      <c r="G75" s="1"/>
      <c r="H75" s="14"/>
    </row>
    <row r="76" spans="1:8" ht="21.75" customHeight="1" x14ac:dyDescent="0.55000000000000004">
      <c r="A76" s="1"/>
      <c r="B76" s="1"/>
      <c r="C76" s="1"/>
      <c r="D76" s="1"/>
      <c r="E76" s="1"/>
      <c r="F76" s="1"/>
      <c r="G76" s="1"/>
      <c r="H76" s="14"/>
    </row>
    <row r="77" spans="1:8" ht="21.75" customHeight="1" x14ac:dyDescent="0.55000000000000004">
      <c r="A77" s="1"/>
      <c r="B77" s="1"/>
      <c r="C77" s="1"/>
      <c r="D77" s="1"/>
      <c r="E77" s="1"/>
      <c r="F77" s="1"/>
      <c r="G77" s="1"/>
      <c r="H77" s="14"/>
    </row>
    <row r="78" spans="1:8" ht="21.75" customHeight="1" x14ac:dyDescent="0.55000000000000004">
      <c r="A78" s="1"/>
      <c r="B78" s="1"/>
      <c r="C78" s="1"/>
      <c r="D78" s="1"/>
      <c r="E78" s="1"/>
      <c r="F78" s="1"/>
      <c r="G78" s="1"/>
      <c r="H78" s="14"/>
    </row>
    <row r="79" spans="1:8" ht="21.75" customHeight="1" x14ac:dyDescent="0.55000000000000004">
      <c r="A79" s="1"/>
      <c r="B79" s="1"/>
      <c r="C79" s="1"/>
      <c r="D79" s="1"/>
      <c r="E79" s="1"/>
      <c r="F79" s="1"/>
      <c r="G79" s="1"/>
      <c r="H79" s="14"/>
    </row>
    <row r="80" spans="1:8" ht="21.75" customHeight="1" x14ac:dyDescent="0.55000000000000004">
      <c r="A80" s="1"/>
      <c r="B80" s="1"/>
      <c r="C80" s="1"/>
      <c r="D80" s="1"/>
      <c r="E80" s="1"/>
      <c r="F80" s="1"/>
      <c r="G80" s="1"/>
      <c r="H80" s="14"/>
    </row>
    <row r="81" spans="1:8" ht="21.75" customHeight="1" x14ac:dyDescent="0.55000000000000004">
      <c r="A81" s="1"/>
      <c r="B81" s="1"/>
      <c r="C81" s="1"/>
      <c r="D81" s="1"/>
      <c r="E81" s="1"/>
      <c r="F81" s="1"/>
      <c r="G81" s="1"/>
      <c r="H81" s="14"/>
    </row>
    <row r="82" spans="1:8" ht="21.75" customHeight="1" x14ac:dyDescent="0.55000000000000004">
      <c r="A82" s="1"/>
      <c r="B82" s="1"/>
      <c r="C82" s="1"/>
      <c r="D82" s="1"/>
      <c r="E82" s="1"/>
      <c r="F82" s="1"/>
      <c r="G82" s="1"/>
      <c r="H82" s="14"/>
    </row>
    <row r="83" spans="1:8" ht="21.75" customHeight="1" x14ac:dyDescent="0.55000000000000004">
      <c r="A83" s="1"/>
      <c r="B83" s="1"/>
      <c r="C83" s="1"/>
      <c r="D83" s="1"/>
      <c r="E83" s="1"/>
      <c r="F83" s="1"/>
      <c r="G83" s="1"/>
      <c r="H83" s="14"/>
    </row>
    <row r="84" spans="1:8" ht="21.75" customHeight="1" x14ac:dyDescent="0.55000000000000004">
      <c r="A84" s="1"/>
      <c r="B84" s="1"/>
      <c r="C84" s="1"/>
      <c r="D84" s="1"/>
      <c r="E84" s="1"/>
      <c r="F84" s="1"/>
      <c r="G84" s="1"/>
      <c r="H84" s="14"/>
    </row>
    <row r="85" spans="1:8" ht="21.75" customHeight="1" x14ac:dyDescent="0.55000000000000004">
      <c r="A85" s="1"/>
      <c r="B85" s="1"/>
      <c r="C85" s="1"/>
      <c r="D85" s="1"/>
      <c r="E85" s="1"/>
      <c r="F85" s="1"/>
      <c r="G85" s="1"/>
      <c r="H85" s="14"/>
    </row>
    <row r="86" spans="1:8" ht="21.75" customHeight="1" x14ac:dyDescent="0.55000000000000004">
      <c r="A86" s="1"/>
      <c r="B86" s="1"/>
      <c r="C86" s="1"/>
      <c r="D86" s="1"/>
      <c r="E86" s="1"/>
      <c r="F86" s="1"/>
      <c r="G86" s="1"/>
      <c r="H86" s="14"/>
    </row>
    <row r="87" spans="1:8" ht="21.75" customHeight="1" x14ac:dyDescent="0.55000000000000004">
      <c r="A87" s="1"/>
      <c r="B87" s="1"/>
      <c r="C87" s="1"/>
      <c r="D87" s="1"/>
      <c r="E87" s="1"/>
      <c r="F87" s="1"/>
      <c r="G87" s="1"/>
      <c r="H87" s="14"/>
    </row>
    <row r="88" spans="1:8" ht="21.75" customHeight="1" x14ac:dyDescent="0.55000000000000004">
      <c r="A88" s="1"/>
      <c r="B88" s="1"/>
      <c r="C88" s="1"/>
      <c r="D88" s="1"/>
      <c r="E88" s="1"/>
      <c r="F88" s="1"/>
      <c r="G88" s="1"/>
      <c r="H88" s="14"/>
    </row>
    <row r="89" spans="1:8" ht="21.75" customHeight="1" x14ac:dyDescent="0.55000000000000004">
      <c r="A89" s="1"/>
      <c r="B89" s="1"/>
      <c r="C89" s="1"/>
      <c r="D89" s="1"/>
      <c r="E89" s="1"/>
      <c r="F89" s="1"/>
      <c r="G89" s="1"/>
      <c r="H89" s="14"/>
    </row>
    <row r="90" spans="1:8" ht="21.75" customHeight="1" x14ac:dyDescent="0.55000000000000004">
      <c r="A90" s="1"/>
      <c r="B90" s="1"/>
      <c r="C90" s="1"/>
      <c r="D90" s="1"/>
      <c r="E90" s="1"/>
      <c r="F90" s="1"/>
      <c r="G90" s="1"/>
      <c r="H90" s="14"/>
    </row>
    <row r="91" spans="1:8" ht="21.75" customHeight="1" x14ac:dyDescent="0.55000000000000004">
      <c r="A91" s="1"/>
      <c r="B91" s="1"/>
      <c r="C91" s="1"/>
      <c r="D91" s="1"/>
      <c r="E91" s="1"/>
      <c r="F91" s="1"/>
      <c r="G91" s="1"/>
      <c r="H91" s="14"/>
    </row>
    <row r="92" spans="1:8" ht="21.75" customHeight="1" x14ac:dyDescent="0.55000000000000004">
      <c r="A92" s="1"/>
      <c r="B92" s="1"/>
      <c r="C92" s="1"/>
      <c r="D92" s="1"/>
      <c r="E92" s="1"/>
      <c r="F92" s="1"/>
      <c r="G92" s="1"/>
      <c r="H92" s="14"/>
    </row>
    <row r="93" spans="1:8" ht="21.75" customHeight="1" x14ac:dyDescent="0.55000000000000004">
      <c r="A93" s="1"/>
      <c r="B93" s="1"/>
      <c r="C93" s="1"/>
      <c r="D93" s="1"/>
      <c r="E93" s="1"/>
      <c r="F93" s="1"/>
      <c r="G93" s="1"/>
      <c r="H93" s="14"/>
    </row>
    <row r="94" spans="1:8" ht="21.75" customHeight="1" x14ac:dyDescent="0.55000000000000004">
      <c r="A94" s="1"/>
      <c r="B94" s="1"/>
      <c r="C94" s="1"/>
      <c r="D94" s="1"/>
      <c r="E94" s="1"/>
      <c r="F94" s="1"/>
      <c r="G94" s="1"/>
      <c r="H94" s="14"/>
    </row>
    <row r="95" spans="1:8" ht="21.75" customHeight="1" x14ac:dyDescent="0.55000000000000004">
      <c r="A95" s="1"/>
      <c r="B95" s="1"/>
      <c r="C95" s="1"/>
      <c r="D95" s="1"/>
      <c r="E95" s="1"/>
      <c r="F95" s="1"/>
      <c r="G95" s="1"/>
      <c r="H95" s="14"/>
    </row>
    <row r="96" spans="1:8" ht="21.75" customHeight="1" x14ac:dyDescent="0.55000000000000004">
      <c r="A96" s="1"/>
      <c r="B96" s="1"/>
      <c r="C96" s="1"/>
      <c r="D96" s="1"/>
      <c r="E96" s="1"/>
      <c r="F96" s="1"/>
      <c r="G96" s="1"/>
      <c r="H96" s="14"/>
    </row>
    <row r="97" spans="1:8" ht="21.75" customHeight="1" x14ac:dyDescent="0.55000000000000004">
      <c r="A97" s="1"/>
      <c r="B97" s="1"/>
      <c r="C97" s="1"/>
      <c r="D97" s="1"/>
      <c r="E97" s="1"/>
      <c r="F97" s="1"/>
      <c r="G97" s="1"/>
      <c r="H97" s="14"/>
    </row>
    <row r="98" spans="1:8" ht="21.75" customHeight="1" x14ac:dyDescent="0.55000000000000004">
      <c r="A98" s="1"/>
      <c r="B98" s="1"/>
      <c r="C98" s="1"/>
      <c r="D98" s="1"/>
      <c r="E98" s="1"/>
      <c r="F98" s="1"/>
      <c r="G98" s="1"/>
      <c r="H98" s="14"/>
    </row>
    <row r="99" spans="1:8" ht="21.75" customHeight="1" x14ac:dyDescent="0.55000000000000004">
      <c r="A99" s="1"/>
      <c r="B99" s="1"/>
      <c r="C99" s="1"/>
      <c r="D99" s="1"/>
      <c r="E99" s="1"/>
      <c r="F99" s="1"/>
      <c r="G99" s="1"/>
      <c r="H99" s="14"/>
    </row>
    <row r="100" spans="1:8" ht="21.75" customHeight="1" x14ac:dyDescent="0.55000000000000004">
      <c r="A100" s="1"/>
      <c r="B100" s="1"/>
      <c r="C100" s="1"/>
      <c r="D100" s="1"/>
      <c r="E100" s="1"/>
      <c r="F100" s="1"/>
      <c r="G100" s="1"/>
      <c r="H100" s="14"/>
    </row>
    <row r="101" spans="1:8" ht="21.75" customHeight="1" x14ac:dyDescent="0.55000000000000004">
      <c r="A101" s="1"/>
      <c r="B101" s="1"/>
      <c r="C101" s="1"/>
      <c r="D101" s="1"/>
      <c r="E101" s="1"/>
      <c r="F101" s="1"/>
      <c r="G101" s="1"/>
      <c r="H101" s="14"/>
    </row>
    <row r="102" spans="1:8" ht="21.75" customHeight="1" x14ac:dyDescent="0.55000000000000004">
      <c r="A102" s="1"/>
      <c r="B102" s="1"/>
      <c r="C102" s="1"/>
      <c r="D102" s="1"/>
      <c r="E102" s="1"/>
      <c r="F102" s="1"/>
      <c r="G102" s="1"/>
      <c r="H102" s="14"/>
    </row>
    <row r="103" spans="1:8" ht="21.75" customHeight="1" x14ac:dyDescent="0.55000000000000004">
      <c r="A103" s="1"/>
      <c r="B103" s="1"/>
      <c r="C103" s="1"/>
      <c r="D103" s="1"/>
      <c r="E103" s="1"/>
      <c r="F103" s="1"/>
      <c r="G103" s="1"/>
      <c r="H103" s="14"/>
    </row>
    <row r="104" spans="1:8" ht="21.75" customHeight="1" x14ac:dyDescent="0.55000000000000004">
      <c r="A104" s="1"/>
      <c r="B104" s="1"/>
      <c r="C104" s="1"/>
      <c r="D104" s="1"/>
      <c r="E104" s="1"/>
      <c r="F104" s="1"/>
      <c r="G104" s="1"/>
      <c r="H104" s="14"/>
    </row>
    <row r="105" spans="1:8" ht="21.75" customHeight="1" x14ac:dyDescent="0.55000000000000004">
      <c r="A105" s="1"/>
      <c r="B105" s="1"/>
      <c r="C105" s="1"/>
      <c r="D105" s="1"/>
      <c r="E105" s="1"/>
      <c r="F105" s="1"/>
      <c r="G105" s="1"/>
      <c r="H105" s="14"/>
    </row>
    <row r="106" spans="1:8" ht="21.75" customHeight="1" x14ac:dyDescent="0.55000000000000004">
      <c r="A106" s="1"/>
      <c r="B106" s="1"/>
      <c r="C106" s="1"/>
      <c r="D106" s="1"/>
      <c r="E106" s="1"/>
      <c r="F106" s="1"/>
      <c r="G106" s="1"/>
      <c r="H106" s="14"/>
    </row>
    <row r="107" spans="1:8" ht="21.75" customHeight="1" x14ac:dyDescent="0.55000000000000004">
      <c r="A107" s="1"/>
      <c r="B107" s="1"/>
      <c r="C107" s="1"/>
      <c r="D107" s="1"/>
      <c r="E107" s="1"/>
      <c r="F107" s="1"/>
      <c r="G107" s="1"/>
      <c r="H107" s="14"/>
    </row>
    <row r="108" spans="1:8" ht="21.75" customHeight="1" x14ac:dyDescent="0.55000000000000004">
      <c r="A108" s="1"/>
      <c r="B108" s="1"/>
      <c r="C108" s="1"/>
      <c r="D108" s="1"/>
      <c r="E108" s="1"/>
      <c r="F108" s="1"/>
      <c r="G108" s="1"/>
      <c r="H108" s="14"/>
    </row>
    <row r="109" spans="1:8" ht="21.75" customHeight="1" x14ac:dyDescent="0.55000000000000004">
      <c r="A109" s="1"/>
      <c r="B109" s="1"/>
      <c r="C109" s="1"/>
      <c r="D109" s="1"/>
      <c r="E109" s="1"/>
      <c r="F109" s="1"/>
      <c r="G109" s="1"/>
      <c r="H109" s="14"/>
    </row>
    <row r="110" spans="1:8" ht="21.75" customHeight="1" x14ac:dyDescent="0.55000000000000004">
      <c r="A110" s="1"/>
      <c r="B110" s="1"/>
      <c r="C110" s="1"/>
      <c r="D110" s="1"/>
      <c r="E110" s="1"/>
      <c r="F110" s="1"/>
      <c r="G110" s="1"/>
      <c r="H110" s="14"/>
    </row>
    <row r="111" spans="1:8" ht="21.75" customHeight="1" x14ac:dyDescent="0.55000000000000004">
      <c r="A111" s="1"/>
      <c r="B111" s="1"/>
      <c r="C111" s="1"/>
      <c r="D111" s="1"/>
      <c r="E111" s="1"/>
      <c r="F111" s="1"/>
      <c r="G111" s="1"/>
      <c r="H111" s="14"/>
    </row>
    <row r="112" spans="1:8" ht="21.75" customHeight="1" x14ac:dyDescent="0.55000000000000004">
      <c r="A112" s="1"/>
      <c r="B112" s="1"/>
      <c r="C112" s="1"/>
      <c r="D112" s="1"/>
      <c r="E112" s="1"/>
      <c r="F112" s="1"/>
      <c r="G112" s="1"/>
      <c r="H112" s="14"/>
    </row>
    <row r="113" spans="1:8" ht="21.75" customHeight="1" x14ac:dyDescent="0.55000000000000004">
      <c r="A113" s="1"/>
      <c r="B113" s="1"/>
      <c r="C113" s="1"/>
      <c r="D113" s="1"/>
      <c r="E113" s="1"/>
      <c r="F113" s="1"/>
      <c r="G113" s="1"/>
      <c r="H113" s="14"/>
    </row>
    <row r="114" spans="1:8" ht="21.75" customHeight="1" x14ac:dyDescent="0.55000000000000004">
      <c r="A114" s="1"/>
      <c r="B114" s="1"/>
      <c r="C114" s="1"/>
      <c r="D114" s="1"/>
      <c r="E114" s="1"/>
      <c r="F114" s="1"/>
      <c r="G114" s="1"/>
      <c r="H114" s="14"/>
    </row>
    <row r="115" spans="1:8" ht="21.75" customHeight="1" x14ac:dyDescent="0.55000000000000004">
      <c r="A115" s="1"/>
      <c r="B115" s="1"/>
      <c r="C115" s="1"/>
      <c r="D115" s="1"/>
      <c r="E115" s="1"/>
      <c r="F115" s="1"/>
      <c r="G115" s="1"/>
      <c r="H115" s="14"/>
    </row>
    <row r="116" spans="1:8" ht="21.75" customHeight="1" x14ac:dyDescent="0.55000000000000004">
      <c r="A116" s="1"/>
      <c r="B116" s="1"/>
      <c r="C116" s="1"/>
      <c r="D116" s="1"/>
      <c r="E116" s="1"/>
      <c r="F116" s="1"/>
      <c r="G116" s="1"/>
      <c r="H116" s="14"/>
    </row>
    <row r="117" spans="1:8" ht="21.75" customHeight="1" x14ac:dyDescent="0.55000000000000004">
      <c r="A117" s="1"/>
      <c r="B117" s="1"/>
      <c r="C117" s="1"/>
      <c r="D117" s="1"/>
      <c r="E117" s="1"/>
      <c r="F117" s="1"/>
      <c r="G117" s="1"/>
      <c r="H117" s="14"/>
    </row>
    <row r="118" spans="1:8" ht="21.75" customHeight="1" x14ac:dyDescent="0.55000000000000004">
      <c r="A118" s="1"/>
      <c r="B118" s="1"/>
      <c r="C118" s="1"/>
      <c r="D118" s="1"/>
      <c r="E118" s="1"/>
      <c r="F118" s="1"/>
      <c r="G118" s="1"/>
      <c r="H118" s="14"/>
    </row>
    <row r="119" spans="1:8" ht="21.75" customHeight="1" x14ac:dyDescent="0.55000000000000004">
      <c r="A119" s="1"/>
      <c r="B119" s="1"/>
      <c r="C119" s="1"/>
      <c r="D119" s="1"/>
      <c r="E119" s="1"/>
      <c r="F119" s="1"/>
      <c r="G119" s="1"/>
      <c r="H119" s="14"/>
    </row>
    <row r="120" spans="1:8" ht="21.75" customHeight="1" x14ac:dyDescent="0.55000000000000004">
      <c r="A120" s="1"/>
      <c r="B120" s="1"/>
      <c r="C120" s="1"/>
      <c r="D120" s="1"/>
      <c r="E120" s="1"/>
      <c r="F120" s="1"/>
      <c r="G120" s="1"/>
      <c r="H120" s="14"/>
    </row>
    <row r="121" spans="1:8" ht="21.75" customHeight="1" x14ac:dyDescent="0.55000000000000004">
      <c r="A121" s="1"/>
      <c r="B121" s="1"/>
      <c r="C121" s="1"/>
      <c r="D121" s="1"/>
      <c r="E121" s="1"/>
      <c r="F121" s="1"/>
      <c r="G121" s="1"/>
      <c r="H121" s="14"/>
    </row>
    <row r="122" spans="1:8" ht="21.75" customHeight="1" x14ac:dyDescent="0.55000000000000004">
      <c r="A122" s="1"/>
      <c r="B122" s="1"/>
      <c r="C122" s="1"/>
      <c r="D122" s="1"/>
      <c r="E122" s="1"/>
      <c r="F122" s="1"/>
      <c r="G122" s="1"/>
      <c r="H122" s="14"/>
    </row>
    <row r="123" spans="1:8" ht="21.75" customHeight="1" x14ac:dyDescent="0.55000000000000004">
      <c r="A123" s="1"/>
      <c r="B123" s="1"/>
      <c r="C123" s="1"/>
      <c r="D123" s="1"/>
      <c r="E123" s="1"/>
      <c r="F123" s="1"/>
      <c r="G123" s="1"/>
      <c r="H123" s="14"/>
    </row>
    <row r="124" spans="1:8" ht="21.75" customHeight="1" x14ac:dyDescent="0.55000000000000004">
      <c r="A124" s="1"/>
      <c r="B124" s="1"/>
      <c r="C124" s="1"/>
      <c r="D124" s="1"/>
      <c r="E124" s="1"/>
      <c r="F124" s="1"/>
      <c r="G124" s="1"/>
      <c r="H124" s="14"/>
    </row>
    <row r="125" spans="1:8" ht="21.75" customHeight="1" x14ac:dyDescent="0.55000000000000004">
      <c r="A125" s="1"/>
      <c r="B125" s="1"/>
      <c r="C125" s="1"/>
      <c r="D125" s="1"/>
      <c r="E125" s="1"/>
      <c r="F125" s="1"/>
      <c r="G125" s="1"/>
      <c r="H125" s="14"/>
    </row>
    <row r="126" spans="1:8" ht="21.75" customHeight="1" x14ac:dyDescent="0.55000000000000004">
      <c r="A126" s="1"/>
      <c r="B126" s="1"/>
      <c r="C126" s="1"/>
      <c r="D126" s="1"/>
      <c r="E126" s="1"/>
      <c r="F126" s="1"/>
      <c r="G126" s="1"/>
      <c r="H126" s="14"/>
    </row>
    <row r="127" spans="1:8" ht="21.75" customHeight="1" x14ac:dyDescent="0.55000000000000004">
      <c r="A127" s="1"/>
      <c r="B127" s="1"/>
      <c r="C127" s="1"/>
      <c r="D127" s="1"/>
      <c r="E127" s="1"/>
      <c r="F127" s="1"/>
      <c r="G127" s="1"/>
      <c r="H127" s="14"/>
    </row>
    <row r="128" spans="1:8" ht="21.75" customHeight="1" x14ac:dyDescent="0.55000000000000004">
      <c r="A128" s="1"/>
      <c r="B128" s="1"/>
      <c r="C128" s="1"/>
      <c r="D128" s="1"/>
      <c r="E128" s="1"/>
      <c r="F128" s="1"/>
      <c r="G128" s="1"/>
      <c r="H128" s="14"/>
    </row>
    <row r="129" spans="1:8" ht="21.75" customHeight="1" x14ac:dyDescent="0.55000000000000004">
      <c r="A129" s="1"/>
      <c r="B129" s="1"/>
      <c r="C129" s="1"/>
      <c r="D129" s="1"/>
      <c r="E129" s="1"/>
      <c r="F129" s="1"/>
      <c r="G129" s="1"/>
      <c r="H129" s="14"/>
    </row>
    <row r="130" spans="1:8" ht="21.75" customHeight="1" x14ac:dyDescent="0.55000000000000004">
      <c r="A130" s="1"/>
      <c r="B130" s="1"/>
      <c r="C130" s="1"/>
      <c r="D130" s="1"/>
      <c r="E130" s="1"/>
      <c r="F130" s="1"/>
      <c r="G130" s="1"/>
      <c r="H130" s="14"/>
    </row>
    <row r="131" spans="1:8" ht="21.75" customHeight="1" x14ac:dyDescent="0.55000000000000004">
      <c r="A131" s="1"/>
      <c r="B131" s="1"/>
      <c r="C131" s="1"/>
      <c r="D131" s="1"/>
      <c r="E131" s="1"/>
      <c r="F131" s="1"/>
      <c r="G131" s="1"/>
      <c r="H131" s="14"/>
    </row>
    <row r="132" spans="1:8" ht="21.75" customHeight="1" x14ac:dyDescent="0.55000000000000004">
      <c r="A132" s="1"/>
      <c r="B132" s="1"/>
      <c r="C132" s="1"/>
      <c r="D132" s="1"/>
      <c r="E132" s="1"/>
      <c r="F132" s="1"/>
      <c r="G132" s="1"/>
      <c r="H132" s="14"/>
    </row>
    <row r="133" spans="1:8" ht="21.75" customHeight="1" x14ac:dyDescent="0.55000000000000004">
      <c r="A133" s="1"/>
      <c r="B133" s="1"/>
      <c r="C133" s="1"/>
      <c r="D133" s="1"/>
      <c r="E133" s="1"/>
      <c r="F133" s="1"/>
      <c r="G133" s="1"/>
      <c r="H133" s="14"/>
    </row>
    <row r="134" spans="1:8" ht="21.75" customHeight="1" x14ac:dyDescent="0.55000000000000004">
      <c r="A134" s="1"/>
      <c r="B134" s="1"/>
      <c r="C134" s="1"/>
      <c r="D134" s="1"/>
      <c r="E134" s="1"/>
      <c r="F134" s="1"/>
      <c r="G134" s="1"/>
      <c r="H134" s="14"/>
    </row>
    <row r="135" spans="1:8" ht="21.75" customHeight="1" x14ac:dyDescent="0.55000000000000004">
      <c r="A135" s="1"/>
      <c r="B135" s="1"/>
      <c r="C135" s="1"/>
      <c r="D135" s="1"/>
      <c r="E135" s="1"/>
      <c r="F135" s="1"/>
      <c r="G135" s="1"/>
      <c r="H135" s="14"/>
    </row>
    <row r="136" spans="1:8" ht="21.75" customHeight="1" x14ac:dyDescent="0.55000000000000004">
      <c r="A136" s="1"/>
      <c r="B136" s="1"/>
      <c r="C136" s="1"/>
      <c r="D136" s="1"/>
      <c r="E136" s="1"/>
      <c r="F136" s="1"/>
      <c r="G136" s="1"/>
      <c r="H136" s="14"/>
    </row>
    <row r="137" spans="1:8" ht="21.75" customHeight="1" x14ac:dyDescent="0.55000000000000004">
      <c r="A137" s="1"/>
      <c r="B137" s="1"/>
      <c r="C137" s="1"/>
      <c r="D137" s="1"/>
      <c r="E137" s="1"/>
      <c r="F137" s="1"/>
      <c r="G137" s="1"/>
      <c r="H137" s="14"/>
    </row>
    <row r="138" spans="1:8" ht="21.75" customHeight="1" x14ac:dyDescent="0.55000000000000004">
      <c r="A138" s="1"/>
      <c r="B138" s="1"/>
      <c r="C138" s="1"/>
      <c r="D138" s="1"/>
      <c r="E138" s="1"/>
      <c r="F138" s="1"/>
      <c r="G138" s="1"/>
      <c r="H138" s="14"/>
    </row>
    <row r="139" spans="1:8" ht="21.75" customHeight="1" x14ac:dyDescent="0.55000000000000004">
      <c r="A139" s="1"/>
      <c r="B139" s="1"/>
      <c r="C139" s="1"/>
      <c r="D139" s="1"/>
      <c r="E139" s="1"/>
      <c r="F139" s="1"/>
      <c r="G139" s="1"/>
      <c r="H139" s="14"/>
    </row>
    <row r="140" spans="1:8" ht="21.75" customHeight="1" x14ac:dyDescent="0.55000000000000004">
      <c r="A140" s="1"/>
      <c r="B140" s="1"/>
      <c r="C140" s="1"/>
      <c r="D140" s="1"/>
      <c r="E140" s="1"/>
      <c r="F140" s="1"/>
      <c r="G140" s="1"/>
      <c r="H140" s="14"/>
    </row>
    <row r="141" spans="1:8" ht="21.75" customHeight="1" x14ac:dyDescent="0.55000000000000004">
      <c r="A141" s="1"/>
      <c r="B141" s="1"/>
      <c r="C141" s="1"/>
      <c r="D141" s="1"/>
      <c r="E141" s="1"/>
      <c r="F141" s="1"/>
      <c r="G141" s="1"/>
      <c r="H141" s="14"/>
    </row>
    <row r="142" spans="1:8" ht="21.75" customHeight="1" x14ac:dyDescent="0.55000000000000004">
      <c r="A142" s="1"/>
      <c r="B142" s="1"/>
      <c r="C142" s="1"/>
      <c r="D142" s="1"/>
      <c r="E142" s="1"/>
      <c r="F142" s="1"/>
      <c r="G142" s="1"/>
      <c r="H142" s="14"/>
    </row>
    <row r="143" spans="1:8" ht="21.75" customHeight="1" x14ac:dyDescent="0.55000000000000004">
      <c r="A143" s="1"/>
      <c r="B143" s="1"/>
      <c r="C143" s="1"/>
      <c r="D143" s="1"/>
      <c r="E143" s="1"/>
      <c r="F143" s="1"/>
      <c r="G143" s="1"/>
      <c r="H143" s="14"/>
    </row>
    <row r="144" spans="1:8" ht="21.75" customHeight="1" x14ac:dyDescent="0.55000000000000004">
      <c r="A144" s="1"/>
      <c r="B144" s="1"/>
      <c r="C144" s="1"/>
      <c r="D144" s="1"/>
      <c r="E144" s="1"/>
      <c r="F144" s="1"/>
      <c r="G144" s="1"/>
      <c r="H144" s="14"/>
    </row>
    <row r="145" spans="1:8" ht="21.75" customHeight="1" x14ac:dyDescent="0.55000000000000004">
      <c r="A145" s="1"/>
      <c r="B145" s="1"/>
      <c r="C145" s="1"/>
      <c r="D145" s="1"/>
      <c r="E145" s="1"/>
      <c r="F145" s="1"/>
      <c r="G145" s="1"/>
      <c r="H145" s="14"/>
    </row>
    <row r="146" spans="1:8" ht="21.75" customHeight="1" x14ac:dyDescent="0.55000000000000004">
      <c r="A146" s="1"/>
      <c r="B146" s="1"/>
      <c r="C146" s="1"/>
      <c r="D146" s="1"/>
      <c r="E146" s="1"/>
      <c r="F146" s="1"/>
      <c r="G146" s="1"/>
      <c r="H146" s="14"/>
    </row>
    <row r="147" spans="1:8" ht="21.75" customHeight="1" x14ac:dyDescent="0.55000000000000004">
      <c r="A147" s="1"/>
      <c r="B147" s="1"/>
      <c r="C147" s="1"/>
      <c r="D147" s="1"/>
      <c r="E147" s="1"/>
      <c r="F147" s="1"/>
      <c r="G147" s="1"/>
      <c r="H147" s="14"/>
    </row>
    <row r="148" spans="1:8" ht="21.75" customHeight="1" x14ac:dyDescent="0.55000000000000004">
      <c r="A148" s="1"/>
      <c r="B148" s="1"/>
      <c r="C148" s="1"/>
      <c r="D148" s="1"/>
      <c r="E148" s="1"/>
      <c r="F148" s="1"/>
      <c r="G148" s="1"/>
      <c r="H148" s="14"/>
    </row>
    <row r="149" spans="1:8" ht="21.75" customHeight="1" x14ac:dyDescent="0.55000000000000004">
      <c r="A149" s="1"/>
      <c r="B149" s="1"/>
      <c r="C149" s="1"/>
      <c r="D149" s="1"/>
      <c r="E149" s="1"/>
      <c r="F149" s="1"/>
      <c r="G149" s="1"/>
      <c r="H149" s="14"/>
    </row>
    <row r="150" spans="1:8" ht="21.75" customHeight="1" x14ac:dyDescent="0.55000000000000004">
      <c r="A150" s="1"/>
      <c r="B150" s="1"/>
      <c r="C150" s="1"/>
      <c r="D150" s="1"/>
      <c r="E150" s="1"/>
      <c r="F150" s="1"/>
      <c r="G150" s="1"/>
      <c r="H150" s="14"/>
    </row>
    <row r="151" spans="1:8" ht="21.75" customHeight="1" x14ac:dyDescent="0.55000000000000004">
      <c r="A151" s="1"/>
      <c r="B151" s="1"/>
      <c r="C151" s="1"/>
      <c r="D151" s="1"/>
      <c r="E151" s="1"/>
      <c r="F151" s="1"/>
      <c r="G151" s="1"/>
      <c r="H151" s="14"/>
    </row>
    <row r="152" spans="1:8" ht="21.75" customHeight="1" x14ac:dyDescent="0.55000000000000004">
      <c r="A152" s="1"/>
      <c r="B152" s="1"/>
      <c r="C152" s="1"/>
      <c r="D152" s="1"/>
      <c r="E152" s="1"/>
      <c r="F152" s="1"/>
      <c r="G152" s="1"/>
      <c r="H152" s="14"/>
    </row>
    <row r="153" spans="1:8" ht="21.75" customHeight="1" x14ac:dyDescent="0.55000000000000004">
      <c r="A153" s="1"/>
      <c r="B153" s="1"/>
      <c r="C153" s="1"/>
      <c r="D153" s="1"/>
      <c r="E153" s="1"/>
      <c r="F153" s="1"/>
      <c r="G153" s="1"/>
      <c r="H153" s="14"/>
    </row>
    <row r="154" spans="1:8" ht="21.75" customHeight="1" x14ac:dyDescent="0.55000000000000004">
      <c r="A154" s="1"/>
      <c r="B154" s="1"/>
      <c r="C154" s="1"/>
      <c r="D154" s="1"/>
      <c r="E154" s="1"/>
      <c r="F154" s="1"/>
      <c r="G154" s="1"/>
      <c r="H154" s="14"/>
    </row>
    <row r="155" spans="1:8" ht="21.75" customHeight="1" x14ac:dyDescent="0.55000000000000004">
      <c r="A155" s="1"/>
      <c r="B155" s="1"/>
      <c r="C155" s="1"/>
      <c r="D155" s="1"/>
      <c r="E155" s="1"/>
      <c r="F155" s="1"/>
      <c r="G155" s="1"/>
      <c r="H155" s="14"/>
    </row>
    <row r="156" spans="1:8" ht="21.75" customHeight="1" x14ac:dyDescent="0.55000000000000004">
      <c r="A156" s="1"/>
      <c r="B156" s="1"/>
      <c r="C156" s="1"/>
      <c r="D156" s="1"/>
      <c r="E156" s="1"/>
      <c r="F156" s="1"/>
      <c r="G156" s="1"/>
      <c r="H156" s="14"/>
    </row>
    <row r="157" spans="1:8" ht="21.75" customHeight="1" x14ac:dyDescent="0.55000000000000004">
      <c r="A157" s="1"/>
      <c r="B157" s="1"/>
      <c r="C157" s="1"/>
      <c r="D157" s="1"/>
      <c r="E157" s="1"/>
      <c r="F157" s="1"/>
      <c r="G157" s="1"/>
      <c r="H157" s="14"/>
    </row>
    <row r="158" spans="1:8" ht="21.75" customHeight="1" x14ac:dyDescent="0.55000000000000004">
      <c r="A158" s="1"/>
      <c r="B158" s="1"/>
      <c r="C158" s="1"/>
      <c r="D158" s="1"/>
      <c r="E158" s="1"/>
      <c r="F158" s="1"/>
      <c r="G158" s="1"/>
      <c r="H158" s="14"/>
    </row>
    <row r="159" spans="1:8" ht="21.75" customHeight="1" x14ac:dyDescent="0.55000000000000004">
      <c r="A159" s="1"/>
      <c r="B159" s="1"/>
      <c r="C159" s="1"/>
      <c r="D159" s="1"/>
      <c r="E159" s="1"/>
      <c r="F159" s="1"/>
      <c r="G159" s="1"/>
      <c r="H159" s="14"/>
    </row>
    <row r="160" spans="1:8" ht="21.75" customHeight="1" x14ac:dyDescent="0.55000000000000004">
      <c r="A160" s="1"/>
      <c r="B160" s="1"/>
      <c r="C160" s="1"/>
      <c r="D160" s="1"/>
      <c r="E160" s="1"/>
      <c r="F160" s="1"/>
      <c r="G160" s="1"/>
      <c r="H160" s="14"/>
    </row>
    <row r="161" spans="1:8" ht="21.75" customHeight="1" x14ac:dyDescent="0.55000000000000004">
      <c r="A161" s="1"/>
      <c r="B161" s="1"/>
      <c r="C161" s="1"/>
      <c r="D161" s="1"/>
      <c r="E161" s="1"/>
      <c r="F161" s="1"/>
      <c r="G161" s="1"/>
      <c r="H161" s="14"/>
    </row>
    <row r="162" spans="1:8" ht="21.75" customHeight="1" x14ac:dyDescent="0.55000000000000004">
      <c r="A162" s="1"/>
      <c r="B162" s="1"/>
      <c r="C162" s="1"/>
      <c r="D162" s="1"/>
      <c r="E162" s="1"/>
      <c r="F162" s="1"/>
      <c r="G162" s="1"/>
      <c r="H162" s="14"/>
    </row>
    <row r="163" spans="1:8" ht="21.75" customHeight="1" x14ac:dyDescent="0.55000000000000004">
      <c r="A163" s="1"/>
      <c r="B163" s="1"/>
      <c r="C163" s="1"/>
      <c r="D163" s="1"/>
      <c r="E163" s="1"/>
      <c r="F163" s="1"/>
      <c r="G163" s="1"/>
      <c r="H163" s="14"/>
    </row>
    <row r="164" spans="1:8" ht="21.75" customHeight="1" x14ac:dyDescent="0.55000000000000004">
      <c r="A164" s="1"/>
      <c r="B164" s="1"/>
      <c r="C164" s="1"/>
      <c r="D164" s="1"/>
      <c r="E164" s="1"/>
      <c r="F164" s="1"/>
      <c r="G164" s="1"/>
      <c r="H164" s="14"/>
    </row>
    <row r="165" spans="1:8" ht="21.75" customHeight="1" x14ac:dyDescent="0.55000000000000004">
      <c r="A165" s="1"/>
      <c r="B165" s="1"/>
      <c r="C165" s="1"/>
      <c r="D165" s="1"/>
      <c r="E165" s="1"/>
      <c r="F165" s="1"/>
      <c r="G165" s="1"/>
      <c r="H165" s="14"/>
    </row>
    <row r="166" spans="1:8" ht="21.75" customHeight="1" x14ac:dyDescent="0.55000000000000004">
      <c r="A166" s="1"/>
      <c r="B166" s="1"/>
      <c r="C166" s="1"/>
      <c r="D166" s="1"/>
      <c r="E166" s="1"/>
      <c r="F166" s="1"/>
      <c r="G166" s="1"/>
      <c r="H166" s="14"/>
    </row>
    <row r="167" spans="1:8" ht="21.75" customHeight="1" x14ac:dyDescent="0.55000000000000004">
      <c r="A167" s="1"/>
      <c r="B167" s="1"/>
      <c r="C167" s="1"/>
      <c r="D167" s="1"/>
      <c r="E167" s="1"/>
      <c r="F167" s="1"/>
      <c r="G167" s="1"/>
      <c r="H167" s="14"/>
    </row>
    <row r="168" spans="1:8" ht="21.75" customHeight="1" x14ac:dyDescent="0.55000000000000004">
      <c r="A168" s="1"/>
      <c r="B168" s="1"/>
      <c r="C168" s="1"/>
      <c r="D168" s="1"/>
      <c r="E168" s="1"/>
      <c r="F168" s="1"/>
      <c r="G168" s="1"/>
      <c r="H168" s="14"/>
    </row>
    <row r="169" spans="1:8" ht="21.75" customHeight="1" x14ac:dyDescent="0.55000000000000004">
      <c r="A169" s="1"/>
      <c r="B169" s="1"/>
      <c r="C169" s="1"/>
      <c r="D169" s="1"/>
      <c r="E169" s="1"/>
      <c r="F169" s="1"/>
      <c r="G169" s="1"/>
      <c r="H169" s="14"/>
    </row>
    <row r="170" spans="1:8" ht="21.75" customHeight="1" x14ac:dyDescent="0.55000000000000004">
      <c r="A170" s="1"/>
      <c r="B170" s="1"/>
      <c r="C170" s="1"/>
      <c r="D170" s="1"/>
      <c r="E170" s="1"/>
      <c r="F170" s="1"/>
      <c r="G170" s="1"/>
      <c r="H170" s="14"/>
    </row>
    <row r="171" spans="1:8" ht="21.75" customHeight="1" x14ac:dyDescent="0.55000000000000004">
      <c r="A171" s="1"/>
      <c r="B171" s="1"/>
      <c r="C171" s="1"/>
      <c r="D171" s="1"/>
      <c r="E171" s="1"/>
      <c r="F171" s="1"/>
      <c r="G171" s="1"/>
      <c r="H171" s="14"/>
    </row>
    <row r="172" spans="1:8" ht="21.75" customHeight="1" x14ac:dyDescent="0.55000000000000004">
      <c r="A172" s="1"/>
      <c r="B172" s="1"/>
      <c r="C172" s="1"/>
      <c r="D172" s="1"/>
      <c r="E172" s="1"/>
      <c r="F172" s="1"/>
      <c r="G172" s="1"/>
      <c r="H172" s="14"/>
    </row>
    <row r="173" spans="1:8" ht="21.75" customHeight="1" x14ac:dyDescent="0.55000000000000004">
      <c r="A173" s="1"/>
      <c r="B173" s="1"/>
      <c r="C173" s="1"/>
      <c r="D173" s="1"/>
      <c r="E173" s="1"/>
      <c r="F173" s="1"/>
      <c r="G173" s="1"/>
      <c r="H173" s="14"/>
    </row>
    <row r="174" spans="1:8" ht="21.75" customHeight="1" x14ac:dyDescent="0.55000000000000004">
      <c r="A174" s="1"/>
      <c r="B174" s="1"/>
      <c r="C174" s="1"/>
      <c r="D174" s="1"/>
      <c r="E174" s="1"/>
      <c r="F174" s="1"/>
      <c r="G174" s="1"/>
      <c r="H174" s="14"/>
    </row>
    <row r="175" spans="1:8" ht="21.75" customHeight="1" x14ac:dyDescent="0.55000000000000004">
      <c r="A175" s="1"/>
      <c r="B175" s="1"/>
      <c r="C175" s="1"/>
      <c r="D175" s="1"/>
      <c r="E175" s="1"/>
      <c r="F175" s="1"/>
      <c r="G175" s="1"/>
      <c r="H175" s="14"/>
    </row>
    <row r="176" spans="1:8" ht="21.75" customHeight="1" x14ac:dyDescent="0.55000000000000004">
      <c r="A176" s="1"/>
      <c r="B176" s="1"/>
      <c r="C176" s="1"/>
      <c r="D176" s="1"/>
      <c r="E176" s="1"/>
      <c r="F176" s="1"/>
      <c r="G176" s="1"/>
      <c r="H176" s="14"/>
    </row>
    <row r="177" spans="1:8" ht="21.75" customHeight="1" x14ac:dyDescent="0.55000000000000004">
      <c r="A177" s="1"/>
      <c r="B177" s="1"/>
      <c r="C177" s="1"/>
      <c r="D177" s="1"/>
      <c r="E177" s="1"/>
      <c r="F177" s="1"/>
      <c r="G177" s="1"/>
      <c r="H177" s="14"/>
    </row>
    <row r="178" spans="1:8" ht="21.75" customHeight="1" x14ac:dyDescent="0.55000000000000004">
      <c r="A178" s="1"/>
      <c r="B178" s="1"/>
      <c r="C178" s="1"/>
      <c r="D178" s="1"/>
      <c r="E178" s="1"/>
      <c r="F178" s="1"/>
      <c r="G178" s="1"/>
      <c r="H178" s="14"/>
    </row>
    <row r="179" spans="1:8" ht="21.75" customHeight="1" x14ac:dyDescent="0.55000000000000004">
      <c r="A179" s="1"/>
      <c r="B179" s="1"/>
      <c r="C179" s="1"/>
      <c r="D179" s="1"/>
      <c r="E179" s="1"/>
      <c r="F179" s="1"/>
      <c r="G179" s="1"/>
      <c r="H179" s="14"/>
    </row>
    <row r="180" spans="1:8" ht="21.75" customHeight="1" x14ac:dyDescent="0.55000000000000004">
      <c r="A180" s="1"/>
      <c r="B180" s="1"/>
      <c r="C180" s="1"/>
      <c r="D180" s="1"/>
      <c r="E180" s="1"/>
      <c r="F180" s="1"/>
      <c r="G180" s="1"/>
      <c r="H180" s="14"/>
    </row>
    <row r="181" spans="1:8" ht="21.75" customHeight="1" x14ac:dyDescent="0.55000000000000004">
      <c r="A181" s="1"/>
      <c r="B181" s="1"/>
      <c r="C181" s="1"/>
      <c r="D181" s="1"/>
      <c r="E181" s="1"/>
      <c r="F181" s="1"/>
      <c r="G181" s="1"/>
      <c r="H181" s="14"/>
    </row>
    <row r="182" spans="1:8" ht="21.75" customHeight="1" x14ac:dyDescent="0.55000000000000004">
      <c r="A182" s="1"/>
      <c r="B182" s="1"/>
      <c r="C182" s="1"/>
      <c r="D182" s="1"/>
      <c r="E182" s="1"/>
      <c r="F182" s="1"/>
      <c r="G182" s="1"/>
      <c r="H182" s="14"/>
    </row>
    <row r="183" spans="1:8" ht="21.75" customHeight="1" x14ac:dyDescent="0.55000000000000004">
      <c r="A183" s="1"/>
      <c r="B183" s="1"/>
      <c r="C183" s="1"/>
      <c r="D183" s="1"/>
      <c r="E183" s="1"/>
      <c r="F183" s="1"/>
      <c r="G183" s="1"/>
      <c r="H183" s="14"/>
    </row>
    <row r="184" spans="1:8" ht="21.75" customHeight="1" x14ac:dyDescent="0.55000000000000004">
      <c r="A184" s="1"/>
      <c r="B184" s="1"/>
      <c r="C184" s="1"/>
      <c r="D184" s="1"/>
      <c r="E184" s="1"/>
      <c r="F184" s="1"/>
      <c r="G184" s="1"/>
      <c r="H184" s="14"/>
    </row>
    <row r="185" spans="1:8" ht="21.75" customHeight="1" x14ac:dyDescent="0.55000000000000004">
      <c r="A185" s="1"/>
      <c r="B185" s="1"/>
      <c r="C185" s="1"/>
      <c r="D185" s="1"/>
      <c r="E185" s="1"/>
      <c r="F185" s="1"/>
      <c r="G185" s="1"/>
      <c r="H185" s="14"/>
    </row>
    <row r="186" spans="1:8" ht="21.75" customHeight="1" x14ac:dyDescent="0.55000000000000004">
      <c r="A186" s="1"/>
      <c r="B186" s="1"/>
      <c r="C186" s="1"/>
      <c r="D186" s="1"/>
      <c r="E186" s="1"/>
      <c r="F186" s="1"/>
      <c r="G186" s="1"/>
      <c r="H186" s="14"/>
    </row>
    <row r="187" spans="1:8" ht="21.75" customHeight="1" x14ac:dyDescent="0.55000000000000004">
      <c r="A187" s="1"/>
      <c r="B187" s="1"/>
      <c r="C187" s="1"/>
      <c r="D187" s="1"/>
      <c r="E187" s="1"/>
      <c r="F187" s="1"/>
      <c r="G187" s="1"/>
      <c r="H187" s="14"/>
    </row>
    <row r="188" spans="1:8" ht="21.75" customHeight="1" x14ac:dyDescent="0.55000000000000004">
      <c r="A188" s="1"/>
      <c r="B188" s="1"/>
      <c r="C188" s="1"/>
      <c r="D188" s="1"/>
      <c r="E188" s="1"/>
      <c r="F188" s="1"/>
      <c r="G188" s="1"/>
      <c r="H188" s="14"/>
    </row>
    <row r="189" spans="1:8" ht="21.75" customHeight="1" x14ac:dyDescent="0.55000000000000004">
      <c r="A189" s="1"/>
      <c r="B189" s="1"/>
      <c r="C189" s="1"/>
      <c r="D189" s="1"/>
      <c r="E189" s="1"/>
      <c r="F189" s="1"/>
      <c r="G189" s="1"/>
      <c r="H189" s="14"/>
    </row>
    <row r="190" spans="1:8" ht="21.75" customHeight="1" x14ac:dyDescent="0.55000000000000004">
      <c r="A190" s="1"/>
      <c r="B190" s="1"/>
      <c r="C190" s="1"/>
      <c r="D190" s="1"/>
      <c r="E190" s="1"/>
      <c r="F190" s="1"/>
      <c r="G190" s="1"/>
      <c r="H190" s="14"/>
    </row>
    <row r="191" spans="1:8" ht="21.75" customHeight="1" x14ac:dyDescent="0.55000000000000004">
      <c r="A191" s="1"/>
      <c r="B191" s="1"/>
      <c r="C191" s="1"/>
      <c r="D191" s="1"/>
      <c r="E191" s="1"/>
      <c r="F191" s="1"/>
      <c r="G191" s="1"/>
      <c r="H191" s="14"/>
    </row>
    <row r="192" spans="1:8" ht="21.75" customHeight="1" x14ac:dyDescent="0.55000000000000004">
      <c r="A192" s="1"/>
      <c r="B192" s="1"/>
      <c r="C192" s="1"/>
      <c r="D192" s="1"/>
      <c r="E192" s="1"/>
      <c r="F192" s="1"/>
      <c r="G192" s="1"/>
      <c r="H192" s="14"/>
    </row>
    <row r="193" spans="1:8" ht="21.75" customHeight="1" x14ac:dyDescent="0.55000000000000004">
      <c r="A193" s="1"/>
      <c r="B193" s="1"/>
      <c r="C193" s="1"/>
      <c r="D193" s="1"/>
      <c r="E193" s="1"/>
      <c r="F193" s="1"/>
      <c r="G193" s="1"/>
      <c r="H193" s="14"/>
    </row>
    <row r="194" spans="1:8" ht="21.75" customHeight="1" x14ac:dyDescent="0.55000000000000004">
      <c r="A194" s="1"/>
      <c r="B194" s="1"/>
      <c r="C194" s="1"/>
      <c r="D194" s="1"/>
      <c r="E194" s="1"/>
      <c r="F194" s="1"/>
      <c r="G194" s="1"/>
      <c r="H194" s="14"/>
    </row>
    <row r="195" spans="1:8" ht="21.75" customHeight="1" x14ac:dyDescent="0.55000000000000004">
      <c r="A195" s="1"/>
      <c r="B195" s="1"/>
      <c r="C195" s="1"/>
      <c r="D195" s="1"/>
      <c r="E195" s="1"/>
      <c r="F195" s="1"/>
      <c r="G195" s="1"/>
      <c r="H195" s="14"/>
    </row>
    <row r="196" spans="1:8" ht="21.75" customHeight="1" x14ac:dyDescent="0.55000000000000004">
      <c r="A196" s="1"/>
      <c r="B196" s="1"/>
      <c r="C196" s="1"/>
      <c r="D196" s="1"/>
      <c r="E196" s="1"/>
      <c r="F196" s="1"/>
      <c r="G196" s="1"/>
      <c r="H196" s="14"/>
    </row>
    <row r="197" spans="1:8" ht="21.75" customHeight="1" x14ac:dyDescent="0.55000000000000004">
      <c r="A197" s="1"/>
      <c r="B197" s="1"/>
      <c r="C197" s="1"/>
      <c r="D197" s="1"/>
      <c r="E197" s="1"/>
      <c r="F197" s="1"/>
      <c r="G197" s="1"/>
      <c r="H197" s="14"/>
    </row>
    <row r="198" spans="1:8" ht="21.75" customHeight="1" x14ac:dyDescent="0.55000000000000004">
      <c r="A198" s="1"/>
      <c r="B198" s="1"/>
      <c r="C198" s="1"/>
      <c r="D198" s="1"/>
      <c r="E198" s="1"/>
      <c r="F198" s="1"/>
      <c r="G198" s="1"/>
      <c r="H198" s="14"/>
    </row>
    <row r="199" spans="1:8" ht="21.75" customHeight="1" x14ac:dyDescent="0.55000000000000004">
      <c r="A199" s="1"/>
      <c r="B199" s="1"/>
      <c r="C199" s="1"/>
      <c r="D199" s="1"/>
      <c r="E199" s="1"/>
      <c r="F199" s="1"/>
      <c r="G199" s="1"/>
      <c r="H199" s="14"/>
    </row>
    <row r="200" spans="1:8" ht="21.75" customHeight="1" x14ac:dyDescent="0.55000000000000004">
      <c r="A200" s="1"/>
      <c r="B200" s="1"/>
      <c r="C200" s="1"/>
      <c r="D200" s="1"/>
      <c r="E200" s="1"/>
      <c r="F200" s="1"/>
      <c r="G200" s="1"/>
      <c r="H200" s="14"/>
    </row>
    <row r="201" spans="1:8" ht="21.75" customHeight="1" x14ac:dyDescent="0.55000000000000004">
      <c r="A201" s="1"/>
      <c r="B201" s="1"/>
      <c r="C201" s="1"/>
      <c r="D201" s="1"/>
      <c r="E201" s="1"/>
      <c r="F201" s="1"/>
      <c r="G201" s="1"/>
      <c r="H201" s="14"/>
    </row>
    <row r="202" spans="1:8" ht="21.75" customHeight="1" x14ac:dyDescent="0.55000000000000004">
      <c r="A202" s="1"/>
      <c r="B202" s="1"/>
      <c r="C202" s="1"/>
      <c r="D202" s="1"/>
      <c r="E202" s="1"/>
      <c r="F202" s="1"/>
      <c r="G202" s="1"/>
      <c r="H202" s="14"/>
    </row>
    <row r="203" spans="1:8" ht="21.75" customHeight="1" x14ac:dyDescent="0.55000000000000004">
      <c r="A203" s="1"/>
      <c r="B203" s="1"/>
      <c r="C203" s="1"/>
      <c r="D203" s="1"/>
      <c r="E203" s="1"/>
      <c r="F203" s="1"/>
      <c r="G203" s="1"/>
      <c r="H203" s="14"/>
    </row>
    <row r="204" spans="1:8" ht="21.75" customHeight="1" x14ac:dyDescent="0.55000000000000004">
      <c r="A204" s="1"/>
      <c r="B204" s="1"/>
      <c r="C204" s="1"/>
      <c r="D204" s="1"/>
      <c r="E204" s="1"/>
      <c r="F204" s="1"/>
      <c r="G204" s="1"/>
      <c r="H204" s="14"/>
    </row>
    <row r="205" spans="1:8" ht="21.75" customHeight="1" x14ac:dyDescent="0.55000000000000004">
      <c r="A205" s="1"/>
      <c r="B205" s="1"/>
      <c r="C205" s="1"/>
      <c r="D205" s="1"/>
      <c r="E205" s="1"/>
      <c r="F205" s="1"/>
      <c r="G205" s="1"/>
      <c r="H205" s="14"/>
    </row>
    <row r="206" spans="1:8" ht="21.75" customHeight="1" x14ac:dyDescent="0.55000000000000004">
      <c r="A206" s="1"/>
      <c r="B206" s="1"/>
      <c r="C206" s="1"/>
      <c r="D206" s="1"/>
      <c r="E206" s="1"/>
      <c r="F206" s="1"/>
      <c r="G206" s="1"/>
      <c r="H206" s="14"/>
    </row>
    <row r="207" spans="1:8" ht="21.75" customHeight="1" x14ac:dyDescent="0.55000000000000004">
      <c r="A207" s="1"/>
      <c r="B207" s="1"/>
      <c r="C207" s="1"/>
      <c r="D207" s="1"/>
      <c r="E207" s="1"/>
      <c r="F207" s="1"/>
      <c r="G207" s="1"/>
      <c r="H207" s="14"/>
    </row>
    <row r="208" spans="1:8" ht="21.75" customHeight="1" x14ac:dyDescent="0.55000000000000004">
      <c r="A208" s="1"/>
      <c r="B208" s="1"/>
      <c r="C208" s="1"/>
      <c r="D208" s="1"/>
      <c r="E208" s="1"/>
      <c r="F208" s="1"/>
      <c r="G208" s="1"/>
      <c r="H208" s="14"/>
    </row>
    <row r="209" spans="1:8" ht="21.75" customHeight="1" x14ac:dyDescent="0.55000000000000004">
      <c r="A209" s="1"/>
      <c r="B209" s="1"/>
      <c r="C209" s="1"/>
      <c r="D209" s="1"/>
      <c r="E209" s="1"/>
      <c r="F209" s="1"/>
      <c r="G209" s="1"/>
      <c r="H209" s="14"/>
    </row>
    <row r="210" spans="1:8" ht="21.75" customHeight="1" x14ac:dyDescent="0.55000000000000004">
      <c r="A210" s="1"/>
      <c r="B210" s="1"/>
      <c r="C210" s="1"/>
      <c r="D210" s="1"/>
      <c r="E210" s="1"/>
      <c r="F210" s="1"/>
      <c r="G210" s="1"/>
      <c r="H210" s="14"/>
    </row>
    <row r="211" spans="1:8" ht="21.75" customHeight="1" x14ac:dyDescent="0.55000000000000004">
      <c r="A211" s="1"/>
      <c r="B211" s="1"/>
      <c r="C211" s="1"/>
      <c r="D211" s="1"/>
      <c r="E211" s="1"/>
      <c r="F211" s="1"/>
      <c r="G211" s="1"/>
      <c r="H211" s="14"/>
    </row>
    <row r="212" spans="1:8" ht="21.75" customHeight="1" x14ac:dyDescent="0.55000000000000004">
      <c r="A212" s="1"/>
      <c r="B212" s="1"/>
      <c r="C212" s="1"/>
      <c r="D212" s="1"/>
      <c r="E212" s="1"/>
      <c r="F212" s="1"/>
      <c r="G212" s="1"/>
      <c r="H212" s="14"/>
    </row>
    <row r="213" spans="1:8" ht="21.75" customHeight="1" x14ac:dyDescent="0.55000000000000004">
      <c r="A213" s="1"/>
      <c r="B213" s="1"/>
      <c r="C213" s="1"/>
      <c r="D213" s="1"/>
      <c r="E213" s="1"/>
      <c r="F213" s="1"/>
      <c r="G213" s="1"/>
      <c r="H213" s="14"/>
    </row>
    <row r="214" spans="1:8" ht="21.75" customHeight="1" x14ac:dyDescent="0.55000000000000004">
      <c r="A214" s="1"/>
      <c r="B214" s="1"/>
      <c r="C214" s="1"/>
      <c r="D214" s="1"/>
      <c r="E214" s="1"/>
      <c r="F214" s="1"/>
      <c r="G214" s="1"/>
      <c r="H214" s="14"/>
    </row>
    <row r="215" spans="1:8" ht="21.75" customHeight="1" x14ac:dyDescent="0.55000000000000004">
      <c r="A215" s="1"/>
      <c r="B215" s="1"/>
      <c r="C215" s="1"/>
      <c r="D215" s="1"/>
      <c r="E215" s="1"/>
      <c r="F215" s="1"/>
      <c r="G215" s="1"/>
      <c r="H215" s="14"/>
    </row>
    <row r="216" spans="1:8" ht="21.75" customHeight="1" x14ac:dyDescent="0.55000000000000004">
      <c r="A216" s="1"/>
      <c r="B216" s="1"/>
      <c r="C216" s="1"/>
      <c r="D216" s="1"/>
      <c r="E216" s="1"/>
      <c r="F216" s="1"/>
      <c r="G216" s="1"/>
      <c r="H216" s="14"/>
    </row>
    <row r="217" spans="1:8" ht="21.75" customHeight="1" x14ac:dyDescent="0.55000000000000004">
      <c r="A217" s="1"/>
      <c r="B217" s="1"/>
      <c r="C217" s="1"/>
      <c r="D217" s="1"/>
      <c r="E217" s="1"/>
      <c r="F217" s="1"/>
      <c r="G217" s="1"/>
      <c r="H217" s="14"/>
    </row>
    <row r="218" spans="1:8" ht="21.75" customHeight="1" x14ac:dyDescent="0.55000000000000004">
      <c r="A218" s="1"/>
      <c r="B218" s="1"/>
      <c r="C218" s="1"/>
      <c r="D218" s="1"/>
      <c r="E218" s="1"/>
      <c r="F218" s="1"/>
      <c r="G218" s="1"/>
      <c r="H218" s="14"/>
    </row>
    <row r="219" spans="1:8" ht="21.75" customHeight="1" x14ac:dyDescent="0.55000000000000004">
      <c r="A219" s="1"/>
      <c r="B219" s="1"/>
      <c r="C219" s="1"/>
      <c r="D219" s="1"/>
      <c r="E219" s="1"/>
      <c r="F219" s="1"/>
      <c r="G219" s="1"/>
      <c r="H219" s="14"/>
    </row>
    <row r="220" spans="1:8" ht="21.75" customHeight="1" x14ac:dyDescent="0.55000000000000004">
      <c r="A220" s="1"/>
      <c r="B220" s="1"/>
      <c r="C220" s="1"/>
      <c r="D220" s="1"/>
      <c r="E220" s="1"/>
      <c r="F220" s="1"/>
      <c r="G220" s="1"/>
      <c r="H220" s="14"/>
    </row>
    <row r="221" spans="1:8" ht="21.75" customHeight="1" x14ac:dyDescent="0.55000000000000004">
      <c r="A221" s="1"/>
      <c r="B221" s="1"/>
      <c r="C221" s="1"/>
      <c r="D221" s="1"/>
      <c r="E221" s="1"/>
      <c r="F221" s="1"/>
      <c r="G221" s="1"/>
      <c r="H221" s="14"/>
    </row>
    <row r="222" spans="1:8" ht="21.75" customHeight="1" x14ac:dyDescent="0.55000000000000004">
      <c r="A222" s="1"/>
      <c r="B222" s="1"/>
      <c r="C222" s="1"/>
      <c r="D222" s="1"/>
      <c r="E222" s="1"/>
      <c r="F222" s="1"/>
      <c r="G222" s="1"/>
      <c r="H222" s="14"/>
    </row>
    <row r="223" spans="1:8" ht="21.75" customHeight="1" x14ac:dyDescent="0.55000000000000004">
      <c r="A223" s="1"/>
      <c r="B223" s="1"/>
      <c r="C223" s="1"/>
      <c r="D223" s="1"/>
      <c r="E223" s="1"/>
      <c r="F223" s="1"/>
      <c r="G223" s="1"/>
      <c r="H223" s="14"/>
    </row>
    <row r="224" spans="1:8" ht="21.75" customHeight="1" x14ac:dyDescent="0.55000000000000004">
      <c r="A224" s="1"/>
      <c r="B224" s="1"/>
      <c r="C224" s="1"/>
      <c r="D224" s="1"/>
      <c r="E224" s="1"/>
      <c r="F224" s="1"/>
      <c r="G224" s="1"/>
      <c r="H224" s="14"/>
    </row>
    <row r="225" spans="1:8" ht="21.75" customHeight="1" x14ac:dyDescent="0.55000000000000004">
      <c r="A225" s="1"/>
      <c r="B225" s="1"/>
      <c r="C225" s="1"/>
      <c r="D225" s="1"/>
      <c r="E225" s="1"/>
      <c r="F225" s="1"/>
      <c r="G225" s="1"/>
      <c r="H225" s="14"/>
    </row>
    <row r="226" spans="1:8" ht="21.75" customHeight="1" x14ac:dyDescent="0.55000000000000004">
      <c r="A226" s="1"/>
      <c r="B226" s="1"/>
      <c r="C226" s="1"/>
      <c r="D226" s="1"/>
      <c r="E226" s="1"/>
      <c r="F226" s="1"/>
      <c r="G226" s="1"/>
      <c r="H226" s="14"/>
    </row>
    <row r="227" spans="1:8" ht="21.75" customHeight="1" x14ac:dyDescent="0.55000000000000004">
      <c r="A227" s="1"/>
      <c r="B227" s="1"/>
      <c r="C227" s="1"/>
      <c r="D227" s="1"/>
      <c r="E227" s="1"/>
      <c r="F227" s="1"/>
      <c r="G227" s="1"/>
      <c r="H227" s="14"/>
    </row>
    <row r="228" spans="1:8" ht="21.75" customHeight="1" x14ac:dyDescent="0.55000000000000004">
      <c r="A228" s="1"/>
      <c r="B228" s="1"/>
      <c r="C228" s="1"/>
      <c r="D228" s="1"/>
      <c r="E228" s="1"/>
      <c r="F228" s="1"/>
      <c r="G228" s="1"/>
      <c r="H228" s="14"/>
    </row>
    <row r="229" spans="1:8" ht="21.75" customHeight="1" x14ac:dyDescent="0.55000000000000004">
      <c r="A229" s="1"/>
      <c r="B229" s="1"/>
      <c r="C229" s="1"/>
      <c r="D229" s="1"/>
      <c r="E229" s="1"/>
      <c r="F229" s="1"/>
      <c r="G229" s="1"/>
      <c r="H229" s="14"/>
    </row>
    <row r="230" spans="1:8" ht="21.75" customHeight="1" x14ac:dyDescent="0.55000000000000004">
      <c r="A230" s="1"/>
      <c r="B230" s="1"/>
      <c r="C230" s="1"/>
      <c r="D230" s="1"/>
      <c r="E230" s="1"/>
      <c r="F230" s="1"/>
      <c r="G230" s="1"/>
      <c r="H230" s="14"/>
    </row>
    <row r="231" spans="1:8" ht="21.75" customHeight="1" x14ac:dyDescent="0.55000000000000004">
      <c r="A231" s="1"/>
      <c r="B231" s="1"/>
      <c r="C231" s="1"/>
      <c r="D231" s="1"/>
      <c r="E231" s="1"/>
      <c r="F231" s="1"/>
      <c r="G231" s="1"/>
      <c r="H231" s="14"/>
    </row>
    <row r="232" spans="1:8" ht="21.75" customHeight="1" x14ac:dyDescent="0.55000000000000004">
      <c r="A232" s="1"/>
      <c r="B232" s="1"/>
      <c r="C232" s="1"/>
      <c r="D232" s="1"/>
      <c r="E232" s="1"/>
      <c r="F232" s="1"/>
      <c r="G232" s="1"/>
      <c r="H232" s="14"/>
    </row>
    <row r="233" spans="1:8" ht="21.75" customHeight="1" x14ac:dyDescent="0.55000000000000004">
      <c r="A233" s="1"/>
      <c r="B233" s="1"/>
      <c r="C233" s="1"/>
      <c r="D233" s="1"/>
      <c r="E233" s="1"/>
      <c r="F233" s="1"/>
      <c r="G233" s="1"/>
      <c r="H233" s="14"/>
    </row>
    <row r="234" spans="1:8" ht="21.75" customHeight="1" x14ac:dyDescent="0.55000000000000004">
      <c r="A234" s="1"/>
      <c r="B234" s="1"/>
      <c r="C234" s="1"/>
      <c r="D234" s="1"/>
      <c r="E234" s="1"/>
      <c r="F234" s="1"/>
      <c r="G234" s="1"/>
      <c r="H234" s="14"/>
    </row>
    <row r="235" spans="1:8" ht="21.75" customHeight="1" x14ac:dyDescent="0.55000000000000004">
      <c r="A235" s="1"/>
      <c r="B235" s="1"/>
      <c r="C235" s="1"/>
      <c r="D235" s="1"/>
      <c r="E235" s="1"/>
      <c r="F235" s="1"/>
      <c r="G235" s="1"/>
      <c r="H235" s="14"/>
    </row>
    <row r="236" spans="1:8" ht="21.75" customHeight="1" x14ac:dyDescent="0.55000000000000004">
      <c r="A236" s="1"/>
      <c r="B236" s="1"/>
      <c r="C236" s="1"/>
      <c r="D236" s="1"/>
      <c r="E236" s="1"/>
      <c r="F236" s="1"/>
      <c r="G236" s="1"/>
      <c r="H236" s="14"/>
    </row>
    <row r="237" spans="1:8" ht="21.75" customHeight="1" x14ac:dyDescent="0.55000000000000004">
      <c r="A237" s="1"/>
      <c r="B237" s="1"/>
      <c r="C237" s="1"/>
      <c r="D237" s="1"/>
      <c r="E237" s="1"/>
      <c r="F237" s="1"/>
      <c r="G237" s="1"/>
      <c r="H237" s="14"/>
    </row>
    <row r="238" spans="1:8" ht="21.75" customHeight="1" x14ac:dyDescent="0.55000000000000004">
      <c r="A238" s="1"/>
      <c r="B238" s="1"/>
      <c r="C238" s="1"/>
      <c r="D238" s="1"/>
      <c r="E238" s="1"/>
      <c r="F238" s="1"/>
      <c r="G238" s="1"/>
      <c r="H238" s="14"/>
    </row>
    <row r="239" spans="1:8" ht="21.75" customHeight="1" x14ac:dyDescent="0.55000000000000004">
      <c r="A239" s="1"/>
      <c r="B239" s="1"/>
      <c r="C239" s="1"/>
      <c r="D239" s="1"/>
      <c r="E239" s="1"/>
      <c r="F239" s="1"/>
      <c r="G239" s="1"/>
      <c r="H239" s="14"/>
    </row>
    <row r="240" spans="1:8" ht="21.75" customHeight="1" x14ac:dyDescent="0.55000000000000004">
      <c r="A240" s="1"/>
      <c r="B240" s="1"/>
      <c r="C240" s="1"/>
      <c r="D240" s="1"/>
      <c r="E240" s="1"/>
      <c r="F240" s="1"/>
      <c r="G240" s="1"/>
      <c r="H240" s="14"/>
    </row>
    <row r="241" spans="1:8" ht="21.75" customHeight="1" x14ac:dyDescent="0.55000000000000004">
      <c r="A241" s="1"/>
      <c r="B241" s="1"/>
      <c r="C241" s="1"/>
      <c r="D241" s="1"/>
      <c r="E241" s="1"/>
      <c r="F241" s="1"/>
      <c r="G241" s="1"/>
      <c r="H241" s="14"/>
    </row>
    <row r="242" spans="1:8" ht="21.75" customHeight="1" x14ac:dyDescent="0.55000000000000004">
      <c r="A242" s="1"/>
      <c r="B242" s="1"/>
      <c r="C242" s="1"/>
      <c r="D242" s="1"/>
      <c r="E242" s="1"/>
      <c r="F242" s="1"/>
      <c r="G242" s="1"/>
      <c r="H242" s="14"/>
    </row>
    <row r="243" spans="1:8" ht="21.75" customHeight="1" x14ac:dyDescent="0.55000000000000004">
      <c r="A243" s="1"/>
      <c r="B243" s="1"/>
      <c r="C243" s="1"/>
      <c r="D243" s="1"/>
      <c r="E243" s="1"/>
      <c r="F243" s="1"/>
      <c r="G243" s="1"/>
      <c r="H243" s="14"/>
    </row>
    <row r="244" spans="1:8" ht="21.75" customHeight="1" x14ac:dyDescent="0.55000000000000004">
      <c r="A244" s="1"/>
      <c r="B244" s="1"/>
      <c r="C244" s="1"/>
      <c r="D244" s="1"/>
      <c r="E244" s="1"/>
      <c r="F244" s="1"/>
      <c r="G244" s="1"/>
      <c r="H244" s="14"/>
    </row>
    <row r="245" spans="1:8" ht="21.75" customHeight="1" x14ac:dyDescent="0.55000000000000004">
      <c r="A245" s="1"/>
      <c r="B245" s="1"/>
      <c r="C245" s="1"/>
      <c r="D245" s="1"/>
      <c r="E245" s="1"/>
      <c r="F245" s="1"/>
      <c r="G245" s="1"/>
      <c r="H245" s="14"/>
    </row>
    <row r="246" spans="1:8" ht="21.75" customHeight="1" x14ac:dyDescent="0.55000000000000004">
      <c r="A246" s="1"/>
      <c r="B246" s="1"/>
      <c r="C246" s="1"/>
      <c r="D246" s="1"/>
      <c r="E246" s="1"/>
      <c r="F246" s="1"/>
      <c r="G246" s="1"/>
      <c r="H246" s="14"/>
    </row>
    <row r="247" spans="1:8" ht="21.75" customHeight="1" x14ac:dyDescent="0.55000000000000004">
      <c r="A247" s="1"/>
      <c r="B247" s="1"/>
      <c r="C247" s="1"/>
      <c r="D247" s="1"/>
      <c r="E247" s="1"/>
      <c r="F247" s="1"/>
      <c r="G247" s="1"/>
      <c r="H247" s="14"/>
    </row>
    <row r="248" spans="1:8" ht="21.75" customHeight="1" x14ac:dyDescent="0.55000000000000004">
      <c r="A248" s="1"/>
      <c r="B248" s="1"/>
      <c r="C248" s="1"/>
      <c r="D248" s="1"/>
      <c r="E248" s="1"/>
      <c r="F248" s="1"/>
      <c r="G248" s="1"/>
      <c r="H248" s="14"/>
    </row>
    <row r="249" spans="1:8" ht="21.75" customHeight="1" x14ac:dyDescent="0.55000000000000004">
      <c r="A249" s="1"/>
      <c r="B249" s="1"/>
      <c r="C249" s="1"/>
      <c r="D249" s="1"/>
      <c r="E249" s="1"/>
      <c r="F249" s="1"/>
      <c r="G249" s="1"/>
      <c r="H249" s="14"/>
    </row>
    <row r="250" spans="1:8" ht="21.75" customHeight="1" x14ac:dyDescent="0.55000000000000004">
      <c r="A250" s="1"/>
      <c r="B250" s="1"/>
      <c r="C250" s="1"/>
      <c r="D250" s="1"/>
      <c r="E250" s="1"/>
      <c r="F250" s="1"/>
      <c r="G250" s="1"/>
      <c r="H250" s="14"/>
    </row>
    <row r="251" spans="1:8" ht="21.75" customHeight="1" x14ac:dyDescent="0.55000000000000004">
      <c r="A251" s="1"/>
      <c r="B251" s="1"/>
      <c r="C251" s="1"/>
      <c r="D251" s="1"/>
      <c r="E251" s="1"/>
      <c r="F251" s="1"/>
      <c r="G251" s="1"/>
      <c r="H251" s="14"/>
    </row>
    <row r="252" spans="1:8" ht="21.75" customHeight="1" x14ac:dyDescent="0.55000000000000004">
      <c r="A252" s="1"/>
      <c r="B252" s="1"/>
      <c r="C252" s="1"/>
      <c r="D252" s="1"/>
      <c r="E252" s="1"/>
      <c r="F252" s="1"/>
      <c r="G252" s="1"/>
      <c r="H252" s="14"/>
    </row>
    <row r="253" spans="1:8" ht="21.75" customHeight="1" x14ac:dyDescent="0.55000000000000004">
      <c r="A253" s="1"/>
      <c r="B253" s="1"/>
      <c r="C253" s="1"/>
      <c r="D253" s="1"/>
      <c r="E253" s="1"/>
      <c r="F253" s="1"/>
      <c r="G253" s="1"/>
      <c r="H253" s="14"/>
    </row>
    <row r="254" spans="1:8" ht="21.75" customHeight="1" x14ac:dyDescent="0.55000000000000004">
      <c r="A254" s="1"/>
      <c r="B254" s="1"/>
      <c r="C254" s="1"/>
      <c r="D254" s="1"/>
      <c r="E254" s="1"/>
      <c r="F254" s="1"/>
      <c r="G254" s="1"/>
      <c r="H254" s="14"/>
    </row>
    <row r="255" spans="1:8" ht="21.75" customHeight="1" x14ac:dyDescent="0.55000000000000004">
      <c r="A255" s="1"/>
      <c r="B255" s="1"/>
      <c r="C255" s="1"/>
      <c r="D255" s="1"/>
      <c r="E255" s="1"/>
      <c r="F255" s="1"/>
      <c r="G255" s="1"/>
      <c r="H255" s="14"/>
    </row>
    <row r="256" spans="1:8" ht="21.75" customHeight="1" x14ac:dyDescent="0.55000000000000004">
      <c r="A256" s="1"/>
      <c r="B256" s="1"/>
      <c r="C256" s="1"/>
      <c r="D256" s="1"/>
      <c r="E256" s="1"/>
      <c r="F256" s="1"/>
      <c r="G256" s="1"/>
      <c r="H256" s="14"/>
    </row>
    <row r="257" spans="1:8" ht="21.75" customHeight="1" x14ac:dyDescent="0.55000000000000004">
      <c r="A257" s="1"/>
      <c r="B257" s="1"/>
      <c r="C257" s="1"/>
      <c r="D257" s="1"/>
      <c r="E257" s="1"/>
      <c r="F257" s="1"/>
      <c r="G257" s="1"/>
      <c r="H257" s="14"/>
    </row>
    <row r="258" spans="1:8" ht="21.75" customHeight="1" x14ac:dyDescent="0.55000000000000004">
      <c r="A258" s="1"/>
      <c r="B258" s="1"/>
      <c r="C258" s="1"/>
      <c r="D258" s="1"/>
      <c r="E258" s="1"/>
      <c r="F258" s="1"/>
      <c r="G258" s="1"/>
      <c r="H258" s="14"/>
    </row>
    <row r="259" spans="1:8" ht="21.75" customHeight="1" x14ac:dyDescent="0.55000000000000004">
      <c r="A259" s="1"/>
      <c r="B259" s="1"/>
      <c r="C259" s="1"/>
      <c r="D259" s="1"/>
      <c r="E259" s="1"/>
      <c r="F259" s="1"/>
      <c r="G259" s="1"/>
      <c r="H259" s="14"/>
    </row>
    <row r="260" spans="1:8" ht="21.75" customHeight="1" x14ac:dyDescent="0.55000000000000004">
      <c r="A260" s="1"/>
      <c r="B260" s="1"/>
      <c r="C260" s="1"/>
      <c r="D260" s="1"/>
      <c r="E260" s="1"/>
      <c r="F260" s="1"/>
      <c r="G260" s="1"/>
      <c r="H260" s="14"/>
    </row>
    <row r="261" spans="1:8" ht="21.75" customHeight="1" x14ac:dyDescent="0.55000000000000004">
      <c r="A261" s="1"/>
      <c r="B261" s="1"/>
      <c r="C261" s="1"/>
      <c r="D261" s="1"/>
      <c r="E261" s="1"/>
      <c r="F261" s="1"/>
      <c r="G261" s="1"/>
      <c r="H261" s="14"/>
    </row>
    <row r="262" spans="1:8" ht="21.75" customHeight="1" x14ac:dyDescent="0.55000000000000004">
      <c r="A262" s="1"/>
      <c r="B262" s="1"/>
      <c r="C262" s="1"/>
      <c r="D262" s="1"/>
      <c r="E262" s="1"/>
      <c r="F262" s="1"/>
      <c r="G262" s="1"/>
      <c r="H262" s="14"/>
    </row>
    <row r="263" spans="1:8" ht="21.75" customHeight="1" x14ac:dyDescent="0.55000000000000004">
      <c r="A263" s="1"/>
      <c r="B263" s="1"/>
      <c r="C263" s="1"/>
      <c r="D263" s="1"/>
      <c r="E263" s="1"/>
      <c r="F263" s="1"/>
      <c r="G263" s="1"/>
      <c r="H263" s="14"/>
    </row>
    <row r="264" spans="1:8" ht="21.75" customHeight="1" x14ac:dyDescent="0.55000000000000004">
      <c r="A264" s="1"/>
      <c r="B264" s="1"/>
      <c r="C264" s="1"/>
      <c r="D264" s="1"/>
      <c r="E264" s="1"/>
      <c r="F264" s="1"/>
      <c r="G264" s="1"/>
      <c r="H264" s="14"/>
    </row>
    <row r="265" spans="1:8" ht="21.75" customHeight="1" x14ac:dyDescent="0.55000000000000004">
      <c r="A265" s="1"/>
      <c r="B265" s="1"/>
      <c r="C265" s="1"/>
      <c r="D265" s="1"/>
      <c r="E265" s="1"/>
      <c r="F265" s="1"/>
      <c r="G265" s="1"/>
      <c r="H265" s="14"/>
    </row>
    <row r="266" spans="1:8" ht="21.75" customHeight="1" x14ac:dyDescent="0.55000000000000004">
      <c r="A266" s="1"/>
      <c r="B266" s="1"/>
      <c r="C266" s="1"/>
      <c r="D266" s="1"/>
      <c r="E266" s="1"/>
      <c r="F266" s="1"/>
      <c r="G266" s="1"/>
      <c r="H266" s="14"/>
    </row>
    <row r="267" spans="1:8" ht="21.75" customHeight="1" x14ac:dyDescent="0.55000000000000004">
      <c r="A267" s="1"/>
      <c r="B267" s="1"/>
      <c r="C267" s="1"/>
      <c r="D267" s="1"/>
      <c r="E267" s="1"/>
      <c r="F267" s="1"/>
      <c r="G267" s="1"/>
      <c r="H267" s="14"/>
    </row>
    <row r="268" spans="1:8" ht="21.75" customHeight="1" x14ac:dyDescent="0.55000000000000004">
      <c r="A268" s="1"/>
      <c r="B268" s="1"/>
      <c r="C268" s="1"/>
      <c r="D268" s="1"/>
      <c r="E268" s="1"/>
      <c r="F268" s="1"/>
      <c r="G268" s="1"/>
      <c r="H268" s="14"/>
    </row>
    <row r="269" spans="1:8" ht="21.75" customHeight="1" x14ac:dyDescent="0.55000000000000004">
      <c r="A269" s="1"/>
      <c r="B269" s="1"/>
      <c r="C269" s="1"/>
      <c r="D269" s="1"/>
      <c r="E269" s="1"/>
      <c r="F269" s="1"/>
      <c r="G269" s="1"/>
      <c r="H269" s="14"/>
    </row>
    <row r="270" spans="1:8" ht="21.75" customHeight="1" x14ac:dyDescent="0.55000000000000004">
      <c r="A270" s="1"/>
      <c r="B270" s="1"/>
      <c r="C270" s="1"/>
      <c r="D270" s="1"/>
      <c r="E270" s="1"/>
      <c r="F270" s="1"/>
      <c r="G270" s="1"/>
      <c r="H270" s="14"/>
    </row>
    <row r="271" spans="1:8" ht="21.75" customHeight="1" x14ac:dyDescent="0.55000000000000004">
      <c r="A271" s="1"/>
      <c r="B271" s="1"/>
      <c r="C271" s="1"/>
      <c r="D271" s="1"/>
      <c r="E271" s="1"/>
      <c r="F271" s="1"/>
      <c r="G271" s="1"/>
      <c r="H271" s="14"/>
    </row>
    <row r="272" spans="1:8" ht="21.75" customHeight="1" x14ac:dyDescent="0.55000000000000004">
      <c r="A272" s="1"/>
      <c r="B272" s="1"/>
      <c r="C272" s="1"/>
      <c r="D272" s="1"/>
      <c r="E272" s="1"/>
      <c r="F272" s="1"/>
      <c r="G272" s="1"/>
      <c r="H272" s="14"/>
    </row>
    <row r="273" spans="1:8" ht="21.75" customHeight="1" x14ac:dyDescent="0.55000000000000004">
      <c r="A273" s="1"/>
      <c r="B273" s="1"/>
      <c r="C273" s="1"/>
      <c r="D273" s="1"/>
      <c r="E273" s="1"/>
      <c r="F273" s="1"/>
      <c r="G273" s="1"/>
      <c r="H273" s="14"/>
    </row>
    <row r="274" spans="1:8" ht="21.75" customHeight="1" x14ac:dyDescent="0.55000000000000004">
      <c r="A274" s="1"/>
      <c r="B274" s="1"/>
      <c r="C274" s="1"/>
      <c r="D274" s="1"/>
      <c r="E274" s="1"/>
      <c r="F274" s="1"/>
      <c r="G274" s="1"/>
      <c r="H274" s="14"/>
    </row>
    <row r="275" spans="1:8" ht="21.75" customHeight="1" x14ac:dyDescent="0.55000000000000004">
      <c r="A275" s="1"/>
      <c r="B275" s="1"/>
      <c r="C275" s="1"/>
      <c r="D275" s="1"/>
      <c r="E275" s="1"/>
      <c r="F275" s="1"/>
      <c r="G275" s="1"/>
      <c r="H275" s="14"/>
    </row>
    <row r="276" spans="1:8" ht="21.75" customHeight="1" x14ac:dyDescent="0.55000000000000004">
      <c r="A276" s="1"/>
      <c r="B276" s="1"/>
      <c r="C276" s="1"/>
      <c r="D276" s="1"/>
      <c r="E276" s="1"/>
      <c r="F276" s="1"/>
      <c r="G276" s="1"/>
      <c r="H276" s="14"/>
    </row>
    <row r="277" spans="1:8" ht="21.75" customHeight="1" x14ac:dyDescent="0.55000000000000004">
      <c r="A277" s="1"/>
      <c r="B277" s="1"/>
      <c r="C277" s="1"/>
      <c r="D277" s="1"/>
      <c r="E277" s="1"/>
      <c r="F277" s="1"/>
      <c r="G277" s="1"/>
      <c r="H277" s="14"/>
    </row>
    <row r="278" spans="1:8" ht="21.75" customHeight="1" x14ac:dyDescent="0.55000000000000004">
      <c r="A278" s="1"/>
      <c r="B278" s="1"/>
      <c r="C278" s="1"/>
      <c r="D278" s="1"/>
      <c r="E278" s="1"/>
      <c r="F278" s="1"/>
      <c r="G278" s="1"/>
      <c r="H278" s="14"/>
    </row>
    <row r="279" spans="1:8" ht="21.75" customHeight="1" x14ac:dyDescent="0.55000000000000004">
      <c r="A279" s="1"/>
      <c r="B279" s="1"/>
      <c r="C279" s="1"/>
      <c r="D279" s="1"/>
      <c r="E279" s="1"/>
      <c r="F279" s="1"/>
      <c r="G279" s="1"/>
      <c r="H279" s="14"/>
    </row>
    <row r="280" spans="1:8" ht="21.75" customHeight="1" x14ac:dyDescent="0.55000000000000004">
      <c r="A280" s="1"/>
      <c r="B280" s="1"/>
      <c r="C280" s="1"/>
      <c r="D280" s="1"/>
      <c r="E280" s="1"/>
      <c r="F280" s="1"/>
      <c r="G280" s="1"/>
      <c r="H280" s="14"/>
    </row>
    <row r="281" spans="1:8" ht="21.75" customHeight="1" x14ac:dyDescent="0.55000000000000004">
      <c r="A281" s="1"/>
      <c r="B281" s="1"/>
      <c r="C281" s="1"/>
      <c r="D281" s="1"/>
      <c r="E281" s="1"/>
      <c r="F281" s="1"/>
      <c r="G281" s="1"/>
      <c r="H281" s="14"/>
    </row>
    <row r="282" spans="1:8" ht="21.75" customHeight="1" x14ac:dyDescent="0.55000000000000004">
      <c r="A282" s="1"/>
      <c r="B282" s="1"/>
      <c r="C282" s="1"/>
      <c r="D282" s="1"/>
      <c r="E282" s="1"/>
      <c r="F282" s="1"/>
      <c r="G282" s="1"/>
      <c r="H282" s="14"/>
    </row>
    <row r="283" spans="1:8" ht="21.75" customHeight="1" x14ac:dyDescent="0.55000000000000004">
      <c r="A283" s="1"/>
      <c r="B283" s="1"/>
      <c r="C283" s="1"/>
      <c r="D283" s="1"/>
      <c r="E283" s="1"/>
      <c r="F283" s="1"/>
      <c r="G283" s="1"/>
      <c r="H283" s="14"/>
    </row>
    <row r="284" spans="1:8" ht="21.75" customHeight="1" x14ac:dyDescent="0.55000000000000004">
      <c r="A284" s="1"/>
      <c r="B284" s="1"/>
      <c r="C284" s="1"/>
      <c r="D284" s="1"/>
      <c r="E284" s="1"/>
      <c r="F284" s="1"/>
      <c r="G284" s="1"/>
      <c r="H284" s="14"/>
    </row>
    <row r="285" spans="1:8" ht="21.75" customHeight="1" x14ac:dyDescent="0.55000000000000004">
      <c r="A285" s="1"/>
      <c r="B285" s="1"/>
      <c r="C285" s="1"/>
      <c r="D285" s="1"/>
      <c r="E285" s="1"/>
      <c r="F285" s="1"/>
      <c r="G285" s="1"/>
      <c r="H285" s="14"/>
    </row>
    <row r="286" spans="1:8" ht="21.75" customHeight="1" x14ac:dyDescent="0.55000000000000004">
      <c r="A286" s="1"/>
      <c r="B286" s="1"/>
      <c r="C286" s="1"/>
      <c r="D286" s="1"/>
      <c r="E286" s="1"/>
      <c r="F286" s="1"/>
      <c r="G286" s="1"/>
      <c r="H286" s="14"/>
    </row>
    <row r="287" spans="1:8" ht="21.75" customHeight="1" x14ac:dyDescent="0.55000000000000004">
      <c r="A287" s="1"/>
      <c r="B287" s="1"/>
      <c r="C287" s="1"/>
      <c r="D287" s="1"/>
      <c r="E287" s="1"/>
      <c r="F287" s="1"/>
      <c r="G287" s="1"/>
      <c r="H287" s="14"/>
    </row>
    <row r="288" spans="1:8" ht="21.75" customHeight="1" x14ac:dyDescent="0.55000000000000004">
      <c r="A288" s="1"/>
      <c r="B288" s="1"/>
      <c r="C288" s="1"/>
      <c r="D288" s="1"/>
      <c r="E288" s="1"/>
      <c r="F288" s="1"/>
      <c r="G288" s="1"/>
      <c r="H288" s="14"/>
    </row>
    <row r="289" spans="1:8" ht="21.75" customHeight="1" x14ac:dyDescent="0.55000000000000004">
      <c r="A289" s="1"/>
      <c r="B289" s="1"/>
      <c r="C289" s="1"/>
      <c r="D289" s="1"/>
      <c r="E289" s="1"/>
      <c r="F289" s="1"/>
      <c r="G289" s="1"/>
      <c r="H289" s="14"/>
    </row>
    <row r="290" spans="1:8" ht="21.75" customHeight="1" x14ac:dyDescent="0.55000000000000004">
      <c r="A290" s="1"/>
      <c r="B290" s="1"/>
      <c r="C290" s="1"/>
      <c r="D290" s="1"/>
      <c r="E290" s="1"/>
      <c r="F290" s="1"/>
      <c r="G290" s="1"/>
      <c r="H290" s="14"/>
    </row>
    <row r="291" spans="1:8" ht="21.75" customHeight="1" x14ac:dyDescent="0.55000000000000004">
      <c r="A291" s="1"/>
      <c r="B291" s="1"/>
      <c r="C291" s="1"/>
      <c r="D291" s="1"/>
      <c r="E291" s="1"/>
      <c r="F291" s="1"/>
      <c r="G291" s="1"/>
      <c r="H291" s="14"/>
    </row>
    <row r="292" spans="1:8" ht="21.75" customHeight="1" x14ac:dyDescent="0.55000000000000004">
      <c r="A292" s="1"/>
      <c r="B292" s="1"/>
      <c r="C292" s="1"/>
      <c r="D292" s="1"/>
      <c r="E292" s="1"/>
      <c r="F292" s="1"/>
      <c r="G292" s="1"/>
      <c r="H292" s="14"/>
    </row>
    <row r="293" spans="1:8" ht="21.75" customHeight="1" x14ac:dyDescent="0.55000000000000004">
      <c r="A293" s="1"/>
      <c r="B293" s="1"/>
      <c r="C293" s="1"/>
      <c r="D293" s="1"/>
      <c r="E293" s="1"/>
      <c r="F293" s="1"/>
      <c r="G293" s="1"/>
      <c r="H293" s="14"/>
    </row>
    <row r="294" spans="1:8" ht="21.75" customHeight="1" x14ac:dyDescent="0.55000000000000004">
      <c r="A294" s="1"/>
      <c r="B294" s="1"/>
      <c r="C294" s="1"/>
      <c r="D294" s="1"/>
      <c r="E294" s="1"/>
      <c r="F294" s="1"/>
      <c r="G294" s="1"/>
      <c r="H294" s="14"/>
    </row>
    <row r="295" spans="1:8" ht="21.75" customHeight="1" x14ac:dyDescent="0.55000000000000004">
      <c r="A295" s="1"/>
      <c r="B295" s="1"/>
      <c r="C295" s="1"/>
      <c r="D295" s="1"/>
      <c r="E295" s="1"/>
      <c r="F295" s="1"/>
      <c r="G295" s="1"/>
      <c r="H295" s="14"/>
    </row>
    <row r="296" spans="1:8" ht="21.75" customHeight="1" x14ac:dyDescent="0.55000000000000004">
      <c r="A296" s="1"/>
      <c r="B296" s="1"/>
      <c r="C296" s="1"/>
      <c r="D296" s="1"/>
      <c r="E296" s="1"/>
      <c r="F296" s="1"/>
      <c r="G296" s="1"/>
      <c r="H296" s="14"/>
    </row>
    <row r="297" spans="1:8" ht="21.75" customHeight="1" x14ac:dyDescent="0.55000000000000004">
      <c r="A297" s="1"/>
      <c r="B297" s="1"/>
      <c r="C297" s="1"/>
      <c r="D297" s="1"/>
      <c r="E297" s="1"/>
      <c r="F297" s="1"/>
      <c r="G297" s="1"/>
      <c r="H297" s="14"/>
    </row>
    <row r="298" spans="1:8" ht="21.75" customHeight="1" x14ac:dyDescent="0.55000000000000004">
      <c r="A298" s="1"/>
      <c r="B298" s="1"/>
      <c r="C298" s="1"/>
      <c r="D298" s="1"/>
      <c r="E298" s="1"/>
      <c r="F298" s="1"/>
      <c r="G298" s="1"/>
      <c r="H298" s="14"/>
    </row>
    <row r="299" spans="1:8" ht="21.75" customHeight="1" x14ac:dyDescent="0.55000000000000004">
      <c r="A299" s="1"/>
      <c r="B299" s="1"/>
      <c r="C299" s="1"/>
      <c r="D299" s="1"/>
      <c r="E299" s="1"/>
      <c r="F299" s="1"/>
      <c r="G299" s="1"/>
      <c r="H299" s="14"/>
    </row>
    <row r="300" spans="1:8" ht="21.75" customHeight="1" x14ac:dyDescent="0.55000000000000004">
      <c r="A300" s="1"/>
      <c r="B300" s="1"/>
      <c r="C300" s="1"/>
      <c r="D300" s="1"/>
      <c r="E300" s="1"/>
      <c r="F300" s="1"/>
      <c r="G300" s="1"/>
      <c r="H300" s="14"/>
    </row>
    <row r="301" spans="1:8" ht="21.75" customHeight="1" x14ac:dyDescent="0.55000000000000004">
      <c r="A301" s="1"/>
      <c r="B301" s="1"/>
      <c r="C301" s="1"/>
      <c r="D301" s="1"/>
      <c r="E301" s="1"/>
      <c r="F301" s="1"/>
      <c r="G301" s="1"/>
      <c r="H301" s="14"/>
    </row>
    <row r="302" spans="1:8" ht="21.75" customHeight="1" x14ac:dyDescent="0.55000000000000004">
      <c r="A302" s="1"/>
      <c r="B302" s="1"/>
      <c r="C302" s="1"/>
      <c r="D302" s="1"/>
      <c r="E302" s="1"/>
      <c r="F302" s="1"/>
      <c r="G302" s="1"/>
      <c r="H302" s="14"/>
    </row>
    <row r="303" spans="1:8" ht="21.75" customHeight="1" x14ac:dyDescent="0.55000000000000004">
      <c r="A303" s="1"/>
      <c r="B303" s="1"/>
      <c r="C303" s="1"/>
      <c r="D303" s="1"/>
      <c r="E303" s="1"/>
      <c r="F303" s="1"/>
      <c r="G303" s="1"/>
      <c r="H303" s="14"/>
    </row>
    <row r="304" spans="1:8" ht="21.75" customHeight="1" x14ac:dyDescent="0.55000000000000004">
      <c r="A304" s="1"/>
      <c r="B304" s="1"/>
      <c r="C304" s="1"/>
      <c r="D304" s="1"/>
      <c r="E304" s="1"/>
      <c r="F304" s="1"/>
      <c r="G304" s="1"/>
      <c r="H304" s="14"/>
    </row>
    <row r="305" spans="1:8" ht="21.75" customHeight="1" x14ac:dyDescent="0.55000000000000004">
      <c r="A305" s="1"/>
      <c r="B305" s="1"/>
      <c r="C305" s="1"/>
      <c r="D305" s="1"/>
      <c r="E305" s="1"/>
      <c r="F305" s="1"/>
      <c r="G305" s="1"/>
      <c r="H305" s="14"/>
    </row>
    <row r="306" spans="1:8" ht="21.75" customHeight="1" x14ac:dyDescent="0.55000000000000004">
      <c r="A306" s="1"/>
      <c r="B306" s="1"/>
      <c r="C306" s="1"/>
      <c r="D306" s="1"/>
      <c r="E306" s="1"/>
      <c r="F306" s="1"/>
      <c r="G306" s="1"/>
      <c r="H306" s="14"/>
    </row>
    <row r="307" spans="1:8" ht="21.75" customHeight="1" x14ac:dyDescent="0.55000000000000004">
      <c r="A307" s="1"/>
      <c r="B307" s="1"/>
      <c r="C307" s="1"/>
      <c r="D307" s="1"/>
      <c r="E307" s="1"/>
      <c r="F307" s="1"/>
      <c r="G307" s="1"/>
      <c r="H307" s="14"/>
    </row>
    <row r="308" spans="1:8" ht="21.75" customHeight="1" x14ac:dyDescent="0.55000000000000004">
      <c r="A308" s="1"/>
      <c r="B308" s="1"/>
      <c r="C308" s="1"/>
      <c r="D308" s="1"/>
      <c r="E308" s="1"/>
      <c r="F308" s="1"/>
      <c r="G308" s="1"/>
      <c r="H308" s="14"/>
    </row>
    <row r="309" spans="1:8" ht="21.75" customHeight="1" x14ac:dyDescent="0.55000000000000004">
      <c r="A309" s="1"/>
      <c r="B309" s="1"/>
      <c r="C309" s="1"/>
      <c r="D309" s="1"/>
      <c r="E309" s="1"/>
      <c r="F309" s="1"/>
      <c r="G309" s="1"/>
      <c r="H309" s="14"/>
    </row>
    <row r="310" spans="1:8" ht="21.75" customHeight="1" x14ac:dyDescent="0.55000000000000004">
      <c r="A310" s="1"/>
      <c r="B310" s="1"/>
      <c r="C310" s="1"/>
      <c r="D310" s="1"/>
      <c r="E310" s="1"/>
      <c r="F310" s="1"/>
      <c r="G310" s="1"/>
      <c r="H310" s="14"/>
    </row>
    <row r="311" spans="1:8" ht="21.75" customHeight="1" x14ac:dyDescent="0.55000000000000004">
      <c r="A311" s="1"/>
      <c r="B311" s="1"/>
      <c r="C311" s="1"/>
      <c r="D311" s="1"/>
      <c r="E311" s="1"/>
      <c r="F311" s="1"/>
      <c r="G311" s="1"/>
      <c r="H311" s="14"/>
    </row>
    <row r="312" spans="1:8" ht="21.75" customHeight="1" x14ac:dyDescent="0.55000000000000004">
      <c r="A312" s="1"/>
      <c r="B312" s="1"/>
      <c r="C312" s="1"/>
      <c r="D312" s="1"/>
      <c r="E312" s="1"/>
      <c r="F312" s="1"/>
      <c r="G312" s="1"/>
      <c r="H312" s="14"/>
    </row>
    <row r="313" spans="1:8" ht="21.75" customHeight="1" x14ac:dyDescent="0.55000000000000004">
      <c r="A313" s="1"/>
      <c r="B313" s="1"/>
      <c r="C313" s="1"/>
      <c r="D313" s="1"/>
      <c r="E313" s="1"/>
      <c r="F313" s="1"/>
      <c r="G313" s="1"/>
      <c r="H313" s="14"/>
    </row>
    <row r="314" spans="1:8" ht="21.75" customHeight="1" x14ac:dyDescent="0.55000000000000004">
      <c r="A314" s="1"/>
      <c r="B314" s="1"/>
      <c r="C314" s="1"/>
      <c r="D314" s="1"/>
      <c r="E314" s="1"/>
      <c r="F314" s="1"/>
      <c r="G314" s="1"/>
      <c r="H314" s="14"/>
    </row>
    <row r="315" spans="1:8" ht="21.75" customHeight="1" x14ac:dyDescent="0.55000000000000004">
      <c r="A315" s="1"/>
      <c r="B315" s="1"/>
      <c r="C315" s="1"/>
      <c r="D315" s="1"/>
      <c r="E315" s="1"/>
      <c r="F315" s="1"/>
      <c r="G315" s="1"/>
      <c r="H315" s="14"/>
    </row>
    <row r="316" spans="1:8" ht="21.75" customHeight="1" x14ac:dyDescent="0.55000000000000004">
      <c r="A316" s="1"/>
      <c r="B316" s="1"/>
      <c r="C316" s="1"/>
      <c r="D316" s="1"/>
      <c r="E316" s="1"/>
      <c r="F316" s="1"/>
      <c r="G316" s="1"/>
      <c r="H316" s="14"/>
    </row>
    <row r="317" spans="1:8" ht="21.75" customHeight="1" x14ac:dyDescent="0.55000000000000004">
      <c r="A317" s="1"/>
      <c r="B317" s="1"/>
      <c r="C317" s="1"/>
      <c r="D317" s="1"/>
      <c r="E317" s="1"/>
      <c r="F317" s="1"/>
      <c r="G317" s="1"/>
      <c r="H317" s="14"/>
    </row>
    <row r="318" spans="1:8" ht="21.75" customHeight="1" x14ac:dyDescent="0.55000000000000004">
      <c r="A318" s="1"/>
      <c r="B318" s="1"/>
      <c r="C318" s="1"/>
      <c r="D318" s="1"/>
      <c r="E318" s="1"/>
      <c r="F318" s="1"/>
      <c r="G318" s="1"/>
      <c r="H318" s="14"/>
    </row>
    <row r="319" spans="1:8" ht="21.75" customHeight="1" x14ac:dyDescent="0.55000000000000004">
      <c r="A319" s="1"/>
      <c r="B319" s="1"/>
      <c r="C319" s="1"/>
      <c r="D319" s="1"/>
      <c r="E319" s="1"/>
      <c r="F319" s="1"/>
      <c r="G319" s="1"/>
      <c r="H319" s="14"/>
    </row>
    <row r="320" spans="1:8" ht="21.75" customHeight="1" x14ac:dyDescent="0.55000000000000004">
      <c r="A320" s="1"/>
      <c r="B320" s="1"/>
      <c r="C320" s="1"/>
      <c r="D320" s="1"/>
      <c r="E320" s="1"/>
      <c r="F320" s="1"/>
      <c r="G320" s="1"/>
      <c r="H320" s="14"/>
    </row>
    <row r="321" spans="1:8" ht="21.75" customHeight="1" x14ac:dyDescent="0.55000000000000004">
      <c r="A321" s="1"/>
      <c r="B321" s="1"/>
      <c r="C321" s="1"/>
      <c r="D321" s="1"/>
      <c r="E321" s="1"/>
      <c r="F321" s="1"/>
      <c r="G321" s="1"/>
      <c r="H321" s="14"/>
    </row>
    <row r="322" spans="1:8" ht="21.75" customHeight="1" x14ac:dyDescent="0.55000000000000004">
      <c r="A322" s="1"/>
      <c r="B322" s="1"/>
      <c r="C322" s="1"/>
      <c r="D322" s="1"/>
      <c r="E322" s="1"/>
      <c r="F322" s="1"/>
      <c r="G322" s="1"/>
      <c r="H322" s="14"/>
    </row>
    <row r="323" spans="1:8" ht="21.75" customHeight="1" x14ac:dyDescent="0.55000000000000004">
      <c r="A323" s="1"/>
      <c r="B323" s="1"/>
      <c r="C323" s="1"/>
      <c r="D323" s="1"/>
      <c r="E323" s="1"/>
      <c r="F323" s="1"/>
      <c r="G323" s="1"/>
      <c r="H323" s="14"/>
    </row>
    <row r="324" spans="1:8" ht="21.75" customHeight="1" x14ac:dyDescent="0.55000000000000004">
      <c r="A324" s="1"/>
      <c r="B324" s="1"/>
      <c r="C324" s="1"/>
      <c r="D324" s="1"/>
      <c r="E324" s="1"/>
      <c r="F324" s="1"/>
      <c r="G324" s="1"/>
      <c r="H324" s="14"/>
    </row>
    <row r="325" spans="1:8" ht="21.75" customHeight="1" x14ac:dyDescent="0.55000000000000004">
      <c r="A325" s="1"/>
      <c r="B325" s="1"/>
      <c r="C325" s="1"/>
      <c r="D325" s="1"/>
      <c r="E325" s="1"/>
      <c r="F325" s="1"/>
      <c r="G325" s="1"/>
      <c r="H325" s="14"/>
    </row>
    <row r="326" spans="1:8" ht="21.75" customHeight="1" x14ac:dyDescent="0.55000000000000004">
      <c r="A326" s="1"/>
      <c r="B326" s="1"/>
      <c r="C326" s="1"/>
      <c r="D326" s="1"/>
      <c r="E326" s="1"/>
      <c r="F326" s="1"/>
      <c r="G326" s="1"/>
      <c r="H326" s="14"/>
    </row>
    <row r="327" spans="1:8" ht="21.75" customHeight="1" x14ac:dyDescent="0.55000000000000004">
      <c r="A327" s="1"/>
      <c r="B327" s="1"/>
      <c r="C327" s="1"/>
      <c r="D327" s="1"/>
      <c r="E327" s="1"/>
      <c r="F327" s="1"/>
      <c r="G327" s="1"/>
      <c r="H327" s="14"/>
    </row>
    <row r="328" spans="1:8" ht="21.75" customHeight="1" x14ac:dyDescent="0.55000000000000004">
      <c r="A328" s="1"/>
      <c r="B328" s="1"/>
      <c r="C328" s="1"/>
      <c r="D328" s="1"/>
      <c r="E328" s="1"/>
      <c r="F328" s="1"/>
      <c r="G328" s="1"/>
      <c r="H328" s="14"/>
    </row>
    <row r="329" spans="1:8" ht="21.75" customHeight="1" x14ac:dyDescent="0.55000000000000004">
      <c r="A329" s="1"/>
      <c r="B329" s="1"/>
      <c r="C329" s="1"/>
      <c r="D329" s="1"/>
      <c r="E329" s="1"/>
      <c r="F329" s="1"/>
      <c r="G329" s="1"/>
      <c r="H329" s="14"/>
    </row>
    <row r="330" spans="1:8" ht="21.75" customHeight="1" x14ac:dyDescent="0.55000000000000004">
      <c r="A330" s="1"/>
      <c r="B330" s="1"/>
      <c r="C330" s="1"/>
      <c r="D330" s="1"/>
      <c r="E330" s="1"/>
      <c r="F330" s="1"/>
      <c r="G330" s="1"/>
      <c r="H330" s="14"/>
    </row>
    <row r="331" spans="1:8" ht="21.75" customHeight="1" x14ac:dyDescent="0.55000000000000004">
      <c r="A331" s="1"/>
      <c r="B331" s="1"/>
      <c r="C331" s="1"/>
      <c r="D331" s="1"/>
      <c r="E331" s="1"/>
      <c r="F331" s="1"/>
      <c r="G331" s="1"/>
      <c r="H331" s="14"/>
    </row>
    <row r="332" spans="1:8" ht="21.75" customHeight="1" x14ac:dyDescent="0.55000000000000004">
      <c r="A332" s="1"/>
      <c r="B332" s="1"/>
      <c r="C332" s="1"/>
      <c r="D332" s="1"/>
      <c r="E332" s="1"/>
      <c r="F332" s="1"/>
      <c r="G332" s="1"/>
      <c r="H332" s="14"/>
    </row>
    <row r="333" spans="1:8" ht="21.75" customHeight="1" x14ac:dyDescent="0.55000000000000004">
      <c r="A333" s="1"/>
      <c r="B333" s="1"/>
      <c r="C333" s="1"/>
      <c r="D333" s="1"/>
      <c r="E333" s="1"/>
      <c r="F333" s="1"/>
      <c r="G333" s="1"/>
      <c r="H333" s="14"/>
    </row>
    <row r="334" spans="1:8" ht="21.75" customHeight="1" x14ac:dyDescent="0.55000000000000004">
      <c r="A334" s="1"/>
      <c r="B334" s="1"/>
      <c r="C334" s="1"/>
      <c r="D334" s="1"/>
      <c r="E334" s="1"/>
      <c r="F334" s="1"/>
      <c r="G334" s="1"/>
      <c r="H334" s="14"/>
    </row>
    <row r="335" spans="1:8" ht="21.75" customHeight="1" x14ac:dyDescent="0.55000000000000004">
      <c r="A335" s="1"/>
      <c r="B335" s="1"/>
      <c r="C335" s="1"/>
      <c r="D335" s="1"/>
      <c r="E335" s="1"/>
      <c r="F335" s="1"/>
      <c r="G335" s="1"/>
      <c r="H335" s="14"/>
    </row>
    <row r="336" spans="1:8" ht="21.75" customHeight="1" x14ac:dyDescent="0.55000000000000004">
      <c r="A336" s="1"/>
      <c r="B336" s="1"/>
      <c r="C336" s="1"/>
      <c r="D336" s="1"/>
      <c r="E336" s="1"/>
      <c r="F336" s="1"/>
      <c r="G336" s="1"/>
      <c r="H336" s="14"/>
    </row>
    <row r="337" spans="1:8" ht="21.75" customHeight="1" x14ac:dyDescent="0.55000000000000004">
      <c r="A337" s="1"/>
      <c r="B337" s="1"/>
      <c r="C337" s="1"/>
      <c r="D337" s="1"/>
      <c r="E337" s="1"/>
      <c r="F337" s="1"/>
      <c r="G337" s="1"/>
      <c r="H337" s="14"/>
    </row>
    <row r="338" spans="1:8" ht="21.75" customHeight="1" x14ac:dyDescent="0.55000000000000004">
      <c r="A338" s="1"/>
      <c r="B338" s="1"/>
      <c r="C338" s="1"/>
      <c r="D338" s="1"/>
      <c r="E338" s="1"/>
      <c r="F338" s="1"/>
      <c r="G338" s="1"/>
      <c r="H338" s="14"/>
    </row>
    <row r="339" spans="1:8" ht="21.75" customHeight="1" x14ac:dyDescent="0.55000000000000004">
      <c r="A339" s="1"/>
      <c r="B339" s="1"/>
      <c r="C339" s="1"/>
      <c r="D339" s="1"/>
      <c r="E339" s="1"/>
      <c r="F339" s="1"/>
      <c r="G339" s="1"/>
      <c r="H339" s="14"/>
    </row>
    <row r="340" spans="1:8" ht="21.75" customHeight="1" x14ac:dyDescent="0.55000000000000004">
      <c r="A340" s="1"/>
      <c r="B340" s="1"/>
      <c r="C340" s="1"/>
      <c r="D340" s="1"/>
      <c r="E340" s="1"/>
      <c r="F340" s="1"/>
      <c r="G340" s="1"/>
      <c r="H340" s="14"/>
    </row>
    <row r="341" spans="1:8" ht="21.75" customHeight="1" x14ac:dyDescent="0.55000000000000004">
      <c r="A341" s="1"/>
      <c r="B341" s="1"/>
      <c r="C341" s="1"/>
      <c r="D341" s="1"/>
      <c r="E341" s="1"/>
      <c r="F341" s="1"/>
      <c r="G341" s="1"/>
      <c r="H341" s="14"/>
    </row>
    <row r="342" spans="1:8" ht="21.75" customHeight="1" x14ac:dyDescent="0.55000000000000004">
      <c r="A342" s="1"/>
      <c r="B342" s="1"/>
      <c r="C342" s="1"/>
      <c r="D342" s="1"/>
      <c r="E342" s="1"/>
      <c r="F342" s="1"/>
      <c r="G342" s="1"/>
      <c r="H342" s="14"/>
    </row>
    <row r="343" spans="1:8" ht="21.75" customHeight="1" x14ac:dyDescent="0.55000000000000004">
      <c r="A343" s="1"/>
      <c r="B343" s="1"/>
      <c r="C343" s="1"/>
      <c r="D343" s="1"/>
      <c r="E343" s="1"/>
      <c r="F343" s="1"/>
      <c r="G343" s="1"/>
      <c r="H343" s="14"/>
    </row>
    <row r="344" spans="1:8" ht="21.75" customHeight="1" x14ac:dyDescent="0.55000000000000004">
      <c r="A344" s="1"/>
      <c r="B344" s="1"/>
      <c r="C344" s="1"/>
      <c r="D344" s="1"/>
      <c r="E344" s="1"/>
      <c r="F344" s="1"/>
      <c r="G344" s="1"/>
      <c r="H344" s="14"/>
    </row>
    <row r="345" spans="1:8" ht="21.75" customHeight="1" x14ac:dyDescent="0.55000000000000004">
      <c r="A345" s="1"/>
      <c r="B345" s="1"/>
      <c r="C345" s="1"/>
      <c r="D345" s="1"/>
      <c r="E345" s="1"/>
      <c r="F345" s="1"/>
      <c r="G345" s="1"/>
      <c r="H345" s="14"/>
    </row>
    <row r="346" spans="1:8" ht="21.75" customHeight="1" x14ac:dyDescent="0.55000000000000004">
      <c r="A346" s="1"/>
      <c r="B346" s="1"/>
      <c r="C346" s="1"/>
      <c r="D346" s="1"/>
      <c r="E346" s="1"/>
      <c r="F346" s="1"/>
      <c r="G346" s="1"/>
      <c r="H346" s="14"/>
    </row>
    <row r="347" spans="1:8" ht="21.75" customHeight="1" x14ac:dyDescent="0.55000000000000004">
      <c r="A347" s="1"/>
      <c r="B347" s="1"/>
      <c r="C347" s="1"/>
      <c r="D347" s="1"/>
      <c r="E347" s="1"/>
      <c r="F347" s="1"/>
      <c r="G347" s="1"/>
      <c r="H347" s="14"/>
    </row>
    <row r="348" spans="1:8" ht="21.75" customHeight="1" x14ac:dyDescent="0.55000000000000004">
      <c r="A348" s="1"/>
      <c r="B348" s="1"/>
      <c r="C348" s="1"/>
      <c r="D348" s="1"/>
      <c r="E348" s="1"/>
      <c r="F348" s="1"/>
      <c r="G348" s="1"/>
      <c r="H348" s="14"/>
    </row>
    <row r="349" spans="1:8" ht="21.75" customHeight="1" x14ac:dyDescent="0.55000000000000004">
      <c r="A349" s="1"/>
      <c r="B349" s="1"/>
      <c r="C349" s="1"/>
      <c r="D349" s="1"/>
      <c r="E349" s="1"/>
      <c r="F349" s="1"/>
      <c r="G349" s="1"/>
      <c r="H349" s="14"/>
    </row>
    <row r="350" spans="1:8" ht="21.75" customHeight="1" x14ac:dyDescent="0.55000000000000004">
      <c r="A350" s="1"/>
      <c r="B350" s="1"/>
      <c r="C350" s="1"/>
      <c r="D350" s="1"/>
      <c r="E350" s="1"/>
      <c r="F350" s="1"/>
      <c r="G350" s="1"/>
      <c r="H350" s="14"/>
    </row>
    <row r="351" spans="1:8" ht="21.75" customHeight="1" x14ac:dyDescent="0.55000000000000004">
      <c r="A351" s="1"/>
      <c r="B351" s="1"/>
      <c r="C351" s="1"/>
      <c r="D351" s="1"/>
      <c r="E351" s="1"/>
      <c r="F351" s="1"/>
      <c r="G351" s="1"/>
      <c r="H351" s="14"/>
    </row>
    <row r="352" spans="1:8" ht="21.75" customHeight="1" x14ac:dyDescent="0.55000000000000004">
      <c r="A352" s="1"/>
      <c r="B352" s="1"/>
      <c r="C352" s="1"/>
      <c r="D352" s="1"/>
      <c r="E352" s="1"/>
      <c r="F352" s="1"/>
      <c r="G352" s="1"/>
      <c r="H352" s="14"/>
    </row>
    <row r="353" spans="1:8" ht="21.75" customHeight="1" x14ac:dyDescent="0.55000000000000004">
      <c r="A353" s="1"/>
      <c r="B353" s="1"/>
      <c r="C353" s="1"/>
      <c r="D353" s="1"/>
      <c r="E353" s="1"/>
      <c r="F353" s="1"/>
      <c r="G353" s="1"/>
      <c r="H353" s="14"/>
    </row>
    <row r="354" spans="1:8" ht="21.75" customHeight="1" x14ac:dyDescent="0.55000000000000004">
      <c r="A354" s="1"/>
      <c r="B354" s="1"/>
      <c r="C354" s="1"/>
      <c r="D354" s="1"/>
      <c r="E354" s="1"/>
      <c r="F354" s="1"/>
      <c r="G354" s="1"/>
      <c r="H354" s="14"/>
    </row>
    <row r="355" spans="1:8" ht="21.75" customHeight="1" x14ac:dyDescent="0.55000000000000004">
      <c r="A355" s="1"/>
      <c r="B355" s="1"/>
      <c r="C355" s="1"/>
      <c r="D355" s="1"/>
      <c r="E355" s="1"/>
      <c r="F355" s="1"/>
      <c r="G355" s="1"/>
      <c r="H355" s="14"/>
    </row>
    <row r="356" spans="1:8" ht="21.75" customHeight="1" x14ac:dyDescent="0.55000000000000004">
      <c r="A356" s="1"/>
      <c r="B356" s="1"/>
      <c r="C356" s="1"/>
      <c r="D356" s="1"/>
      <c r="E356" s="1"/>
      <c r="F356" s="1"/>
      <c r="G356" s="1"/>
      <c r="H356" s="14"/>
    </row>
    <row r="357" spans="1:8" ht="21.75" customHeight="1" x14ac:dyDescent="0.55000000000000004">
      <c r="A357" s="1"/>
      <c r="B357" s="1"/>
      <c r="C357" s="1"/>
      <c r="D357" s="1"/>
      <c r="E357" s="1"/>
      <c r="F357" s="1"/>
      <c r="G357" s="1"/>
      <c r="H357" s="14"/>
    </row>
    <row r="358" spans="1:8" ht="21.75" customHeight="1" x14ac:dyDescent="0.55000000000000004">
      <c r="A358" s="1"/>
      <c r="B358" s="1"/>
      <c r="C358" s="1"/>
      <c r="D358" s="1"/>
      <c r="E358" s="1"/>
      <c r="F358" s="1"/>
      <c r="G358" s="1"/>
      <c r="H358" s="14"/>
    </row>
    <row r="359" spans="1:8" ht="21.75" customHeight="1" x14ac:dyDescent="0.55000000000000004">
      <c r="A359" s="1"/>
      <c r="B359" s="1"/>
      <c r="C359" s="1"/>
      <c r="D359" s="1"/>
      <c r="E359" s="1"/>
      <c r="F359" s="1"/>
      <c r="G359" s="1"/>
      <c r="H359" s="14"/>
    </row>
    <row r="360" spans="1:8" ht="21.75" customHeight="1" x14ac:dyDescent="0.55000000000000004">
      <c r="A360" s="1"/>
      <c r="B360" s="1"/>
      <c r="C360" s="1"/>
      <c r="D360" s="1"/>
      <c r="E360" s="1"/>
      <c r="F360" s="1"/>
      <c r="G360" s="1"/>
      <c r="H360" s="14"/>
    </row>
    <row r="361" spans="1:8" ht="21.75" customHeight="1" x14ac:dyDescent="0.55000000000000004">
      <c r="A361" s="1"/>
      <c r="B361" s="1"/>
      <c r="C361" s="1"/>
      <c r="D361" s="1"/>
      <c r="E361" s="1"/>
      <c r="F361" s="1"/>
      <c r="G361" s="1"/>
      <c r="H361" s="14"/>
    </row>
    <row r="362" spans="1:8" ht="21.75" customHeight="1" x14ac:dyDescent="0.55000000000000004">
      <c r="A362" s="1"/>
      <c r="B362" s="1"/>
      <c r="C362" s="1"/>
      <c r="D362" s="1"/>
      <c r="E362" s="1"/>
      <c r="F362" s="1"/>
      <c r="G362" s="1"/>
      <c r="H362" s="14"/>
    </row>
    <row r="363" spans="1:8" ht="21.75" customHeight="1" x14ac:dyDescent="0.55000000000000004">
      <c r="A363" s="1"/>
      <c r="B363" s="1"/>
      <c r="C363" s="1"/>
      <c r="D363" s="1"/>
      <c r="E363" s="1"/>
      <c r="F363" s="1"/>
      <c r="G363" s="1"/>
      <c r="H363" s="14"/>
    </row>
    <row r="364" spans="1:8" ht="21.75" customHeight="1" x14ac:dyDescent="0.55000000000000004">
      <c r="A364" s="1"/>
      <c r="B364" s="1"/>
      <c r="C364" s="1"/>
      <c r="D364" s="1"/>
      <c r="E364" s="1"/>
      <c r="F364" s="1"/>
      <c r="G364" s="1"/>
      <c r="H364" s="14"/>
    </row>
    <row r="365" spans="1:8" ht="21.75" customHeight="1" x14ac:dyDescent="0.55000000000000004">
      <c r="A365" s="1"/>
      <c r="B365" s="1"/>
      <c r="C365" s="1"/>
      <c r="D365" s="1"/>
      <c r="E365" s="1"/>
      <c r="F365" s="1"/>
      <c r="G365" s="1"/>
      <c r="H365" s="14"/>
    </row>
    <row r="366" spans="1:8" ht="21.75" customHeight="1" x14ac:dyDescent="0.55000000000000004">
      <c r="A366" s="1"/>
      <c r="B366" s="1"/>
      <c r="C366" s="1"/>
      <c r="D366" s="1"/>
      <c r="E366" s="1"/>
      <c r="F366" s="1"/>
      <c r="G366" s="1"/>
      <c r="H366" s="14"/>
    </row>
    <row r="367" spans="1:8" ht="21.75" customHeight="1" x14ac:dyDescent="0.55000000000000004">
      <c r="A367" s="1"/>
      <c r="B367" s="1"/>
      <c r="C367" s="1"/>
      <c r="D367" s="1"/>
      <c r="E367" s="1"/>
      <c r="F367" s="1"/>
      <c r="G367" s="1"/>
      <c r="H367" s="14"/>
    </row>
    <row r="368" spans="1:8" ht="21.75" customHeight="1" x14ac:dyDescent="0.55000000000000004">
      <c r="A368" s="1"/>
      <c r="B368" s="1"/>
      <c r="C368" s="1"/>
      <c r="D368" s="1"/>
      <c r="E368" s="1"/>
      <c r="F368" s="1"/>
      <c r="G368" s="1"/>
      <c r="H368" s="14"/>
    </row>
    <row r="369" spans="1:8" ht="21.75" customHeight="1" x14ac:dyDescent="0.55000000000000004">
      <c r="A369" s="1"/>
      <c r="B369" s="1"/>
      <c r="C369" s="1"/>
      <c r="D369" s="1"/>
      <c r="E369" s="1"/>
      <c r="F369" s="1"/>
      <c r="G369" s="1"/>
      <c r="H369" s="14"/>
    </row>
    <row r="370" spans="1:8" ht="21.75" customHeight="1" x14ac:dyDescent="0.55000000000000004">
      <c r="A370" s="1"/>
      <c r="B370" s="1"/>
      <c r="C370" s="1"/>
      <c r="D370" s="1"/>
      <c r="E370" s="1"/>
      <c r="F370" s="1"/>
      <c r="G370" s="1"/>
      <c r="H370" s="14"/>
    </row>
    <row r="371" spans="1:8" ht="21.75" customHeight="1" x14ac:dyDescent="0.55000000000000004">
      <c r="A371" s="1"/>
      <c r="B371" s="1"/>
      <c r="C371" s="1"/>
      <c r="D371" s="1"/>
      <c r="E371" s="1"/>
      <c r="F371" s="1"/>
      <c r="G371" s="1"/>
      <c r="H371" s="14"/>
    </row>
    <row r="372" spans="1:8" ht="21.75" customHeight="1" x14ac:dyDescent="0.55000000000000004">
      <c r="A372" s="1"/>
      <c r="B372" s="1"/>
      <c r="C372" s="1"/>
      <c r="D372" s="1"/>
      <c r="E372" s="1"/>
      <c r="F372" s="1"/>
      <c r="G372" s="1"/>
      <c r="H372" s="14"/>
    </row>
    <row r="373" spans="1:8" ht="21.75" customHeight="1" x14ac:dyDescent="0.55000000000000004">
      <c r="A373" s="1"/>
      <c r="B373" s="1"/>
      <c r="C373" s="1"/>
      <c r="D373" s="1"/>
      <c r="E373" s="1"/>
      <c r="F373" s="1"/>
      <c r="G373" s="1"/>
      <c r="H373" s="14"/>
    </row>
    <row r="374" spans="1:8" ht="21.75" customHeight="1" x14ac:dyDescent="0.55000000000000004">
      <c r="A374" s="1"/>
      <c r="B374" s="1"/>
      <c r="C374" s="1"/>
      <c r="D374" s="1"/>
      <c r="E374" s="1"/>
      <c r="F374" s="1"/>
      <c r="G374" s="1"/>
      <c r="H374" s="14"/>
    </row>
    <row r="375" spans="1:8" ht="21.75" customHeight="1" x14ac:dyDescent="0.55000000000000004">
      <c r="A375" s="1"/>
      <c r="B375" s="1"/>
      <c r="C375" s="1"/>
      <c r="D375" s="1"/>
      <c r="E375" s="1"/>
      <c r="F375" s="1"/>
      <c r="G375" s="1"/>
      <c r="H375" s="14"/>
    </row>
    <row r="376" spans="1:8" ht="21.75" customHeight="1" x14ac:dyDescent="0.55000000000000004">
      <c r="A376" s="1"/>
      <c r="B376" s="1"/>
      <c r="C376" s="1"/>
      <c r="D376" s="1"/>
      <c r="E376" s="1"/>
      <c r="F376" s="1"/>
      <c r="G376" s="1"/>
      <c r="H376" s="14"/>
    </row>
    <row r="377" spans="1:8" ht="21.75" customHeight="1" x14ac:dyDescent="0.55000000000000004">
      <c r="A377" s="1"/>
      <c r="B377" s="1"/>
      <c r="C377" s="1"/>
      <c r="D377" s="1"/>
      <c r="E377" s="1"/>
      <c r="F377" s="1"/>
      <c r="G377" s="1"/>
      <c r="H377" s="14"/>
    </row>
    <row r="378" spans="1:8" ht="21.75" customHeight="1" x14ac:dyDescent="0.55000000000000004">
      <c r="A378" s="1"/>
      <c r="B378" s="1"/>
      <c r="C378" s="1"/>
      <c r="D378" s="1"/>
      <c r="E378" s="1"/>
      <c r="F378" s="1"/>
      <c r="G378" s="1"/>
      <c r="H378" s="14"/>
    </row>
    <row r="379" spans="1:8" ht="21.75" customHeight="1" x14ac:dyDescent="0.55000000000000004">
      <c r="A379" s="1"/>
      <c r="B379" s="1"/>
      <c r="C379" s="1"/>
      <c r="D379" s="1"/>
      <c r="E379" s="1"/>
      <c r="F379" s="1"/>
      <c r="G379" s="1"/>
      <c r="H379" s="14"/>
    </row>
    <row r="380" spans="1:8" ht="21.75" customHeight="1" x14ac:dyDescent="0.55000000000000004">
      <c r="A380" s="1"/>
      <c r="B380" s="1"/>
      <c r="C380" s="1"/>
      <c r="D380" s="1"/>
      <c r="E380" s="1"/>
      <c r="F380" s="1"/>
      <c r="G380" s="1"/>
      <c r="H380" s="14"/>
    </row>
    <row r="381" spans="1:8" ht="21.75" customHeight="1" x14ac:dyDescent="0.55000000000000004">
      <c r="A381" s="1"/>
      <c r="B381" s="1"/>
      <c r="C381" s="1"/>
      <c r="D381" s="1"/>
      <c r="E381" s="1"/>
      <c r="F381" s="1"/>
      <c r="G381" s="1"/>
      <c r="H381" s="14"/>
    </row>
    <row r="382" spans="1:8" ht="21.75" customHeight="1" x14ac:dyDescent="0.55000000000000004">
      <c r="A382" s="1"/>
      <c r="B382" s="1"/>
      <c r="C382" s="1"/>
      <c r="D382" s="1"/>
      <c r="E382" s="1"/>
      <c r="F382" s="1"/>
      <c r="G382" s="1"/>
      <c r="H382" s="14"/>
    </row>
    <row r="383" spans="1:8" ht="21.75" customHeight="1" x14ac:dyDescent="0.55000000000000004">
      <c r="A383" s="1"/>
      <c r="B383" s="1"/>
      <c r="C383" s="1"/>
      <c r="D383" s="1"/>
      <c r="E383" s="1"/>
      <c r="F383" s="1"/>
      <c r="G383" s="1"/>
      <c r="H383" s="14"/>
    </row>
    <row r="384" spans="1:8" ht="21.75" customHeight="1" x14ac:dyDescent="0.55000000000000004">
      <c r="A384" s="1"/>
      <c r="B384" s="1"/>
      <c r="C384" s="1"/>
      <c r="D384" s="1"/>
      <c r="E384" s="1"/>
      <c r="F384" s="1"/>
      <c r="G384" s="1"/>
      <c r="H384" s="14"/>
    </row>
    <row r="385" spans="1:8" ht="21.75" customHeight="1" x14ac:dyDescent="0.55000000000000004">
      <c r="A385" s="1"/>
      <c r="B385" s="1"/>
      <c r="C385" s="1"/>
      <c r="D385" s="1"/>
      <c r="E385" s="1"/>
      <c r="F385" s="1"/>
      <c r="G385" s="1"/>
      <c r="H385" s="14"/>
    </row>
    <row r="386" spans="1:8" ht="21.75" customHeight="1" x14ac:dyDescent="0.55000000000000004">
      <c r="A386" s="1"/>
      <c r="B386" s="1"/>
      <c r="C386" s="1"/>
      <c r="D386" s="1"/>
      <c r="E386" s="1"/>
      <c r="F386" s="1"/>
      <c r="G386" s="1"/>
      <c r="H386" s="14"/>
    </row>
    <row r="387" spans="1:8" ht="21.75" customHeight="1" x14ac:dyDescent="0.55000000000000004">
      <c r="A387" s="1"/>
      <c r="B387" s="1"/>
      <c r="C387" s="1"/>
      <c r="D387" s="1"/>
      <c r="E387" s="1"/>
      <c r="F387" s="1"/>
      <c r="G387" s="1"/>
      <c r="H387" s="14"/>
    </row>
    <row r="388" spans="1:8" ht="21.75" customHeight="1" x14ac:dyDescent="0.55000000000000004">
      <c r="A388" s="1"/>
      <c r="B388" s="1"/>
      <c r="C388" s="1"/>
      <c r="D388" s="1"/>
      <c r="E388" s="1"/>
      <c r="F388" s="1"/>
      <c r="G388" s="1"/>
      <c r="H388" s="14"/>
    </row>
    <row r="389" spans="1:8" ht="21.75" customHeight="1" x14ac:dyDescent="0.55000000000000004">
      <c r="A389" s="1"/>
      <c r="B389" s="1"/>
      <c r="C389" s="1"/>
      <c r="D389" s="1"/>
      <c r="E389" s="1"/>
      <c r="F389" s="1"/>
      <c r="G389" s="1"/>
      <c r="H389" s="14"/>
    </row>
    <row r="390" spans="1:8" ht="21.75" customHeight="1" x14ac:dyDescent="0.55000000000000004">
      <c r="A390" s="1"/>
      <c r="B390" s="1"/>
      <c r="C390" s="1"/>
      <c r="D390" s="1"/>
      <c r="E390" s="1"/>
      <c r="F390" s="1"/>
      <c r="G390" s="1"/>
      <c r="H390" s="14"/>
    </row>
    <row r="391" spans="1:8" ht="21.75" customHeight="1" x14ac:dyDescent="0.55000000000000004">
      <c r="A391" s="1"/>
      <c r="B391" s="1"/>
      <c r="C391" s="1"/>
      <c r="D391" s="1"/>
      <c r="E391" s="1"/>
      <c r="F391" s="1"/>
      <c r="G391" s="1"/>
      <c r="H391" s="14"/>
    </row>
    <row r="392" spans="1:8" ht="21.75" customHeight="1" x14ac:dyDescent="0.55000000000000004">
      <c r="A392" s="1"/>
      <c r="B392" s="1"/>
      <c r="C392" s="1"/>
      <c r="D392" s="1"/>
      <c r="E392" s="1"/>
      <c r="F392" s="1"/>
      <c r="G392" s="1"/>
      <c r="H392" s="14"/>
    </row>
    <row r="393" spans="1:8" ht="21.75" customHeight="1" x14ac:dyDescent="0.55000000000000004">
      <c r="A393" s="1"/>
      <c r="B393" s="1"/>
      <c r="C393" s="1"/>
      <c r="D393" s="1"/>
      <c r="E393" s="1"/>
      <c r="F393" s="1"/>
      <c r="G393" s="1"/>
      <c r="H393" s="14"/>
    </row>
    <row r="394" spans="1:8" ht="21.75" customHeight="1" x14ac:dyDescent="0.55000000000000004">
      <c r="A394" s="1"/>
      <c r="B394" s="1"/>
      <c r="C394" s="1"/>
      <c r="D394" s="1"/>
      <c r="E394" s="1"/>
      <c r="F394" s="1"/>
      <c r="G394" s="1"/>
      <c r="H394" s="14"/>
    </row>
    <row r="395" spans="1:8" ht="21.75" customHeight="1" x14ac:dyDescent="0.55000000000000004">
      <c r="A395" s="1"/>
      <c r="B395" s="1"/>
      <c r="C395" s="1"/>
      <c r="D395" s="1"/>
      <c r="E395" s="1"/>
      <c r="F395" s="1"/>
      <c r="G395" s="1"/>
      <c r="H395" s="14"/>
    </row>
    <row r="396" spans="1:8" ht="21.75" customHeight="1" x14ac:dyDescent="0.55000000000000004">
      <c r="A396" s="1"/>
      <c r="B396" s="1"/>
      <c r="C396" s="1"/>
      <c r="D396" s="1"/>
      <c r="E396" s="1"/>
      <c r="F396" s="1"/>
      <c r="G396" s="1"/>
      <c r="H396" s="14"/>
    </row>
    <row r="397" spans="1:8" ht="21.75" customHeight="1" x14ac:dyDescent="0.55000000000000004">
      <c r="A397" s="1"/>
      <c r="B397" s="1"/>
      <c r="C397" s="1"/>
      <c r="D397" s="1"/>
      <c r="E397" s="1"/>
      <c r="F397" s="1"/>
      <c r="G397" s="1"/>
      <c r="H397" s="14"/>
    </row>
    <row r="398" spans="1:8" ht="21.75" customHeight="1" x14ac:dyDescent="0.55000000000000004">
      <c r="A398" s="1"/>
      <c r="B398" s="1"/>
      <c r="C398" s="1"/>
      <c r="D398" s="1"/>
      <c r="E398" s="1"/>
      <c r="F398" s="1"/>
      <c r="G398" s="1"/>
      <c r="H398" s="14"/>
    </row>
    <row r="399" spans="1:8" ht="21.75" customHeight="1" x14ac:dyDescent="0.55000000000000004">
      <c r="A399" s="1"/>
      <c r="B399" s="1"/>
      <c r="C399" s="1"/>
      <c r="D399" s="1"/>
      <c r="E399" s="1"/>
      <c r="F399" s="1"/>
      <c r="G399" s="1"/>
      <c r="H399" s="14"/>
    </row>
    <row r="400" spans="1:8" ht="21.75" customHeight="1" x14ac:dyDescent="0.55000000000000004">
      <c r="A400" s="1"/>
      <c r="B400" s="1"/>
      <c r="C400" s="1"/>
      <c r="D400" s="1"/>
      <c r="E400" s="1"/>
      <c r="F400" s="1"/>
      <c r="G400" s="1"/>
      <c r="H400" s="14"/>
    </row>
    <row r="401" spans="1:8" ht="21.75" customHeight="1" x14ac:dyDescent="0.55000000000000004">
      <c r="A401" s="1"/>
      <c r="B401" s="1"/>
      <c r="C401" s="1"/>
      <c r="D401" s="1"/>
      <c r="E401" s="1"/>
      <c r="F401" s="1"/>
      <c r="G401" s="1"/>
      <c r="H401" s="14"/>
    </row>
    <row r="402" spans="1:8" ht="21.75" customHeight="1" x14ac:dyDescent="0.55000000000000004">
      <c r="A402" s="1"/>
      <c r="B402" s="1"/>
      <c r="C402" s="1"/>
      <c r="D402" s="1"/>
      <c r="E402" s="1"/>
      <c r="F402" s="1"/>
      <c r="G402" s="1"/>
      <c r="H402" s="14"/>
    </row>
    <row r="403" spans="1:8" ht="21.75" customHeight="1" x14ac:dyDescent="0.55000000000000004">
      <c r="A403" s="1"/>
      <c r="B403" s="1"/>
      <c r="C403" s="1"/>
      <c r="D403" s="1"/>
      <c r="E403" s="1"/>
      <c r="F403" s="1"/>
      <c r="G403" s="1"/>
      <c r="H403" s="14"/>
    </row>
    <row r="404" spans="1:8" ht="21.75" customHeight="1" x14ac:dyDescent="0.55000000000000004">
      <c r="A404" s="1"/>
      <c r="B404" s="1"/>
      <c r="C404" s="1"/>
      <c r="D404" s="1"/>
      <c r="E404" s="1"/>
      <c r="F404" s="1"/>
      <c r="G404" s="1"/>
      <c r="H404" s="14"/>
    </row>
    <row r="405" spans="1:8" ht="21.75" customHeight="1" x14ac:dyDescent="0.55000000000000004">
      <c r="A405" s="1"/>
      <c r="B405" s="1"/>
      <c r="C405" s="1"/>
      <c r="D405" s="1"/>
      <c r="E405" s="1"/>
      <c r="F405" s="1"/>
      <c r="G405" s="1"/>
      <c r="H405" s="14"/>
    </row>
    <row r="406" spans="1:8" ht="21.75" customHeight="1" x14ac:dyDescent="0.55000000000000004">
      <c r="A406" s="1"/>
      <c r="B406" s="1"/>
      <c r="C406" s="1"/>
      <c r="D406" s="1"/>
      <c r="E406" s="1"/>
      <c r="F406" s="1"/>
      <c r="G406" s="1"/>
      <c r="H406" s="14"/>
    </row>
    <row r="407" spans="1:8" ht="21.75" customHeight="1" x14ac:dyDescent="0.55000000000000004">
      <c r="A407" s="1"/>
      <c r="B407" s="1"/>
      <c r="C407" s="1"/>
      <c r="D407" s="1"/>
      <c r="E407" s="1"/>
      <c r="F407" s="1"/>
      <c r="G407" s="1"/>
      <c r="H407" s="14"/>
    </row>
    <row r="408" spans="1:8" ht="21.75" customHeight="1" x14ac:dyDescent="0.55000000000000004">
      <c r="A408" s="1"/>
      <c r="B408" s="1"/>
      <c r="C408" s="1"/>
      <c r="D408" s="1"/>
      <c r="E408" s="1"/>
      <c r="F408" s="1"/>
      <c r="G408" s="1"/>
      <c r="H408" s="14"/>
    </row>
    <row r="409" spans="1:8" ht="21.75" customHeight="1" x14ac:dyDescent="0.55000000000000004">
      <c r="A409" s="1"/>
      <c r="B409" s="1"/>
      <c r="C409" s="1"/>
      <c r="D409" s="1"/>
      <c r="E409" s="1"/>
      <c r="F409" s="1"/>
      <c r="G409" s="1"/>
      <c r="H409" s="14"/>
    </row>
    <row r="410" spans="1:8" ht="21.75" customHeight="1" x14ac:dyDescent="0.55000000000000004">
      <c r="A410" s="1"/>
      <c r="B410" s="1"/>
      <c r="C410" s="1"/>
      <c r="D410" s="1"/>
      <c r="E410" s="1"/>
      <c r="F410" s="1"/>
      <c r="G410" s="1"/>
      <c r="H410" s="14"/>
    </row>
    <row r="411" spans="1:8" ht="21.75" customHeight="1" x14ac:dyDescent="0.55000000000000004">
      <c r="A411" s="1"/>
      <c r="B411" s="1"/>
      <c r="C411" s="1"/>
      <c r="D411" s="1"/>
      <c r="E411" s="1"/>
      <c r="F411" s="1"/>
      <c r="G411" s="1"/>
      <c r="H411" s="14"/>
    </row>
    <row r="412" spans="1:8" ht="21.75" customHeight="1" x14ac:dyDescent="0.55000000000000004">
      <c r="A412" s="1"/>
      <c r="B412" s="1"/>
      <c r="C412" s="1"/>
      <c r="D412" s="1"/>
      <c r="E412" s="1"/>
      <c r="F412" s="1"/>
      <c r="G412" s="1"/>
      <c r="H412" s="14"/>
    </row>
    <row r="413" spans="1:8" ht="21.75" customHeight="1" x14ac:dyDescent="0.55000000000000004">
      <c r="A413" s="1"/>
      <c r="B413" s="1"/>
      <c r="C413" s="1"/>
      <c r="D413" s="1"/>
      <c r="E413" s="1"/>
      <c r="F413" s="1"/>
      <c r="G413" s="1"/>
      <c r="H413" s="14"/>
    </row>
    <row r="414" spans="1:8" ht="21.75" customHeight="1" x14ac:dyDescent="0.55000000000000004">
      <c r="A414" s="1"/>
      <c r="B414" s="1"/>
      <c r="C414" s="1"/>
      <c r="D414" s="1"/>
      <c r="E414" s="1"/>
      <c r="F414" s="1"/>
      <c r="G414" s="1"/>
      <c r="H414" s="14"/>
    </row>
    <row r="415" spans="1:8" ht="21.75" customHeight="1" x14ac:dyDescent="0.55000000000000004">
      <c r="A415" s="1"/>
      <c r="B415" s="1"/>
      <c r="C415" s="1"/>
      <c r="D415" s="1"/>
      <c r="E415" s="1"/>
      <c r="F415" s="1"/>
      <c r="G415" s="1"/>
      <c r="H415" s="14"/>
    </row>
    <row r="416" spans="1:8" ht="21.75" customHeight="1" x14ac:dyDescent="0.55000000000000004">
      <c r="A416" s="1"/>
      <c r="B416" s="1"/>
      <c r="C416" s="1"/>
      <c r="D416" s="1"/>
      <c r="E416" s="1"/>
      <c r="F416" s="1"/>
      <c r="G416" s="1"/>
      <c r="H416" s="14"/>
    </row>
    <row r="417" spans="1:8" ht="21.75" customHeight="1" x14ac:dyDescent="0.55000000000000004">
      <c r="A417" s="1"/>
      <c r="B417" s="1"/>
      <c r="C417" s="1"/>
      <c r="D417" s="1"/>
      <c r="E417" s="1"/>
      <c r="F417" s="1"/>
      <c r="G417" s="1"/>
      <c r="H417" s="14"/>
    </row>
    <row r="418" spans="1:8" ht="21.75" customHeight="1" x14ac:dyDescent="0.55000000000000004">
      <c r="A418" s="1"/>
      <c r="B418" s="1"/>
      <c r="C418" s="1"/>
      <c r="D418" s="1"/>
      <c r="E418" s="1"/>
      <c r="F418" s="1"/>
      <c r="G418" s="1"/>
      <c r="H418" s="14"/>
    </row>
    <row r="419" spans="1:8" ht="21.75" customHeight="1" x14ac:dyDescent="0.55000000000000004">
      <c r="A419" s="1"/>
      <c r="B419" s="1"/>
      <c r="C419" s="1"/>
      <c r="D419" s="1"/>
      <c r="E419" s="1"/>
      <c r="F419" s="1"/>
      <c r="G419" s="1"/>
      <c r="H419" s="14"/>
    </row>
    <row r="420" spans="1:8" ht="21.75" customHeight="1" x14ac:dyDescent="0.55000000000000004">
      <c r="A420" s="1"/>
      <c r="B420" s="1"/>
      <c r="C420" s="1"/>
      <c r="D420" s="1"/>
      <c r="E420" s="1"/>
      <c r="F420" s="1"/>
      <c r="G420" s="1"/>
      <c r="H420" s="14"/>
    </row>
    <row r="421" spans="1:8" ht="21.75" customHeight="1" x14ac:dyDescent="0.55000000000000004">
      <c r="A421" s="1"/>
      <c r="B421" s="1"/>
      <c r="C421" s="1"/>
      <c r="D421" s="1"/>
      <c r="E421" s="1"/>
      <c r="F421" s="1"/>
      <c r="G421" s="1"/>
      <c r="H421" s="14"/>
    </row>
    <row r="422" spans="1:8" ht="21.75" customHeight="1" x14ac:dyDescent="0.55000000000000004">
      <c r="A422" s="1"/>
      <c r="B422" s="1"/>
      <c r="C422" s="1"/>
      <c r="D422" s="1"/>
      <c r="E422" s="1"/>
      <c r="F422" s="1"/>
      <c r="G422" s="1"/>
      <c r="H422" s="14"/>
    </row>
    <row r="423" spans="1:8" ht="21.75" customHeight="1" x14ac:dyDescent="0.55000000000000004">
      <c r="A423" s="1"/>
      <c r="B423" s="1"/>
      <c r="C423" s="1"/>
      <c r="D423" s="1"/>
      <c r="E423" s="1"/>
      <c r="F423" s="1"/>
      <c r="G423" s="1"/>
      <c r="H423" s="14"/>
    </row>
    <row r="424" spans="1:8" ht="21.75" customHeight="1" x14ac:dyDescent="0.55000000000000004">
      <c r="A424" s="1"/>
      <c r="B424" s="1"/>
      <c r="C424" s="1"/>
      <c r="D424" s="1"/>
      <c r="E424" s="1"/>
      <c r="F424" s="1"/>
      <c r="G424" s="1"/>
      <c r="H424" s="14"/>
    </row>
    <row r="425" spans="1:8" ht="21.75" customHeight="1" x14ac:dyDescent="0.55000000000000004">
      <c r="A425" s="1"/>
      <c r="B425" s="1"/>
      <c r="C425" s="1"/>
      <c r="D425" s="1"/>
      <c r="E425" s="1"/>
      <c r="F425" s="1"/>
      <c r="G425" s="1"/>
      <c r="H425" s="14"/>
    </row>
    <row r="426" spans="1:8" ht="21.75" customHeight="1" x14ac:dyDescent="0.55000000000000004">
      <c r="A426" s="1"/>
      <c r="B426" s="1"/>
      <c r="C426" s="1"/>
      <c r="D426" s="1"/>
      <c r="E426" s="1"/>
      <c r="F426" s="1"/>
      <c r="G426" s="1"/>
      <c r="H426" s="14"/>
    </row>
    <row r="427" spans="1:8" ht="21.75" customHeight="1" x14ac:dyDescent="0.55000000000000004">
      <c r="A427" s="1"/>
      <c r="B427" s="1"/>
      <c r="C427" s="1"/>
      <c r="D427" s="1"/>
      <c r="E427" s="1"/>
      <c r="F427" s="1"/>
      <c r="G427" s="1"/>
      <c r="H427" s="14"/>
    </row>
    <row r="428" spans="1:8" ht="21.75" customHeight="1" x14ac:dyDescent="0.55000000000000004">
      <c r="A428" s="1"/>
      <c r="B428" s="1"/>
      <c r="C428" s="1"/>
      <c r="D428" s="1"/>
      <c r="E428" s="1"/>
      <c r="F428" s="1"/>
      <c r="G428" s="1"/>
      <c r="H428" s="14"/>
    </row>
    <row r="429" spans="1:8" ht="21.75" customHeight="1" x14ac:dyDescent="0.55000000000000004">
      <c r="A429" s="1"/>
      <c r="B429" s="1"/>
      <c r="C429" s="1"/>
      <c r="D429" s="1"/>
      <c r="E429" s="1"/>
      <c r="F429" s="1"/>
      <c r="G429" s="1"/>
      <c r="H429" s="14"/>
    </row>
    <row r="430" spans="1:8" ht="21.75" customHeight="1" x14ac:dyDescent="0.55000000000000004">
      <c r="A430" s="1"/>
      <c r="B430" s="1"/>
      <c r="C430" s="1"/>
      <c r="D430" s="1"/>
      <c r="E430" s="1"/>
      <c r="F430" s="1"/>
      <c r="G430" s="1"/>
      <c r="H430" s="14"/>
    </row>
    <row r="431" spans="1:8" ht="21.75" customHeight="1" x14ac:dyDescent="0.55000000000000004">
      <c r="A431" s="1"/>
      <c r="B431" s="1"/>
      <c r="C431" s="1"/>
      <c r="D431" s="1"/>
      <c r="E431" s="1"/>
      <c r="F431" s="1"/>
      <c r="G431" s="1"/>
      <c r="H431" s="14"/>
    </row>
    <row r="432" spans="1:8" ht="21.75" customHeight="1" x14ac:dyDescent="0.55000000000000004">
      <c r="A432" s="1"/>
      <c r="B432" s="1"/>
      <c r="C432" s="1"/>
      <c r="D432" s="1"/>
      <c r="E432" s="1"/>
      <c r="F432" s="1"/>
      <c r="G432" s="1"/>
      <c r="H432" s="14"/>
    </row>
    <row r="433" spans="1:8" ht="21.75" customHeight="1" x14ac:dyDescent="0.55000000000000004">
      <c r="A433" s="1"/>
      <c r="B433" s="1"/>
      <c r="C433" s="1"/>
      <c r="D433" s="1"/>
      <c r="E433" s="1"/>
      <c r="F433" s="1"/>
      <c r="G433" s="1"/>
      <c r="H433" s="14"/>
    </row>
    <row r="434" spans="1:8" ht="21.75" customHeight="1" x14ac:dyDescent="0.55000000000000004">
      <c r="A434" s="1"/>
      <c r="B434" s="1"/>
      <c r="C434" s="1"/>
      <c r="D434" s="1"/>
      <c r="E434" s="1"/>
      <c r="F434" s="1"/>
      <c r="G434" s="1"/>
      <c r="H434" s="14"/>
    </row>
    <row r="435" spans="1:8" ht="21.75" customHeight="1" x14ac:dyDescent="0.55000000000000004">
      <c r="A435" s="1"/>
      <c r="B435" s="1"/>
      <c r="C435" s="1"/>
      <c r="D435" s="1"/>
      <c r="E435" s="1"/>
      <c r="F435" s="1"/>
      <c r="G435" s="1"/>
      <c r="H435" s="14"/>
    </row>
    <row r="436" spans="1:8" ht="21.75" customHeight="1" x14ac:dyDescent="0.55000000000000004">
      <c r="A436" s="1"/>
      <c r="B436" s="1"/>
      <c r="C436" s="1"/>
      <c r="D436" s="1"/>
      <c r="E436" s="1"/>
      <c r="F436" s="1"/>
      <c r="G436" s="1"/>
      <c r="H436" s="14"/>
    </row>
    <row r="437" spans="1:8" ht="21.75" customHeight="1" x14ac:dyDescent="0.55000000000000004">
      <c r="A437" s="1"/>
      <c r="B437" s="1"/>
      <c r="C437" s="1"/>
      <c r="D437" s="1"/>
      <c r="E437" s="1"/>
      <c r="F437" s="1"/>
      <c r="G437" s="1"/>
      <c r="H437" s="14"/>
    </row>
    <row r="438" spans="1:8" ht="21.75" customHeight="1" x14ac:dyDescent="0.55000000000000004">
      <c r="A438" s="1"/>
      <c r="B438" s="1"/>
      <c r="C438" s="1"/>
      <c r="D438" s="1"/>
      <c r="E438" s="1"/>
      <c r="F438" s="1"/>
      <c r="G438" s="1"/>
      <c r="H438" s="14"/>
    </row>
    <row r="439" spans="1:8" ht="21.75" customHeight="1" x14ac:dyDescent="0.55000000000000004">
      <c r="A439" s="1"/>
      <c r="B439" s="1"/>
      <c r="C439" s="1"/>
      <c r="D439" s="1"/>
      <c r="E439" s="1"/>
      <c r="F439" s="1"/>
      <c r="G439" s="1"/>
      <c r="H439" s="14"/>
    </row>
    <row r="440" spans="1:8" ht="21.75" customHeight="1" x14ac:dyDescent="0.55000000000000004">
      <c r="A440" s="1"/>
      <c r="B440" s="1"/>
      <c r="C440" s="1"/>
      <c r="D440" s="1"/>
      <c r="E440" s="1"/>
      <c r="F440" s="1"/>
      <c r="G440" s="1"/>
      <c r="H440" s="14"/>
    </row>
    <row r="441" spans="1:8" ht="21.75" customHeight="1" x14ac:dyDescent="0.55000000000000004">
      <c r="A441" s="1"/>
      <c r="B441" s="1"/>
      <c r="C441" s="1"/>
      <c r="D441" s="1"/>
      <c r="E441" s="1"/>
      <c r="F441" s="1"/>
      <c r="G441" s="1"/>
      <c r="H441" s="14"/>
    </row>
    <row r="442" spans="1:8" ht="21.75" customHeight="1" x14ac:dyDescent="0.55000000000000004">
      <c r="A442" s="1"/>
      <c r="B442" s="1"/>
      <c r="C442" s="1"/>
      <c r="D442" s="1"/>
      <c r="E442" s="1"/>
      <c r="F442" s="1"/>
      <c r="G442" s="1"/>
      <c r="H442" s="14"/>
    </row>
    <row r="443" spans="1:8" ht="21.75" customHeight="1" x14ac:dyDescent="0.55000000000000004">
      <c r="A443" s="1"/>
      <c r="B443" s="1"/>
      <c r="C443" s="1"/>
      <c r="D443" s="1"/>
      <c r="E443" s="1"/>
      <c r="F443" s="1"/>
      <c r="G443" s="1"/>
      <c r="H443" s="14"/>
    </row>
    <row r="444" spans="1:8" ht="21.75" customHeight="1" x14ac:dyDescent="0.55000000000000004">
      <c r="A444" s="1"/>
      <c r="B444" s="1"/>
      <c r="C444" s="1"/>
      <c r="D444" s="1"/>
      <c r="E444" s="1"/>
      <c r="F444" s="1"/>
      <c r="G444" s="1"/>
      <c r="H444" s="14"/>
    </row>
    <row r="445" spans="1:8" ht="21.75" customHeight="1" x14ac:dyDescent="0.55000000000000004">
      <c r="A445" s="1"/>
      <c r="B445" s="1"/>
      <c r="C445" s="1"/>
      <c r="D445" s="1"/>
      <c r="E445" s="1"/>
      <c r="F445" s="1"/>
      <c r="G445" s="1"/>
      <c r="H445" s="14"/>
    </row>
    <row r="446" spans="1:8" ht="21.75" customHeight="1" x14ac:dyDescent="0.55000000000000004">
      <c r="A446" s="1"/>
      <c r="B446" s="1"/>
      <c r="C446" s="1"/>
      <c r="D446" s="1"/>
      <c r="E446" s="1"/>
      <c r="F446" s="1"/>
      <c r="G446" s="1"/>
      <c r="H446" s="14"/>
    </row>
    <row r="447" spans="1:8" ht="21.75" customHeight="1" x14ac:dyDescent="0.55000000000000004">
      <c r="A447" s="1"/>
      <c r="B447" s="1"/>
      <c r="C447" s="1"/>
      <c r="D447" s="1"/>
      <c r="E447" s="1"/>
      <c r="F447" s="1"/>
      <c r="G447" s="1"/>
      <c r="H447" s="14"/>
    </row>
    <row r="448" spans="1:8" ht="21.75" customHeight="1" x14ac:dyDescent="0.55000000000000004">
      <c r="A448" s="1"/>
      <c r="B448" s="1"/>
      <c r="C448" s="1"/>
      <c r="D448" s="1"/>
      <c r="E448" s="1"/>
      <c r="F448" s="1"/>
      <c r="G448" s="1"/>
      <c r="H448" s="14"/>
    </row>
    <row r="449" spans="1:8" ht="21.75" customHeight="1" x14ac:dyDescent="0.55000000000000004">
      <c r="A449" s="1"/>
      <c r="B449" s="1"/>
      <c r="C449" s="1"/>
      <c r="D449" s="1"/>
      <c r="E449" s="1"/>
      <c r="F449" s="1"/>
      <c r="G449" s="1"/>
      <c r="H449" s="14"/>
    </row>
    <row r="450" spans="1:8" ht="21.75" customHeight="1" x14ac:dyDescent="0.55000000000000004">
      <c r="A450" s="1"/>
      <c r="B450" s="1"/>
      <c r="C450" s="1"/>
      <c r="D450" s="1"/>
      <c r="E450" s="1"/>
      <c r="F450" s="1"/>
      <c r="G450" s="1"/>
      <c r="H450" s="14"/>
    </row>
    <row r="451" spans="1:8" ht="21.75" customHeight="1" x14ac:dyDescent="0.55000000000000004">
      <c r="A451" s="1"/>
      <c r="B451" s="1"/>
      <c r="C451" s="1"/>
      <c r="D451" s="1"/>
      <c r="E451" s="1"/>
      <c r="F451" s="1"/>
      <c r="G451" s="1"/>
      <c r="H451" s="14"/>
    </row>
    <row r="452" spans="1:8" ht="21.75" customHeight="1" x14ac:dyDescent="0.55000000000000004">
      <c r="A452" s="1"/>
      <c r="B452" s="1"/>
      <c r="C452" s="1"/>
      <c r="D452" s="1"/>
      <c r="E452" s="1"/>
      <c r="F452" s="1"/>
      <c r="G452" s="1"/>
      <c r="H452" s="14"/>
    </row>
    <row r="453" spans="1:8" ht="21.75" customHeight="1" x14ac:dyDescent="0.55000000000000004">
      <c r="A453" s="1"/>
      <c r="B453" s="1"/>
      <c r="C453" s="1"/>
      <c r="D453" s="1"/>
      <c r="E453" s="1"/>
      <c r="F453" s="1"/>
      <c r="G453" s="1"/>
      <c r="H453" s="14"/>
    </row>
    <row r="454" spans="1:8" ht="21.75" customHeight="1" x14ac:dyDescent="0.55000000000000004">
      <c r="A454" s="1"/>
      <c r="B454" s="1"/>
      <c r="C454" s="1"/>
      <c r="D454" s="1"/>
      <c r="E454" s="1"/>
      <c r="F454" s="1"/>
      <c r="G454" s="1"/>
      <c r="H454" s="14"/>
    </row>
    <row r="455" spans="1:8" ht="21.75" customHeight="1" x14ac:dyDescent="0.55000000000000004">
      <c r="A455" s="1"/>
      <c r="B455" s="1"/>
      <c r="C455" s="1"/>
      <c r="D455" s="1"/>
      <c r="E455" s="1"/>
      <c r="F455" s="1"/>
      <c r="G455" s="1"/>
      <c r="H455" s="14"/>
    </row>
    <row r="456" spans="1:8" ht="21.75" customHeight="1" x14ac:dyDescent="0.55000000000000004">
      <c r="A456" s="1"/>
      <c r="B456" s="1"/>
      <c r="C456" s="1"/>
      <c r="D456" s="1"/>
      <c r="E456" s="1"/>
      <c r="F456" s="1"/>
      <c r="G456" s="1"/>
      <c r="H456" s="14"/>
    </row>
    <row r="457" spans="1:8" ht="21.75" customHeight="1" x14ac:dyDescent="0.55000000000000004">
      <c r="A457" s="1"/>
      <c r="B457" s="1"/>
      <c r="C457" s="1"/>
      <c r="D457" s="1"/>
      <c r="E457" s="1"/>
      <c r="F457" s="1"/>
      <c r="G457" s="1"/>
      <c r="H457" s="14"/>
    </row>
    <row r="458" spans="1:8" ht="21.75" customHeight="1" x14ac:dyDescent="0.55000000000000004">
      <c r="A458" s="1"/>
      <c r="B458" s="1"/>
      <c r="C458" s="1"/>
      <c r="D458" s="1"/>
      <c r="E458" s="1"/>
      <c r="F458" s="1"/>
      <c r="G458" s="1"/>
      <c r="H458" s="14"/>
    </row>
    <row r="459" spans="1:8" ht="21.75" customHeight="1" x14ac:dyDescent="0.55000000000000004">
      <c r="A459" s="1"/>
      <c r="B459" s="1"/>
      <c r="C459" s="1"/>
      <c r="D459" s="1"/>
      <c r="E459" s="1"/>
      <c r="F459" s="1"/>
      <c r="G459" s="1"/>
      <c r="H459" s="14"/>
    </row>
    <row r="460" spans="1:8" ht="21.75" customHeight="1" x14ac:dyDescent="0.55000000000000004">
      <c r="A460" s="1"/>
      <c r="B460" s="1"/>
      <c r="C460" s="1"/>
      <c r="D460" s="1"/>
      <c r="E460" s="1"/>
      <c r="F460" s="1"/>
      <c r="G460" s="1"/>
      <c r="H460" s="14"/>
    </row>
    <row r="461" spans="1:8" ht="21.75" customHeight="1" x14ac:dyDescent="0.55000000000000004">
      <c r="A461" s="1"/>
      <c r="B461" s="1"/>
      <c r="C461" s="1"/>
      <c r="D461" s="1"/>
      <c r="E461" s="1"/>
      <c r="F461" s="1"/>
      <c r="G461" s="1"/>
      <c r="H461" s="14"/>
    </row>
    <row r="462" spans="1:8" ht="21.75" customHeight="1" x14ac:dyDescent="0.55000000000000004">
      <c r="A462" s="1"/>
      <c r="B462" s="1"/>
      <c r="C462" s="1"/>
      <c r="D462" s="1"/>
      <c r="E462" s="1"/>
      <c r="F462" s="1"/>
      <c r="G462" s="1"/>
      <c r="H462" s="14"/>
    </row>
    <row r="463" spans="1:8" ht="21.75" customHeight="1" x14ac:dyDescent="0.55000000000000004">
      <c r="A463" s="1"/>
      <c r="B463" s="1"/>
      <c r="C463" s="1"/>
      <c r="D463" s="1"/>
      <c r="E463" s="1"/>
      <c r="F463" s="1"/>
      <c r="G463" s="1"/>
      <c r="H463" s="14"/>
    </row>
    <row r="464" spans="1:8" ht="21.75" customHeight="1" x14ac:dyDescent="0.55000000000000004">
      <c r="A464" s="1"/>
      <c r="B464" s="1"/>
      <c r="C464" s="1"/>
      <c r="D464" s="1"/>
      <c r="E464" s="1"/>
      <c r="F464" s="1"/>
      <c r="G464" s="1"/>
      <c r="H464" s="14"/>
    </row>
    <row r="465" spans="1:8" ht="21.75" customHeight="1" x14ac:dyDescent="0.55000000000000004">
      <c r="A465" s="1"/>
      <c r="B465" s="1"/>
      <c r="C465" s="1"/>
      <c r="D465" s="1"/>
      <c r="E465" s="1"/>
      <c r="F465" s="1"/>
      <c r="G465" s="1"/>
      <c r="H465" s="14"/>
    </row>
    <row r="466" spans="1:8" ht="21.75" customHeight="1" x14ac:dyDescent="0.55000000000000004">
      <c r="A466" s="1"/>
      <c r="B466" s="1"/>
      <c r="C466" s="1"/>
      <c r="D466" s="1"/>
      <c r="E466" s="1"/>
      <c r="F466" s="1"/>
      <c r="G466" s="1"/>
      <c r="H466" s="14"/>
    </row>
    <row r="467" spans="1:8" ht="21.75" customHeight="1" x14ac:dyDescent="0.55000000000000004">
      <c r="A467" s="1"/>
      <c r="B467" s="1"/>
      <c r="C467" s="1"/>
      <c r="D467" s="1"/>
      <c r="E467" s="1"/>
      <c r="F467" s="1"/>
      <c r="G467" s="1"/>
      <c r="H467" s="14"/>
    </row>
    <row r="468" spans="1:8" ht="21.75" customHeight="1" x14ac:dyDescent="0.55000000000000004">
      <c r="A468" s="1"/>
      <c r="B468" s="1"/>
      <c r="C468" s="1"/>
      <c r="D468" s="1"/>
      <c r="E468" s="1"/>
      <c r="F468" s="1"/>
      <c r="G468" s="1"/>
      <c r="H468" s="14"/>
    </row>
    <row r="469" spans="1:8" ht="21.75" customHeight="1" x14ac:dyDescent="0.55000000000000004">
      <c r="A469" s="1"/>
      <c r="B469" s="1"/>
      <c r="C469" s="1"/>
      <c r="D469" s="1"/>
      <c r="E469" s="1"/>
      <c r="F469" s="1"/>
      <c r="G469" s="1"/>
      <c r="H469" s="14"/>
    </row>
    <row r="470" spans="1:8" ht="21.75" customHeight="1" x14ac:dyDescent="0.55000000000000004">
      <c r="A470" s="1"/>
      <c r="B470" s="1"/>
      <c r="C470" s="1"/>
      <c r="D470" s="1"/>
      <c r="E470" s="1"/>
      <c r="F470" s="1"/>
      <c r="G470" s="1"/>
      <c r="H470" s="14"/>
    </row>
    <row r="471" spans="1:8" ht="21.75" customHeight="1" x14ac:dyDescent="0.55000000000000004">
      <c r="A471" s="1"/>
      <c r="B471" s="1"/>
      <c r="C471" s="1"/>
      <c r="D471" s="1"/>
      <c r="E471" s="1"/>
      <c r="F471" s="1"/>
      <c r="G471" s="1"/>
      <c r="H471" s="14"/>
    </row>
    <row r="472" spans="1:8" ht="21.75" customHeight="1" x14ac:dyDescent="0.55000000000000004">
      <c r="A472" s="1"/>
      <c r="B472" s="1"/>
      <c r="C472" s="1"/>
      <c r="D472" s="1"/>
      <c r="E472" s="1"/>
      <c r="F472" s="1"/>
      <c r="G472" s="1"/>
      <c r="H472" s="14"/>
    </row>
    <row r="473" spans="1:8" ht="21.75" customHeight="1" x14ac:dyDescent="0.55000000000000004">
      <c r="A473" s="1"/>
      <c r="B473" s="1"/>
      <c r="C473" s="1"/>
      <c r="D473" s="1"/>
      <c r="E473" s="1"/>
      <c r="F473" s="1"/>
      <c r="G473" s="1"/>
      <c r="H473" s="14"/>
    </row>
    <row r="474" spans="1:8" ht="21.75" customHeight="1" x14ac:dyDescent="0.55000000000000004">
      <c r="A474" s="1"/>
      <c r="B474" s="1"/>
      <c r="C474" s="1"/>
      <c r="D474" s="1"/>
      <c r="E474" s="1"/>
      <c r="F474" s="1"/>
      <c r="G474" s="1"/>
      <c r="H474" s="14"/>
    </row>
    <row r="475" spans="1:8" ht="21.75" customHeight="1" x14ac:dyDescent="0.55000000000000004">
      <c r="A475" s="1"/>
      <c r="B475" s="1"/>
      <c r="C475" s="1"/>
      <c r="D475" s="1"/>
      <c r="E475" s="1"/>
      <c r="F475" s="1"/>
      <c r="G475" s="1"/>
      <c r="H475" s="14"/>
    </row>
    <row r="476" spans="1:8" ht="21.75" customHeight="1" x14ac:dyDescent="0.55000000000000004">
      <c r="A476" s="1"/>
      <c r="B476" s="1"/>
      <c r="C476" s="1"/>
      <c r="D476" s="1"/>
      <c r="E476" s="1"/>
      <c r="F476" s="1"/>
      <c r="G476" s="1"/>
      <c r="H476" s="14"/>
    </row>
    <row r="477" spans="1:8" ht="21.75" customHeight="1" x14ac:dyDescent="0.55000000000000004">
      <c r="A477" s="1"/>
      <c r="B477" s="1"/>
      <c r="C477" s="1"/>
      <c r="D477" s="1"/>
      <c r="E477" s="1"/>
      <c r="F477" s="1"/>
      <c r="G477" s="1"/>
      <c r="H477" s="14"/>
    </row>
    <row r="478" spans="1:8" ht="21.75" customHeight="1" x14ac:dyDescent="0.55000000000000004">
      <c r="A478" s="1"/>
      <c r="B478" s="1"/>
      <c r="C478" s="1"/>
      <c r="D478" s="1"/>
      <c r="E478" s="1"/>
      <c r="F478" s="1"/>
      <c r="G478" s="1"/>
      <c r="H478" s="14"/>
    </row>
    <row r="479" spans="1:8" ht="21.75" customHeight="1" x14ac:dyDescent="0.55000000000000004">
      <c r="A479" s="1"/>
      <c r="B479" s="1"/>
      <c r="C479" s="1"/>
      <c r="D479" s="1"/>
      <c r="E479" s="1"/>
      <c r="F479" s="1"/>
      <c r="G479" s="1"/>
      <c r="H479" s="14"/>
    </row>
    <row r="480" spans="1:8" ht="21.75" customHeight="1" x14ac:dyDescent="0.55000000000000004">
      <c r="A480" s="1"/>
      <c r="B480" s="1"/>
      <c r="C480" s="1"/>
      <c r="D480" s="1"/>
      <c r="E480" s="1"/>
      <c r="F480" s="1"/>
      <c r="G480" s="1"/>
      <c r="H480" s="14"/>
    </row>
    <row r="481" spans="1:8" ht="21.75" customHeight="1" x14ac:dyDescent="0.55000000000000004">
      <c r="A481" s="1"/>
      <c r="B481" s="1"/>
      <c r="C481" s="1"/>
      <c r="D481" s="1"/>
      <c r="E481" s="1"/>
      <c r="F481" s="1"/>
      <c r="G481" s="1"/>
      <c r="H481" s="14"/>
    </row>
    <row r="482" spans="1:8" ht="21.75" customHeight="1" x14ac:dyDescent="0.55000000000000004">
      <c r="A482" s="1"/>
      <c r="B482" s="1"/>
      <c r="C482" s="1"/>
      <c r="D482" s="1"/>
      <c r="E482" s="1"/>
      <c r="F482" s="1"/>
      <c r="G482" s="1"/>
      <c r="H482" s="14"/>
    </row>
    <row r="483" spans="1:8" ht="21.75" customHeight="1" x14ac:dyDescent="0.55000000000000004">
      <c r="A483" s="1"/>
      <c r="B483" s="1"/>
      <c r="C483" s="1"/>
      <c r="D483" s="1"/>
      <c r="E483" s="1"/>
      <c r="F483" s="1"/>
      <c r="G483" s="1"/>
      <c r="H483" s="14"/>
    </row>
    <row r="484" spans="1:8" ht="21.75" customHeight="1" x14ac:dyDescent="0.55000000000000004">
      <c r="A484" s="1"/>
      <c r="B484" s="1"/>
      <c r="C484" s="1"/>
      <c r="D484" s="1"/>
      <c r="E484" s="1"/>
      <c r="F484" s="1"/>
      <c r="G484" s="1"/>
      <c r="H484" s="14"/>
    </row>
    <row r="485" spans="1:8" ht="21.75" customHeight="1" x14ac:dyDescent="0.55000000000000004">
      <c r="A485" s="1"/>
      <c r="B485" s="1"/>
      <c r="C485" s="1"/>
      <c r="D485" s="1"/>
      <c r="E485" s="1"/>
      <c r="F485" s="1"/>
      <c r="G485" s="1"/>
      <c r="H485" s="14"/>
    </row>
    <row r="486" spans="1:8" ht="21.75" customHeight="1" x14ac:dyDescent="0.55000000000000004">
      <c r="A486" s="1"/>
      <c r="B486" s="1"/>
      <c r="C486" s="1"/>
      <c r="D486" s="1"/>
      <c r="E486" s="1"/>
      <c r="F486" s="1"/>
      <c r="G486" s="1"/>
      <c r="H486" s="14"/>
    </row>
    <row r="487" spans="1:8" ht="21.75" customHeight="1" x14ac:dyDescent="0.55000000000000004">
      <c r="A487" s="1"/>
      <c r="B487" s="1"/>
      <c r="C487" s="1"/>
      <c r="D487" s="1"/>
      <c r="E487" s="1"/>
      <c r="F487" s="1"/>
      <c r="G487" s="1"/>
      <c r="H487" s="14"/>
    </row>
    <row r="488" spans="1:8" ht="21.75" customHeight="1" x14ac:dyDescent="0.55000000000000004">
      <c r="A488" s="1"/>
      <c r="B488" s="1"/>
      <c r="C488" s="1"/>
      <c r="D488" s="1"/>
      <c r="E488" s="1"/>
      <c r="F488" s="1"/>
      <c r="G488" s="1"/>
      <c r="H488" s="14"/>
    </row>
    <row r="489" spans="1:8" ht="21.75" customHeight="1" x14ac:dyDescent="0.55000000000000004">
      <c r="A489" s="1"/>
      <c r="B489" s="1"/>
      <c r="C489" s="1"/>
      <c r="D489" s="1"/>
      <c r="E489" s="1"/>
      <c r="F489" s="1"/>
      <c r="G489" s="1"/>
      <c r="H489" s="14"/>
    </row>
    <row r="490" spans="1:8" ht="21.75" customHeight="1" x14ac:dyDescent="0.55000000000000004">
      <c r="A490" s="1"/>
      <c r="B490" s="1"/>
      <c r="C490" s="1"/>
      <c r="D490" s="1"/>
      <c r="E490" s="1"/>
      <c r="F490" s="1"/>
      <c r="G490" s="1"/>
      <c r="H490" s="14"/>
    </row>
    <row r="491" spans="1:8" ht="21.75" customHeight="1" x14ac:dyDescent="0.55000000000000004">
      <c r="A491" s="1"/>
      <c r="B491" s="1"/>
      <c r="C491" s="1"/>
      <c r="D491" s="1"/>
      <c r="E491" s="1"/>
      <c r="F491" s="1"/>
      <c r="G491" s="1"/>
      <c r="H491" s="14"/>
    </row>
    <row r="492" spans="1:8" ht="21.75" customHeight="1" x14ac:dyDescent="0.55000000000000004">
      <c r="A492" s="1"/>
      <c r="B492" s="1"/>
      <c r="C492" s="1"/>
      <c r="D492" s="1"/>
      <c r="E492" s="1"/>
      <c r="F492" s="1"/>
      <c r="G492" s="1"/>
      <c r="H492" s="14"/>
    </row>
    <row r="493" spans="1:8" ht="21.75" customHeight="1" x14ac:dyDescent="0.55000000000000004">
      <c r="A493" s="1"/>
      <c r="B493" s="1"/>
      <c r="C493" s="1"/>
      <c r="D493" s="1"/>
      <c r="E493" s="1"/>
      <c r="F493" s="1"/>
      <c r="G493" s="1"/>
      <c r="H493" s="14"/>
    </row>
    <row r="494" spans="1:8" ht="21.75" customHeight="1" x14ac:dyDescent="0.55000000000000004">
      <c r="A494" s="1"/>
      <c r="B494" s="1"/>
      <c r="C494" s="1"/>
      <c r="D494" s="1"/>
      <c r="E494" s="1"/>
      <c r="F494" s="1"/>
      <c r="G494" s="1"/>
      <c r="H494" s="14"/>
    </row>
    <row r="495" spans="1:8" ht="21.75" customHeight="1" x14ac:dyDescent="0.55000000000000004">
      <c r="A495" s="1"/>
      <c r="B495" s="1"/>
      <c r="C495" s="1"/>
      <c r="D495" s="1"/>
      <c r="E495" s="1"/>
      <c r="F495" s="1"/>
      <c r="G495" s="1"/>
      <c r="H495" s="14"/>
    </row>
    <row r="496" spans="1:8" ht="21.75" customHeight="1" x14ac:dyDescent="0.55000000000000004">
      <c r="A496" s="1"/>
      <c r="B496" s="1"/>
      <c r="C496" s="1"/>
      <c r="D496" s="1"/>
      <c r="E496" s="1"/>
      <c r="F496" s="1"/>
      <c r="G496" s="1"/>
      <c r="H496" s="14"/>
    </row>
    <row r="497" spans="1:8" ht="21.75" customHeight="1" x14ac:dyDescent="0.55000000000000004">
      <c r="A497" s="1"/>
      <c r="B497" s="1"/>
      <c r="C497" s="1"/>
      <c r="D497" s="1"/>
      <c r="E497" s="1"/>
      <c r="F497" s="1"/>
      <c r="G497" s="1"/>
      <c r="H497" s="14"/>
    </row>
    <row r="498" spans="1:8" ht="21.75" customHeight="1" x14ac:dyDescent="0.55000000000000004">
      <c r="A498" s="1"/>
      <c r="B498" s="1"/>
      <c r="C498" s="1"/>
      <c r="D498" s="1"/>
      <c r="E498" s="1"/>
      <c r="F498" s="1"/>
      <c r="G498" s="1"/>
      <c r="H498" s="14"/>
    </row>
    <row r="499" spans="1:8" ht="21.75" customHeight="1" x14ac:dyDescent="0.55000000000000004">
      <c r="A499" s="1"/>
      <c r="B499" s="1"/>
      <c r="C499" s="1"/>
      <c r="D499" s="1"/>
      <c r="E499" s="1"/>
      <c r="F499" s="1"/>
      <c r="G499" s="1"/>
      <c r="H499" s="14"/>
    </row>
    <row r="500" spans="1:8" ht="21.75" customHeight="1" x14ac:dyDescent="0.55000000000000004">
      <c r="A500" s="1"/>
      <c r="B500" s="1"/>
      <c r="C500" s="1"/>
      <c r="D500" s="1"/>
      <c r="E500" s="1"/>
      <c r="F500" s="1"/>
      <c r="G500" s="1"/>
      <c r="H500" s="14"/>
    </row>
    <row r="501" spans="1:8" ht="21.75" customHeight="1" x14ac:dyDescent="0.55000000000000004">
      <c r="A501" s="1"/>
      <c r="B501" s="1"/>
      <c r="C501" s="1"/>
      <c r="D501" s="1"/>
      <c r="E501" s="1"/>
      <c r="F501" s="1"/>
      <c r="G501" s="1"/>
      <c r="H501" s="14"/>
    </row>
    <row r="502" spans="1:8" ht="21.75" customHeight="1" x14ac:dyDescent="0.55000000000000004">
      <c r="A502" s="1"/>
      <c r="B502" s="1"/>
      <c r="C502" s="1"/>
      <c r="D502" s="1"/>
      <c r="E502" s="1"/>
      <c r="F502" s="1"/>
      <c r="G502" s="1"/>
      <c r="H502" s="14"/>
    </row>
    <row r="503" spans="1:8" ht="21.75" customHeight="1" x14ac:dyDescent="0.55000000000000004">
      <c r="A503" s="1"/>
      <c r="B503" s="1"/>
      <c r="C503" s="1"/>
      <c r="D503" s="1"/>
      <c r="E503" s="1"/>
      <c r="F503" s="1"/>
      <c r="G503" s="1"/>
      <c r="H503" s="14"/>
    </row>
    <row r="504" spans="1:8" ht="21.75" customHeight="1" x14ac:dyDescent="0.55000000000000004">
      <c r="A504" s="1"/>
      <c r="B504" s="1"/>
      <c r="C504" s="1"/>
      <c r="D504" s="1"/>
      <c r="E504" s="1"/>
      <c r="F504" s="1"/>
      <c r="G504" s="1"/>
      <c r="H504" s="14"/>
    </row>
    <row r="505" spans="1:8" ht="21.75" customHeight="1" x14ac:dyDescent="0.55000000000000004">
      <c r="A505" s="1"/>
      <c r="B505" s="1"/>
      <c r="C505" s="1"/>
      <c r="D505" s="1"/>
      <c r="E505" s="1"/>
      <c r="F505" s="1"/>
      <c r="G505" s="1"/>
      <c r="H505" s="14"/>
    </row>
    <row r="506" spans="1:8" ht="21.75" customHeight="1" x14ac:dyDescent="0.55000000000000004">
      <c r="A506" s="1"/>
      <c r="B506" s="1"/>
      <c r="C506" s="1"/>
      <c r="D506" s="1"/>
      <c r="E506" s="1"/>
      <c r="F506" s="1"/>
      <c r="G506" s="1"/>
      <c r="H506" s="14"/>
    </row>
    <row r="507" spans="1:8" ht="21.75" customHeight="1" x14ac:dyDescent="0.55000000000000004">
      <c r="A507" s="1"/>
      <c r="B507" s="1"/>
      <c r="C507" s="1"/>
      <c r="D507" s="1"/>
      <c r="E507" s="1"/>
      <c r="F507" s="1"/>
      <c r="G507" s="1"/>
      <c r="H507" s="14"/>
    </row>
    <row r="508" spans="1:8" ht="21.75" customHeight="1" x14ac:dyDescent="0.55000000000000004">
      <c r="A508" s="1"/>
      <c r="B508" s="1"/>
      <c r="C508" s="1"/>
      <c r="D508" s="1"/>
      <c r="E508" s="1"/>
      <c r="F508" s="1"/>
      <c r="G508" s="1"/>
      <c r="H508" s="14"/>
    </row>
    <row r="509" spans="1:8" ht="21.75" customHeight="1" x14ac:dyDescent="0.55000000000000004">
      <c r="A509" s="1"/>
      <c r="B509" s="1"/>
      <c r="C509" s="1"/>
      <c r="D509" s="1"/>
      <c r="E509" s="1"/>
      <c r="F509" s="1"/>
      <c r="G509" s="1"/>
      <c r="H509" s="14"/>
    </row>
    <row r="510" spans="1:8" ht="21.75" customHeight="1" x14ac:dyDescent="0.55000000000000004">
      <c r="A510" s="1"/>
      <c r="B510" s="1"/>
      <c r="C510" s="1"/>
      <c r="D510" s="1"/>
      <c r="E510" s="1"/>
      <c r="F510" s="1"/>
      <c r="G510" s="1"/>
      <c r="H510" s="14"/>
    </row>
    <row r="511" spans="1:8" ht="21.75" customHeight="1" x14ac:dyDescent="0.55000000000000004">
      <c r="A511" s="1"/>
      <c r="B511" s="1"/>
      <c r="C511" s="1"/>
      <c r="D511" s="1"/>
      <c r="E511" s="1"/>
      <c r="F511" s="1"/>
      <c r="G511" s="1"/>
      <c r="H511" s="14"/>
    </row>
    <row r="512" spans="1:8" ht="21.75" customHeight="1" x14ac:dyDescent="0.55000000000000004">
      <c r="A512" s="1"/>
      <c r="B512" s="1"/>
      <c r="C512" s="1"/>
      <c r="D512" s="1"/>
      <c r="E512" s="1"/>
      <c r="F512" s="1"/>
      <c r="G512" s="1"/>
      <c r="H512" s="14"/>
    </row>
    <row r="513" spans="1:8" ht="21.75" customHeight="1" x14ac:dyDescent="0.55000000000000004">
      <c r="A513" s="1"/>
      <c r="B513" s="1"/>
      <c r="C513" s="1"/>
      <c r="D513" s="1"/>
      <c r="E513" s="1"/>
      <c r="F513" s="1"/>
      <c r="G513" s="1"/>
      <c r="H513" s="14"/>
    </row>
    <row r="514" spans="1:8" ht="21.75" customHeight="1" x14ac:dyDescent="0.55000000000000004">
      <c r="A514" s="1"/>
      <c r="B514" s="1"/>
      <c r="C514" s="1"/>
      <c r="D514" s="1"/>
      <c r="E514" s="1"/>
      <c r="F514" s="1"/>
      <c r="G514" s="1"/>
      <c r="H514" s="14"/>
    </row>
    <row r="515" spans="1:8" ht="21.75" customHeight="1" x14ac:dyDescent="0.55000000000000004">
      <c r="A515" s="1"/>
      <c r="B515" s="1"/>
      <c r="C515" s="1"/>
      <c r="D515" s="1"/>
      <c r="E515" s="1"/>
      <c r="F515" s="1"/>
      <c r="G515" s="1"/>
      <c r="H515" s="14"/>
    </row>
    <row r="516" spans="1:8" ht="21.75" customHeight="1" x14ac:dyDescent="0.55000000000000004">
      <c r="A516" s="1"/>
      <c r="B516" s="1"/>
      <c r="C516" s="1"/>
      <c r="D516" s="1"/>
      <c r="E516" s="1"/>
      <c r="F516" s="1"/>
      <c r="G516" s="1"/>
      <c r="H516" s="14"/>
    </row>
    <row r="517" spans="1:8" ht="21.75" customHeight="1" x14ac:dyDescent="0.55000000000000004">
      <c r="A517" s="1"/>
      <c r="B517" s="1"/>
      <c r="C517" s="1"/>
      <c r="D517" s="1"/>
      <c r="E517" s="1"/>
      <c r="F517" s="1"/>
      <c r="G517" s="1"/>
      <c r="H517" s="14"/>
    </row>
    <row r="518" spans="1:8" ht="21.75" customHeight="1" x14ac:dyDescent="0.55000000000000004">
      <c r="A518" s="1"/>
      <c r="B518" s="1"/>
      <c r="C518" s="1"/>
      <c r="D518" s="1"/>
      <c r="E518" s="1"/>
      <c r="F518" s="1"/>
      <c r="G518" s="1"/>
      <c r="H518" s="14"/>
    </row>
    <row r="519" spans="1:8" ht="21.75" customHeight="1" x14ac:dyDescent="0.55000000000000004">
      <c r="A519" s="1"/>
      <c r="B519" s="1"/>
      <c r="C519" s="1"/>
      <c r="D519" s="1"/>
      <c r="E519" s="1"/>
      <c r="F519" s="1"/>
      <c r="G519" s="1"/>
      <c r="H519" s="14"/>
    </row>
    <row r="520" spans="1:8" ht="21.75" customHeight="1" x14ac:dyDescent="0.55000000000000004">
      <c r="A520" s="1"/>
      <c r="B520" s="1"/>
      <c r="C520" s="1"/>
      <c r="D520" s="1"/>
      <c r="E520" s="1"/>
      <c r="F520" s="1"/>
      <c r="G520" s="1"/>
      <c r="H520" s="14"/>
    </row>
    <row r="521" spans="1:8" ht="21.75" customHeight="1" x14ac:dyDescent="0.55000000000000004">
      <c r="A521" s="1"/>
      <c r="B521" s="1"/>
      <c r="C521" s="1"/>
      <c r="D521" s="1"/>
      <c r="E521" s="1"/>
      <c r="F521" s="1"/>
      <c r="G521" s="1"/>
      <c r="H521" s="14"/>
    </row>
    <row r="522" spans="1:8" ht="21.75" customHeight="1" x14ac:dyDescent="0.55000000000000004">
      <c r="A522" s="1"/>
      <c r="B522" s="1"/>
      <c r="C522" s="1"/>
      <c r="D522" s="1"/>
      <c r="E522" s="1"/>
      <c r="F522" s="1"/>
      <c r="G522" s="1"/>
      <c r="H522" s="14"/>
    </row>
    <row r="523" spans="1:8" ht="21.75" customHeight="1" x14ac:dyDescent="0.55000000000000004">
      <c r="A523" s="1"/>
      <c r="B523" s="1"/>
      <c r="C523" s="1"/>
      <c r="D523" s="1"/>
      <c r="E523" s="1"/>
      <c r="F523" s="1"/>
      <c r="G523" s="1"/>
      <c r="H523" s="14"/>
    </row>
    <row r="524" spans="1:8" ht="21.75" customHeight="1" x14ac:dyDescent="0.55000000000000004">
      <c r="A524" s="1"/>
      <c r="B524" s="1"/>
      <c r="C524" s="1"/>
      <c r="D524" s="1"/>
      <c r="E524" s="1"/>
      <c r="F524" s="1"/>
      <c r="G524" s="1"/>
      <c r="H524" s="14"/>
    </row>
    <row r="525" spans="1:8" ht="21.75" customHeight="1" x14ac:dyDescent="0.55000000000000004">
      <c r="A525" s="1"/>
      <c r="B525" s="1"/>
      <c r="C525" s="1"/>
      <c r="D525" s="1"/>
      <c r="E525" s="1"/>
      <c r="F525" s="1"/>
      <c r="G525" s="1"/>
      <c r="H525" s="14"/>
    </row>
    <row r="526" spans="1:8" ht="21.75" customHeight="1" x14ac:dyDescent="0.55000000000000004">
      <c r="A526" s="1"/>
      <c r="B526" s="1"/>
      <c r="C526" s="1"/>
      <c r="D526" s="1"/>
      <c r="E526" s="1"/>
      <c r="F526" s="1"/>
      <c r="G526" s="1"/>
      <c r="H526" s="14"/>
    </row>
    <row r="527" spans="1:8" ht="21.75" customHeight="1" x14ac:dyDescent="0.55000000000000004">
      <c r="A527" s="1"/>
      <c r="B527" s="1"/>
      <c r="C527" s="1"/>
      <c r="D527" s="1"/>
      <c r="E527" s="1"/>
      <c r="F527" s="1"/>
      <c r="G527" s="1"/>
      <c r="H527" s="14"/>
    </row>
    <row r="528" spans="1:8" ht="21.75" customHeight="1" x14ac:dyDescent="0.55000000000000004">
      <c r="A528" s="1"/>
      <c r="B528" s="1"/>
      <c r="C528" s="1"/>
      <c r="D528" s="1"/>
      <c r="E528" s="1"/>
      <c r="F528" s="1"/>
      <c r="G528" s="1"/>
      <c r="H528" s="14"/>
    </row>
    <row r="529" spans="1:8" ht="21.75" customHeight="1" x14ac:dyDescent="0.55000000000000004">
      <c r="A529" s="1"/>
      <c r="B529" s="1"/>
      <c r="C529" s="1"/>
      <c r="D529" s="1"/>
      <c r="E529" s="1"/>
      <c r="F529" s="1"/>
      <c r="G529" s="1"/>
      <c r="H529" s="14"/>
    </row>
    <row r="530" spans="1:8" ht="21.75" customHeight="1" x14ac:dyDescent="0.55000000000000004">
      <c r="A530" s="1"/>
      <c r="B530" s="1"/>
      <c r="C530" s="1"/>
      <c r="D530" s="1"/>
      <c r="E530" s="1"/>
      <c r="F530" s="1"/>
      <c r="G530" s="1"/>
      <c r="H530" s="14"/>
    </row>
    <row r="531" spans="1:8" ht="21.75" customHeight="1" x14ac:dyDescent="0.55000000000000004">
      <c r="A531" s="1"/>
      <c r="B531" s="1"/>
      <c r="C531" s="1"/>
      <c r="D531" s="1"/>
      <c r="E531" s="1"/>
      <c r="F531" s="1"/>
      <c r="G531" s="1"/>
      <c r="H531" s="14"/>
    </row>
    <row r="532" spans="1:8" ht="21.75" customHeight="1" x14ac:dyDescent="0.55000000000000004">
      <c r="A532" s="1"/>
      <c r="B532" s="1"/>
      <c r="C532" s="1"/>
      <c r="D532" s="1"/>
      <c r="E532" s="1"/>
      <c r="F532" s="1"/>
      <c r="G532" s="1"/>
      <c r="H532" s="14"/>
    </row>
    <row r="533" spans="1:8" ht="21.75" customHeight="1" x14ac:dyDescent="0.55000000000000004">
      <c r="A533" s="1"/>
      <c r="B533" s="1"/>
      <c r="C533" s="1"/>
      <c r="D533" s="1"/>
      <c r="E533" s="1"/>
      <c r="F533" s="1"/>
      <c r="G533" s="1"/>
      <c r="H533" s="14"/>
    </row>
    <row r="534" spans="1:8" ht="21.75" customHeight="1" x14ac:dyDescent="0.55000000000000004">
      <c r="A534" s="1"/>
      <c r="B534" s="1"/>
      <c r="C534" s="1"/>
      <c r="D534" s="1"/>
      <c r="E534" s="1"/>
      <c r="F534" s="1"/>
      <c r="G534" s="1"/>
      <c r="H534" s="14"/>
    </row>
    <row r="535" spans="1:8" ht="21.75" customHeight="1" x14ac:dyDescent="0.55000000000000004">
      <c r="A535" s="1"/>
      <c r="B535" s="1"/>
      <c r="C535" s="1"/>
      <c r="D535" s="1"/>
      <c r="E535" s="1"/>
      <c r="F535" s="1"/>
      <c r="G535" s="1"/>
      <c r="H535" s="14"/>
    </row>
    <row r="536" spans="1:8" ht="21.75" customHeight="1" x14ac:dyDescent="0.55000000000000004">
      <c r="A536" s="1"/>
      <c r="B536" s="1"/>
      <c r="C536" s="1"/>
      <c r="D536" s="1"/>
      <c r="E536" s="1"/>
      <c r="F536" s="1"/>
      <c r="G536" s="1"/>
      <c r="H536" s="14"/>
    </row>
    <row r="537" spans="1:8" ht="21.75" customHeight="1" x14ac:dyDescent="0.55000000000000004">
      <c r="A537" s="1"/>
      <c r="B537" s="1"/>
      <c r="C537" s="1"/>
      <c r="D537" s="1"/>
      <c r="E537" s="1"/>
      <c r="F537" s="1"/>
      <c r="G537" s="1"/>
      <c r="H537" s="14"/>
    </row>
    <row r="538" spans="1:8" ht="21.75" customHeight="1" x14ac:dyDescent="0.55000000000000004">
      <c r="A538" s="1"/>
      <c r="B538" s="1"/>
      <c r="C538" s="1"/>
      <c r="D538" s="1"/>
      <c r="E538" s="1"/>
      <c r="F538" s="1"/>
      <c r="G538" s="1"/>
      <c r="H538" s="14"/>
    </row>
    <row r="539" spans="1:8" ht="21.75" customHeight="1" x14ac:dyDescent="0.55000000000000004">
      <c r="A539" s="1"/>
      <c r="B539" s="1"/>
      <c r="C539" s="1"/>
      <c r="D539" s="1"/>
      <c r="E539" s="1"/>
      <c r="F539" s="1"/>
      <c r="G539" s="1"/>
      <c r="H539" s="14"/>
    </row>
    <row r="540" spans="1:8" ht="21.75" customHeight="1" x14ac:dyDescent="0.55000000000000004">
      <c r="A540" s="1"/>
      <c r="B540" s="1"/>
      <c r="C540" s="1"/>
      <c r="D540" s="1"/>
      <c r="E540" s="1"/>
      <c r="F540" s="1"/>
      <c r="G540" s="1"/>
      <c r="H540" s="14"/>
    </row>
    <row r="541" spans="1:8" ht="21.75" customHeight="1" x14ac:dyDescent="0.55000000000000004">
      <c r="A541" s="1"/>
      <c r="B541" s="1"/>
      <c r="C541" s="1"/>
      <c r="D541" s="1"/>
      <c r="E541" s="1"/>
      <c r="F541" s="1"/>
      <c r="G541" s="1"/>
      <c r="H541" s="14"/>
    </row>
    <row r="542" spans="1:8" ht="21.75" customHeight="1" x14ac:dyDescent="0.55000000000000004">
      <c r="A542" s="1"/>
      <c r="B542" s="1"/>
      <c r="C542" s="1"/>
      <c r="D542" s="1"/>
      <c r="E542" s="1"/>
      <c r="F542" s="1"/>
      <c r="G542" s="1"/>
      <c r="H542" s="14"/>
    </row>
    <row r="543" spans="1:8" ht="21.75" customHeight="1" x14ac:dyDescent="0.55000000000000004">
      <c r="A543" s="1"/>
      <c r="B543" s="1"/>
      <c r="C543" s="1"/>
      <c r="D543" s="1"/>
      <c r="E543" s="1"/>
      <c r="F543" s="1"/>
      <c r="G543" s="1"/>
      <c r="H543" s="14"/>
    </row>
    <row r="544" spans="1:8" ht="21.75" customHeight="1" x14ac:dyDescent="0.55000000000000004">
      <c r="A544" s="1"/>
      <c r="B544" s="1"/>
      <c r="C544" s="1"/>
      <c r="D544" s="1"/>
      <c r="E544" s="1"/>
      <c r="F544" s="1"/>
      <c r="G544" s="1"/>
      <c r="H544" s="14"/>
    </row>
    <row r="545" spans="1:8" ht="21.75" customHeight="1" x14ac:dyDescent="0.55000000000000004">
      <c r="A545" s="1"/>
      <c r="B545" s="1"/>
      <c r="C545" s="1"/>
      <c r="D545" s="1"/>
      <c r="E545" s="1"/>
      <c r="F545" s="1"/>
      <c r="G545" s="1"/>
      <c r="H545" s="14"/>
    </row>
    <row r="546" spans="1:8" ht="21.75" customHeight="1" x14ac:dyDescent="0.55000000000000004">
      <c r="A546" s="1"/>
      <c r="B546" s="1"/>
      <c r="C546" s="1"/>
      <c r="D546" s="1"/>
      <c r="E546" s="1"/>
      <c r="F546" s="1"/>
      <c r="G546" s="1"/>
      <c r="H546" s="14"/>
    </row>
    <row r="547" spans="1:8" ht="21.75" customHeight="1" x14ac:dyDescent="0.55000000000000004">
      <c r="A547" s="1"/>
      <c r="B547" s="1"/>
      <c r="C547" s="1"/>
      <c r="D547" s="1"/>
      <c r="E547" s="1"/>
      <c r="F547" s="1"/>
      <c r="G547" s="1"/>
      <c r="H547" s="14"/>
    </row>
    <row r="548" spans="1:8" ht="21.75" customHeight="1" x14ac:dyDescent="0.55000000000000004">
      <c r="A548" s="1"/>
      <c r="B548" s="1"/>
      <c r="C548" s="1"/>
      <c r="D548" s="1"/>
      <c r="E548" s="1"/>
      <c r="F548" s="1"/>
      <c r="G548" s="1"/>
      <c r="H548" s="14"/>
    </row>
    <row r="549" spans="1:8" ht="21.75" customHeight="1" x14ac:dyDescent="0.55000000000000004">
      <c r="A549" s="1"/>
      <c r="B549" s="1"/>
      <c r="C549" s="1"/>
      <c r="D549" s="1"/>
      <c r="E549" s="1"/>
      <c r="F549" s="1"/>
      <c r="G549" s="1"/>
      <c r="H549" s="14"/>
    </row>
    <row r="550" spans="1:8" ht="21.75" customHeight="1" x14ac:dyDescent="0.55000000000000004">
      <c r="A550" s="1"/>
      <c r="B550" s="1"/>
      <c r="C550" s="1"/>
      <c r="D550" s="1"/>
      <c r="E550" s="1"/>
      <c r="F550" s="1"/>
      <c r="G550" s="1"/>
      <c r="H550" s="14"/>
    </row>
    <row r="551" spans="1:8" ht="21.75" customHeight="1" x14ac:dyDescent="0.55000000000000004">
      <c r="A551" s="1"/>
      <c r="B551" s="1"/>
      <c r="C551" s="1"/>
      <c r="D551" s="1"/>
      <c r="E551" s="1"/>
      <c r="F551" s="1"/>
      <c r="G551" s="1"/>
      <c r="H551" s="14"/>
    </row>
    <row r="552" spans="1:8" ht="21.75" customHeight="1" x14ac:dyDescent="0.55000000000000004">
      <c r="A552" s="1"/>
      <c r="B552" s="1"/>
      <c r="C552" s="1"/>
      <c r="D552" s="1"/>
      <c r="E552" s="1"/>
      <c r="F552" s="1"/>
      <c r="G552" s="1"/>
      <c r="H552" s="14"/>
    </row>
    <row r="553" spans="1:8" ht="21.75" customHeight="1" x14ac:dyDescent="0.55000000000000004">
      <c r="A553" s="1"/>
      <c r="B553" s="1"/>
      <c r="C553" s="1"/>
      <c r="D553" s="1"/>
      <c r="E553" s="1"/>
      <c r="F553" s="1"/>
      <c r="G553" s="1"/>
      <c r="H553" s="14"/>
    </row>
    <row r="554" spans="1:8" ht="21.75" customHeight="1" x14ac:dyDescent="0.55000000000000004">
      <c r="A554" s="1"/>
      <c r="B554" s="1"/>
      <c r="C554" s="1"/>
      <c r="D554" s="1"/>
      <c r="E554" s="1"/>
      <c r="F554" s="1"/>
      <c r="G554" s="1"/>
      <c r="H554" s="14"/>
    </row>
    <row r="555" spans="1:8" ht="21.75" customHeight="1" x14ac:dyDescent="0.55000000000000004">
      <c r="A555" s="1"/>
      <c r="B555" s="1"/>
      <c r="C555" s="1"/>
      <c r="D555" s="1"/>
      <c r="E555" s="1"/>
      <c r="F555" s="1"/>
      <c r="G555" s="1"/>
      <c r="H555" s="14"/>
    </row>
    <row r="556" spans="1:8" ht="21.75" customHeight="1" x14ac:dyDescent="0.55000000000000004">
      <c r="A556" s="1"/>
      <c r="B556" s="1"/>
      <c r="C556" s="1"/>
      <c r="D556" s="1"/>
      <c r="E556" s="1"/>
      <c r="F556" s="1"/>
      <c r="G556" s="1"/>
      <c r="H556" s="14"/>
    </row>
    <row r="557" spans="1:8" ht="21.75" customHeight="1" x14ac:dyDescent="0.55000000000000004">
      <c r="A557" s="1"/>
      <c r="B557" s="1"/>
      <c r="C557" s="1"/>
      <c r="D557" s="1"/>
      <c r="E557" s="1"/>
      <c r="F557" s="1"/>
      <c r="G557" s="1"/>
      <c r="H557" s="14"/>
    </row>
    <row r="558" spans="1:8" ht="21.75" customHeight="1" x14ac:dyDescent="0.55000000000000004">
      <c r="A558" s="1"/>
      <c r="B558" s="1"/>
      <c r="C558" s="1"/>
      <c r="D558" s="1"/>
      <c r="E558" s="1"/>
      <c r="F558" s="1"/>
      <c r="G558" s="1"/>
      <c r="H558" s="14"/>
    </row>
    <row r="559" spans="1:8" ht="21.75" customHeight="1" x14ac:dyDescent="0.55000000000000004">
      <c r="A559" s="1"/>
      <c r="B559" s="1"/>
      <c r="C559" s="1"/>
      <c r="D559" s="1"/>
      <c r="E559" s="1"/>
      <c r="F559" s="1"/>
      <c r="G559" s="1"/>
      <c r="H559" s="14"/>
    </row>
    <row r="560" spans="1:8" ht="21.75" customHeight="1" x14ac:dyDescent="0.55000000000000004">
      <c r="A560" s="1"/>
      <c r="B560" s="1"/>
      <c r="C560" s="1"/>
      <c r="D560" s="1"/>
      <c r="E560" s="1"/>
      <c r="F560" s="1"/>
      <c r="G560" s="1"/>
      <c r="H560" s="14"/>
    </row>
    <row r="561" spans="1:8" ht="21.75" customHeight="1" x14ac:dyDescent="0.55000000000000004">
      <c r="A561" s="1"/>
      <c r="B561" s="1"/>
      <c r="C561" s="1"/>
      <c r="D561" s="1"/>
      <c r="E561" s="1"/>
      <c r="F561" s="1"/>
      <c r="G561" s="1"/>
      <c r="H561" s="14"/>
    </row>
    <row r="562" spans="1:8" ht="21.75" customHeight="1" x14ac:dyDescent="0.55000000000000004">
      <c r="A562" s="1"/>
      <c r="B562" s="1"/>
      <c r="C562" s="1"/>
      <c r="D562" s="1"/>
      <c r="E562" s="1"/>
      <c r="F562" s="1"/>
      <c r="G562" s="1"/>
      <c r="H562" s="14"/>
    </row>
    <row r="563" spans="1:8" ht="21.75" customHeight="1" x14ac:dyDescent="0.55000000000000004">
      <c r="A563" s="1"/>
      <c r="B563" s="1"/>
      <c r="C563" s="1"/>
      <c r="D563" s="1"/>
      <c r="E563" s="1"/>
      <c r="F563" s="1"/>
      <c r="G563" s="1"/>
      <c r="H563" s="14"/>
    </row>
    <row r="564" spans="1:8" ht="21.75" customHeight="1" x14ac:dyDescent="0.55000000000000004">
      <c r="A564" s="1"/>
      <c r="B564" s="1"/>
      <c r="C564" s="1"/>
      <c r="D564" s="1"/>
      <c r="E564" s="1"/>
      <c r="F564" s="1"/>
      <c r="G564" s="1"/>
      <c r="H564" s="14"/>
    </row>
    <row r="565" spans="1:8" ht="21.75" customHeight="1" x14ac:dyDescent="0.55000000000000004">
      <c r="A565" s="1"/>
      <c r="B565" s="1"/>
      <c r="C565" s="1"/>
      <c r="D565" s="1"/>
      <c r="E565" s="1"/>
      <c r="F565" s="1"/>
      <c r="G565" s="1"/>
      <c r="H565" s="14"/>
    </row>
    <row r="566" spans="1:8" ht="21.75" customHeight="1" x14ac:dyDescent="0.55000000000000004">
      <c r="A566" s="1"/>
      <c r="B566" s="1"/>
      <c r="C566" s="1"/>
      <c r="D566" s="1"/>
      <c r="E566" s="1"/>
      <c r="F566" s="1"/>
      <c r="G566" s="1"/>
      <c r="H566" s="14"/>
    </row>
    <row r="567" spans="1:8" ht="21.75" customHeight="1" x14ac:dyDescent="0.55000000000000004">
      <c r="A567" s="1"/>
      <c r="B567" s="1"/>
      <c r="C567" s="1"/>
      <c r="D567" s="1"/>
      <c r="E567" s="1"/>
      <c r="F567" s="1"/>
      <c r="G567" s="1"/>
      <c r="H567" s="14"/>
    </row>
    <row r="568" spans="1:8" ht="21.75" customHeight="1" x14ac:dyDescent="0.55000000000000004">
      <c r="A568" s="1"/>
      <c r="B568" s="1"/>
      <c r="C568" s="1"/>
      <c r="D568" s="1"/>
      <c r="E568" s="1"/>
      <c r="F568" s="1"/>
      <c r="G568" s="1"/>
      <c r="H568" s="14"/>
    </row>
    <row r="569" spans="1:8" ht="21.75" customHeight="1" x14ac:dyDescent="0.55000000000000004">
      <c r="A569" s="1"/>
      <c r="B569" s="1"/>
      <c r="C569" s="1"/>
      <c r="D569" s="1"/>
      <c r="E569" s="1"/>
      <c r="F569" s="1"/>
      <c r="G569" s="1"/>
      <c r="H569" s="14"/>
    </row>
    <row r="570" spans="1:8" ht="21.75" customHeight="1" x14ac:dyDescent="0.55000000000000004">
      <c r="A570" s="1"/>
      <c r="B570" s="1"/>
      <c r="C570" s="1"/>
      <c r="D570" s="1"/>
      <c r="E570" s="1"/>
      <c r="F570" s="1"/>
      <c r="G570" s="1"/>
      <c r="H570" s="14"/>
    </row>
    <row r="571" spans="1:8" ht="21.75" customHeight="1" x14ac:dyDescent="0.55000000000000004">
      <c r="A571" s="1"/>
      <c r="B571" s="1"/>
      <c r="C571" s="1"/>
      <c r="D571" s="1"/>
      <c r="E571" s="1"/>
      <c r="F571" s="1"/>
      <c r="G571" s="1"/>
      <c r="H571" s="14"/>
    </row>
    <row r="572" spans="1:8" ht="21.75" customHeight="1" x14ac:dyDescent="0.55000000000000004">
      <c r="A572" s="1"/>
      <c r="B572" s="1"/>
      <c r="C572" s="1"/>
      <c r="D572" s="1"/>
      <c r="E572" s="1"/>
      <c r="F572" s="1"/>
      <c r="G572" s="1"/>
      <c r="H572" s="14"/>
    </row>
    <row r="573" spans="1:8" ht="21.75" customHeight="1" x14ac:dyDescent="0.55000000000000004">
      <c r="A573" s="1"/>
      <c r="B573" s="1"/>
      <c r="C573" s="1"/>
      <c r="D573" s="1"/>
      <c r="E573" s="1"/>
      <c r="F573" s="1"/>
      <c r="G573" s="1"/>
      <c r="H573" s="14"/>
    </row>
    <row r="574" spans="1:8" ht="21.75" customHeight="1" x14ac:dyDescent="0.55000000000000004">
      <c r="A574" s="1"/>
      <c r="B574" s="1"/>
      <c r="C574" s="1"/>
      <c r="D574" s="1"/>
      <c r="E574" s="1"/>
      <c r="F574" s="1"/>
      <c r="G574" s="1"/>
      <c r="H574" s="14"/>
    </row>
    <row r="575" spans="1:8" ht="21.75" customHeight="1" x14ac:dyDescent="0.55000000000000004">
      <c r="A575" s="1"/>
      <c r="B575" s="1"/>
      <c r="C575" s="1"/>
      <c r="D575" s="1"/>
      <c r="E575" s="1"/>
      <c r="F575" s="1"/>
      <c r="G575" s="1"/>
      <c r="H575" s="14"/>
    </row>
    <row r="576" spans="1:8" ht="21.75" customHeight="1" x14ac:dyDescent="0.55000000000000004">
      <c r="A576" s="1"/>
      <c r="B576" s="1"/>
      <c r="C576" s="1"/>
      <c r="D576" s="1"/>
      <c r="E576" s="1"/>
      <c r="F576" s="1"/>
      <c r="G576" s="1"/>
      <c r="H576" s="14"/>
    </row>
    <row r="577" spans="1:8" ht="21.75" customHeight="1" x14ac:dyDescent="0.55000000000000004">
      <c r="A577" s="1"/>
      <c r="B577" s="1"/>
      <c r="C577" s="1"/>
      <c r="D577" s="1"/>
      <c r="E577" s="1"/>
      <c r="F577" s="1"/>
      <c r="G577" s="1"/>
      <c r="H577" s="14"/>
    </row>
    <row r="578" spans="1:8" ht="21.75" customHeight="1" x14ac:dyDescent="0.55000000000000004">
      <c r="A578" s="1"/>
      <c r="B578" s="1"/>
      <c r="C578" s="1"/>
      <c r="D578" s="1"/>
      <c r="E578" s="1"/>
      <c r="F578" s="1"/>
      <c r="G578" s="1"/>
      <c r="H578" s="14"/>
    </row>
    <row r="579" spans="1:8" ht="21.75" customHeight="1" x14ac:dyDescent="0.55000000000000004">
      <c r="A579" s="1"/>
      <c r="B579" s="1"/>
      <c r="C579" s="1"/>
      <c r="D579" s="1"/>
      <c r="E579" s="1"/>
      <c r="F579" s="1"/>
      <c r="G579" s="1"/>
      <c r="H579" s="14"/>
    </row>
    <row r="580" spans="1:8" ht="21.75" customHeight="1" x14ac:dyDescent="0.55000000000000004">
      <c r="A580" s="1"/>
      <c r="B580" s="1"/>
      <c r="C580" s="1"/>
      <c r="D580" s="1"/>
      <c r="E580" s="1"/>
      <c r="F580" s="1"/>
      <c r="G580" s="1"/>
      <c r="H580" s="14"/>
    </row>
    <row r="581" spans="1:8" ht="21.75" customHeight="1" x14ac:dyDescent="0.55000000000000004">
      <c r="A581" s="1"/>
      <c r="B581" s="1"/>
      <c r="C581" s="1"/>
      <c r="D581" s="1"/>
      <c r="E581" s="1"/>
      <c r="F581" s="1"/>
      <c r="G581" s="1"/>
      <c r="H581" s="14"/>
    </row>
    <row r="582" spans="1:8" ht="21.75" customHeight="1" x14ac:dyDescent="0.55000000000000004">
      <c r="A582" s="1"/>
      <c r="B582" s="1"/>
      <c r="C582" s="1"/>
      <c r="D582" s="1"/>
      <c r="E582" s="1"/>
      <c r="F582" s="1"/>
      <c r="G582" s="1"/>
      <c r="H582" s="14"/>
    </row>
    <row r="583" spans="1:8" ht="21.75" customHeight="1" x14ac:dyDescent="0.55000000000000004">
      <c r="A583" s="1"/>
      <c r="B583" s="1"/>
      <c r="C583" s="1"/>
      <c r="D583" s="1"/>
      <c r="E583" s="1"/>
      <c r="F583" s="1"/>
      <c r="G583" s="1"/>
      <c r="H583" s="14"/>
    </row>
    <row r="584" spans="1:8" ht="21.75" customHeight="1" x14ac:dyDescent="0.55000000000000004">
      <c r="A584" s="1"/>
      <c r="B584" s="1"/>
      <c r="C584" s="1"/>
      <c r="D584" s="1"/>
      <c r="E584" s="1"/>
      <c r="F584" s="1"/>
      <c r="G584" s="1"/>
      <c r="H584" s="14"/>
    </row>
    <row r="585" spans="1:8" ht="21.75" customHeight="1" x14ac:dyDescent="0.55000000000000004">
      <c r="A585" s="1"/>
      <c r="B585" s="1"/>
      <c r="C585" s="1"/>
      <c r="D585" s="1"/>
      <c r="E585" s="1"/>
      <c r="F585" s="1"/>
      <c r="G585" s="1"/>
      <c r="H585" s="14"/>
    </row>
    <row r="586" spans="1:8" ht="21.75" customHeight="1" x14ac:dyDescent="0.55000000000000004">
      <c r="A586" s="1"/>
      <c r="B586" s="1"/>
      <c r="C586" s="1"/>
      <c r="D586" s="1"/>
      <c r="E586" s="1"/>
      <c r="F586" s="1"/>
      <c r="G586" s="1"/>
      <c r="H586" s="14"/>
    </row>
    <row r="587" spans="1:8" ht="21.75" customHeight="1" x14ac:dyDescent="0.55000000000000004">
      <c r="A587" s="1"/>
      <c r="B587" s="1"/>
      <c r="C587" s="1"/>
      <c r="D587" s="1"/>
      <c r="E587" s="1"/>
      <c r="F587" s="1"/>
      <c r="G587" s="1"/>
      <c r="H587" s="14"/>
    </row>
    <row r="588" spans="1:8" ht="21.75" customHeight="1" x14ac:dyDescent="0.55000000000000004">
      <c r="A588" s="1"/>
      <c r="B588" s="1"/>
      <c r="C588" s="1"/>
      <c r="D588" s="1"/>
      <c r="E588" s="1"/>
      <c r="F588" s="1"/>
      <c r="G588" s="1"/>
      <c r="H588" s="14"/>
    </row>
    <row r="589" spans="1:8" ht="21.75" customHeight="1" x14ac:dyDescent="0.55000000000000004">
      <c r="A589" s="1"/>
      <c r="B589" s="1"/>
      <c r="C589" s="1"/>
      <c r="D589" s="1"/>
      <c r="E589" s="1"/>
      <c r="F589" s="1"/>
      <c r="G589" s="1"/>
      <c r="H589" s="14"/>
    </row>
    <row r="590" spans="1:8" ht="21.75" customHeight="1" x14ac:dyDescent="0.55000000000000004">
      <c r="A590" s="1"/>
      <c r="B590" s="1"/>
      <c r="C590" s="1"/>
      <c r="D590" s="1"/>
      <c r="E590" s="1"/>
      <c r="F590" s="1"/>
      <c r="G590" s="1"/>
      <c r="H590" s="14"/>
    </row>
    <row r="591" spans="1:8" ht="21.75" customHeight="1" x14ac:dyDescent="0.55000000000000004">
      <c r="A591" s="1"/>
      <c r="B591" s="1"/>
      <c r="C591" s="1"/>
      <c r="D591" s="1"/>
      <c r="E591" s="1"/>
      <c r="F591" s="1"/>
      <c r="G591" s="1"/>
      <c r="H591" s="14"/>
    </row>
    <row r="592" spans="1:8" ht="21.75" customHeight="1" x14ac:dyDescent="0.55000000000000004">
      <c r="A592" s="1"/>
      <c r="B592" s="1"/>
      <c r="C592" s="1"/>
      <c r="D592" s="1"/>
      <c r="E592" s="1"/>
      <c r="F592" s="1"/>
      <c r="G592" s="1"/>
      <c r="H592" s="14"/>
    </row>
    <row r="593" spans="1:8" ht="21.75" customHeight="1" x14ac:dyDescent="0.55000000000000004">
      <c r="A593" s="1"/>
      <c r="B593" s="1"/>
      <c r="C593" s="1"/>
      <c r="D593" s="1"/>
      <c r="E593" s="1"/>
      <c r="F593" s="1"/>
      <c r="G593" s="1"/>
      <c r="H593" s="14"/>
    </row>
    <row r="594" spans="1:8" ht="21.75" customHeight="1" x14ac:dyDescent="0.55000000000000004">
      <c r="A594" s="1"/>
      <c r="B594" s="1"/>
      <c r="C594" s="1"/>
      <c r="D594" s="1"/>
      <c r="E594" s="1"/>
      <c r="F594" s="1"/>
      <c r="G594" s="1"/>
      <c r="H594" s="14"/>
    </row>
    <row r="595" spans="1:8" ht="21.75" customHeight="1" x14ac:dyDescent="0.55000000000000004">
      <c r="A595" s="1"/>
      <c r="B595" s="1"/>
      <c r="C595" s="1"/>
      <c r="D595" s="1"/>
      <c r="E595" s="1"/>
      <c r="F595" s="1"/>
      <c r="G595" s="1"/>
      <c r="H595" s="14"/>
    </row>
    <row r="596" spans="1:8" ht="21.75" customHeight="1" x14ac:dyDescent="0.55000000000000004">
      <c r="A596" s="1"/>
      <c r="B596" s="1"/>
      <c r="C596" s="1"/>
      <c r="D596" s="1"/>
      <c r="E596" s="1"/>
      <c r="F596" s="1"/>
      <c r="G596" s="1"/>
      <c r="H596" s="14"/>
    </row>
    <row r="597" spans="1:8" ht="21.75" customHeight="1" x14ac:dyDescent="0.55000000000000004">
      <c r="A597" s="1"/>
      <c r="B597" s="1"/>
      <c r="C597" s="1"/>
      <c r="D597" s="1"/>
      <c r="E597" s="1"/>
      <c r="F597" s="1"/>
      <c r="G597" s="1"/>
      <c r="H597" s="14"/>
    </row>
    <row r="598" spans="1:8" ht="21.75" customHeight="1" x14ac:dyDescent="0.55000000000000004">
      <c r="A598" s="1"/>
      <c r="B598" s="1"/>
      <c r="C598" s="1"/>
      <c r="D598" s="1"/>
      <c r="E598" s="1"/>
      <c r="F598" s="1"/>
      <c r="G598" s="1"/>
      <c r="H598" s="14"/>
    </row>
    <row r="599" spans="1:8" ht="21.75" customHeight="1" x14ac:dyDescent="0.55000000000000004">
      <c r="A599" s="1"/>
      <c r="B599" s="1"/>
      <c r="C599" s="1"/>
      <c r="D599" s="1"/>
      <c r="E599" s="1"/>
      <c r="F599" s="1"/>
      <c r="G599" s="1"/>
      <c r="H599" s="14"/>
    </row>
    <row r="600" spans="1:8" ht="21.75" customHeight="1" x14ac:dyDescent="0.55000000000000004">
      <c r="A600" s="1"/>
      <c r="B600" s="1"/>
      <c r="C600" s="1"/>
      <c r="D600" s="1"/>
      <c r="E600" s="1"/>
      <c r="F600" s="1"/>
      <c r="G600" s="1"/>
      <c r="H600" s="14"/>
    </row>
    <row r="601" spans="1:8" ht="21.75" customHeight="1" x14ac:dyDescent="0.55000000000000004">
      <c r="A601" s="1"/>
      <c r="B601" s="1"/>
      <c r="C601" s="1"/>
      <c r="D601" s="1"/>
      <c r="E601" s="1"/>
      <c r="F601" s="1"/>
      <c r="G601" s="1"/>
      <c r="H601" s="14"/>
    </row>
    <row r="602" spans="1:8" ht="21.75" customHeight="1" x14ac:dyDescent="0.55000000000000004">
      <c r="A602" s="1"/>
      <c r="B602" s="1"/>
      <c r="C602" s="1"/>
      <c r="D602" s="1"/>
      <c r="E602" s="1"/>
      <c r="F602" s="1"/>
      <c r="G602" s="1"/>
      <c r="H602" s="14"/>
    </row>
    <row r="603" spans="1:8" ht="21.75" customHeight="1" x14ac:dyDescent="0.55000000000000004">
      <c r="A603" s="1"/>
      <c r="B603" s="1"/>
      <c r="C603" s="1"/>
      <c r="D603" s="1"/>
      <c r="E603" s="1"/>
      <c r="F603" s="1"/>
      <c r="G603" s="1"/>
      <c r="H603" s="14"/>
    </row>
    <row r="604" spans="1:8" ht="21.75" customHeight="1" x14ac:dyDescent="0.55000000000000004">
      <c r="A604" s="1"/>
      <c r="B604" s="1"/>
      <c r="C604" s="1"/>
      <c r="D604" s="1"/>
      <c r="E604" s="1"/>
      <c r="F604" s="1"/>
      <c r="G604" s="1"/>
      <c r="H604" s="14"/>
    </row>
    <row r="605" spans="1:8" ht="21.75" customHeight="1" x14ac:dyDescent="0.55000000000000004">
      <c r="A605" s="1"/>
      <c r="B605" s="1"/>
      <c r="C605" s="1"/>
      <c r="D605" s="1"/>
      <c r="E605" s="1"/>
      <c r="F605" s="1"/>
      <c r="G605" s="1"/>
      <c r="H605" s="14"/>
    </row>
    <row r="606" spans="1:8" ht="21.75" customHeight="1" x14ac:dyDescent="0.55000000000000004">
      <c r="A606" s="1"/>
      <c r="B606" s="1"/>
      <c r="C606" s="1"/>
      <c r="D606" s="1"/>
      <c r="E606" s="1"/>
      <c r="F606" s="1"/>
      <c r="G606" s="1"/>
      <c r="H606" s="14"/>
    </row>
    <row r="607" spans="1:8" ht="21.75" customHeight="1" x14ac:dyDescent="0.55000000000000004">
      <c r="A607" s="1"/>
      <c r="B607" s="1"/>
      <c r="C607" s="1"/>
      <c r="D607" s="1"/>
      <c r="E607" s="1"/>
      <c r="F607" s="1"/>
      <c r="G607" s="1"/>
      <c r="H607" s="14"/>
    </row>
    <row r="608" spans="1:8" ht="21.75" customHeight="1" x14ac:dyDescent="0.55000000000000004">
      <c r="A608" s="1"/>
      <c r="B608" s="1"/>
      <c r="C608" s="1"/>
      <c r="D608" s="1"/>
      <c r="E608" s="1"/>
      <c r="F608" s="1"/>
      <c r="G608" s="1"/>
      <c r="H608" s="14"/>
    </row>
    <row r="609" spans="1:8" ht="21.75" customHeight="1" x14ac:dyDescent="0.55000000000000004">
      <c r="A609" s="1"/>
      <c r="B609" s="1"/>
      <c r="C609" s="1"/>
      <c r="D609" s="1"/>
      <c r="E609" s="1"/>
      <c r="F609" s="1"/>
      <c r="G609" s="1"/>
      <c r="H609" s="14"/>
    </row>
    <row r="610" spans="1:8" ht="21.75" customHeight="1" x14ac:dyDescent="0.55000000000000004">
      <c r="A610" s="1"/>
      <c r="B610" s="1"/>
      <c r="C610" s="1"/>
      <c r="D610" s="1"/>
      <c r="E610" s="1"/>
      <c r="F610" s="1"/>
      <c r="G610" s="1"/>
      <c r="H610" s="14"/>
    </row>
    <row r="611" spans="1:8" ht="21.75" customHeight="1" x14ac:dyDescent="0.55000000000000004">
      <c r="A611" s="1"/>
      <c r="B611" s="1"/>
      <c r="C611" s="1"/>
      <c r="D611" s="1"/>
      <c r="E611" s="1"/>
      <c r="F611" s="1"/>
      <c r="G611" s="1"/>
      <c r="H611" s="14"/>
    </row>
    <row r="612" spans="1:8" ht="21.75" customHeight="1" x14ac:dyDescent="0.55000000000000004">
      <c r="A612" s="1"/>
      <c r="B612" s="1"/>
      <c r="C612" s="1"/>
      <c r="D612" s="1"/>
      <c r="E612" s="1"/>
      <c r="F612" s="1"/>
      <c r="G612" s="1"/>
      <c r="H612" s="14"/>
    </row>
    <row r="613" spans="1:8" ht="21.75" customHeight="1" x14ac:dyDescent="0.55000000000000004">
      <c r="A613" s="1"/>
      <c r="B613" s="1"/>
      <c r="C613" s="1"/>
      <c r="D613" s="1"/>
      <c r="E613" s="1"/>
      <c r="F613" s="1"/>
      <c r="G613" s="1"/>
      <c r="H613" s="14"/>
    </row>
    <row r="614" spans="1:8" ht="21.75" customHeight="1" x14ac:dyDescent="0.55000000000000004">
      <c r="A614" s="1"/>
      <c r="B614" s="1"/>
      <c r="C614" s="1"/>
      <c r="D614" s="1"/>
      <c r="E614" s="1"/>
      <c r="F614" s="1"/>
      <c r="G614" s="1"/>
      <c r="H614" s="14"/>
    </row>
    <row r="615" spans="1:8" ht="21.75" customHeight="1" x14ac:dyDescent="0.55000000000000004">
      <c r="A615" s="1"/>
      <c r="B615" s="1"/>
      <c r="C615" s="1"/>
      <c r="D615" s="1"/>
      <c r="E615" s="1"/>
      <c r="F615" s="1"/>
      <c r="G615" s="1"/>
      <c r="H615" s="14"/>
    </row>
    <row r="616" spans="1:8" ht="21.75" customHeight="1" x14ac:dyDescent="0.55000000000000004">
      <c r="A616" s="1"/>
      <c r="B616" s="1"/>
      <c r="C616" s="1"/>
      <c r="D616" s="1"/>
      <c r="E616" s="1"/>
      <c r="F616" s="1"/>
      <c r="G616" s="1"/>
      <c r="H616" s="14"/>
    </row>
    <row r="617" spans="1:8" ht="21.75" customHeight="1" x14ac:dyDescent="0.55000000000000004">
      <c r="A617" s="1"/>
      <c r="B617" s="1"/>
      <c r="C617" s="1"/>
      <c r="D617" s="1"/>
      <c r="E617" s="1"/>
      <c r="F617" s="1"/>
      <c r="G617" s="1"/>
      <c r="H617" s="14"/>
    </row>
    <row r="618" spans="1:8" ht="21.75" customHeight="1" x14ac:dyDescent="0.55000000000000004">
      <c r="A618" s="1"/>
      <c r="B618" s="1"/>
      <c r="C618" s="1"/>
      <c r="D618" s="1"/>
      <c r="E618" s="1"/>
      <c r="F618" s="1"/>
      <c r="G618" s="1"/>
      <c r="H618" s="14"/>
    </row>
    <row r="619" spans="1:8" ht="21.75" customHeight="1" x14ac:dyDescent="0.55000000000000004">
      <c r="A619" s="1"/>
      <c r="B619" s="1"/>
      <c r="C619" s="1"/>
      <c r="D619" s="1"/>
      <c r="E619" s="1"/>
      <c r="F619" s="1"/>
      <c r="G619" s="1"/>
      <c r="H619" s="14"/>
    </row>
    <row r="620" spans="1:8" ht="21.75" customHeight="1" x14ac:dyDescent="0.55000000000000004">
      <c r="A620" s="1"/>
      <c r="B620" s="1"/>
      <c r="C620" s="1"/>
      <c r="D620" s="1"/>
      <c r="E620" s="1"/>
      <c r="F620" s="1"/>
      <c r="G620" s="1"/>
      <c r="H620" s="14"/>
    </row>
    <row r="621" spans="1:8" ht="21.75" customHeight="1" x14ac:dyDescent="0.55000000000000004">
      <c r="A621" s="1"/>
      <c r="B621" s="1"/>
      <c r="C621" s="1"/>
      <c r="D621" s="1"/>
      <c r="E621" s="1"/>
      <c r="F621" s="1"/>
      <c r="G621" s="1"/>
      <c r="H621" s="14"/>
    </row>
    <row r="622" spans="1:8" ht="21.75" customHeight="1" x14ac:dyDescent="0.55000000000000004">
      <c r="A622" s="1"/>
      <c r="B622" s="1"/>
      <c r="C622" s="1"/>
      <c r="D622" s="1"/>
      <c r="E622" s="1"/>
      <c r="F622" s="1"/>
      <c r="G622" s="1"/>
      <c r="H622" s="14"/>
    </row>
    <row r="623" spans="1:8" ht="21.75" customHeight="1" x14ac:dyDescent="0.55000000000000004">
      <c r="A623" s="1"/>
      <c r="B623" s="1"/>
      <c r="C623" s="1"/>
      <c r="D623" s="1"/>
      <c r="E623" s="1"/>
      <c r="F623" s="1"/>
      <c r="G623" s="1"/>
      <c r="H623" s="14"/>
    </row>
    <row r="624" spans="1:8" ht="21.75" customHeight="1" x14ac:dyDescent="0.55000000000000004">
      <c r="A624" s="1"/>
      <c r="B624" s="1"/>
      <c r="C624" s="1"/>
      <c r="D624" s="1"/>
      <c r="E624" s="1"/>
      <c r="F624" s="1"/>
      <c r="G624" s="1"/>
      <c r="H624" s="14"/>
    </row>
    <row r="625" spans="1:8" ht="21.75" customHeight="1" x14ac:dyDescent="0.55000000000000004">
      <c r="A625" s="1"/>
      <c r="B625" s="1"/>
      <c r="C625" s="1"/>
      <c r="D625" s="1"/>
      <c r="E625" s="1"/>
      <c r="F625" s="1"/>
      <c r="G625" s="1"/>
      <c r="H625" s="14"/>
    </row>
    <row r="626" spans="1:8" ht="21.75" customHeight="1" x14ac:dyDescent="0.55000000000000004">
      <c r="A626" s="1"/>
      <c r="B626" s="1"/>
      <c r="C626" s="1"/>
      <c r="D626" s="1"/>
      <c r="E626" s="1"/>
      <c r="F626" s="1"/>
      <c r="G626" s="1"/>
      <c r="H626" s="14"/>
    </row>
    <row r="627" spans="1:8" ht="21.75" customHeight="1" x14ac:dyDescent="0.55000000000000004">
      <c r="A627" s="1"/>
      <c r="B627" s="1"/>
      <c r="C627" s="1"/>
      <c r="D627" s="1"/>
      <c r="E627" s="1"/>
      <c r="F627" s="1"/>
      <c r="G627" s="1"/>
      <c r="H627" s="14"/>
    </row>
    <row r="628" spans="1:8" ht="21.75" customHeight="1" x14ac:dyDescent="0.55000000000000004">
      <c r="A628" s="1"/>
      <c r="B628" s="1"/>
      <c r="C628" s="1"/>
      <c r="D628" s="1"/>
      <c r="E628" s="1"/>
      <c r="F628" s="1"/>
      <c r="G628" s="1"/>
      <c r="H628" s="14"/>
    </row>
    <row r="629" spans="1:8" ht="21.75" customHeight="1" x14ac:dyDescent="0.55000000000000004">
      <c r="A629" s="1"/>
      <c r="B629" s="1"/>
      <c r="C629" s="1"/>
      <c r="D629" s="1"/>
      <c r="E629" s="1"/>
      <c r="F629" s="1"/>
      <c r="G629" s="1"/>
      <c r="H629" s="14"/>
    </row>
    <row r="630" spans="1:8" ht="21.75" customHeight="1" x14ac:dyDescent="0.55000000000000004">
      <c r="A630" s="1"/>
      <c r="B630" s="1"/>
      <c r="C630" s="1"/>
      <c r="D630" s="1"/>
      <c r="E630" s="1"/>
      <c r="F630" s="1"/>
      <c r="G630" s="1"/>
      <c r="H630" s="14"/>
    </row>
    <row r="631" spans="1:8" ht="21.75" customHeight="1" x14ac:dyDescent="0.55000000000000004">
      <c r="A631" s="1"/>
      <c r="B631" s="1"/>
      <c r="C631" s="1"/>
      <c r="D631" s="1"/>
      <c r="E631" s="1"/>
      <c r="F631" s="1"/>
      <c r="G631" s="1"/>
      <c r="H631" s="14"/>
    </row>
    <row r="632" spans="1:8" ht="21.75" customHeight="1" x14ac:dyDescent="0.55000000000000004">
      <c r="A632" s="1"/>
      <c r="B632" s="1"/>
      <c r="C632" s="1"/>
      <c r="D632" s="1"/>
      <c r="E632" s="1"/>
      <c r="F632" s="1"/>
      <c r="G632" s="1"/>
      <c r="H632" s="14"/>
    </row>
    <row r="633" spans="1:8" ht="21.75" customHeight="1" x14ac:dyDescent="0.55000000000000004">
      <c r="A633" s="1"/>
      <c r="B633" s="1"/>
      <c r="C633" s="1"/>
      <c r="D633" s="1"/>
      <c r="E633" s="1"/>
      <c r="F633" s="1"/>
      <c r="G633" s="1"/>
      <c r="H633" s="14"/>
    </row>
    <row r="634" spans="1:8" ht="21.75" customHeight="1" x14ac:dyDescent="0.55000000000000004">
      <c r="A634" s="1"/>
      <c r="B634" s="1"/>
      <c r="C634" s="1"/>
      <c r="D634" s="1"/>
      <c r="E634" s="1"/>
      <c r="F634" s="1"/>
      <c r="G634" s="1"/>
      <c r="H634" s="14"/>
    </row>
    <row r="635" spans="1:8" ht="21.75" customHeight="1" x14ac:dyDescent="0.55000000000000004">
      <c r="A635" s="1"/>
      <c r="B635" s="1"/>
      <c r="C635" s="1"/>
      <c r="D635" s="1"/>
      <c r="E635" s="1"/>
      <c r="F635" s="1"/>
      <c r="G635" s="1"/>
      <c r="H635" s="14"/>
    </row>
    <row r="636" spans="1:8" ht="21.75" customHeight="1" x14ac:dyDescent="0.55000000000000004">
      <c r="A636" s="1"/>
      <c r="B636" s="1"/>
      <c r="C636" s="1"/>
      <c r="D636" s="1"/>
      <c r="E636" s="1"/>
      <c r="F636" s="1"/>
      <c r="G636" s="1"/>
      <c r="H636" s="14"/>
    </row>
    <row r="637" spans="1:8" ht="21.75" customHeight="1" x14ac:dyDescent="0.55000000000000004">
      <c r="A637" s="1"/>
      <c r="B637" s="1"/>
      <c r="C637" s="1"/>
      <c r="D637" s="1"/>
      <c r="E637" s="1"/>
      <c r="F637" s="1"/>
      <c r="G637" s="1"/>
      <c r="H637" s="14"/>
    </row>
    <row r="638" spans="1:8" ht="21.75" customHeight="1" x14ac:dyDescent="0.55000000000000004">
      <c r="A638" s="1"/>
      <c r="B638" s="1"/>
      <c r="C638" s="1"/>
      <c r="D638" s="1"/>
      <c r="E638" s="1"/>
      <c r="F638" s="1"/>
      <c r="G638" s="1"/>
      <c r="H638" s="14"/>
    </row>
    <row r="639" spans="1:8" ht="21.75" customHeight="1" x14ac:dyDescent="0.55000000000000004">
      <c r="A639" s="1"/>
      <c r="B639" s="1"/>
      <c r="C639" s="1"/>
      <c r="D639" s="1"/>
      <c r="E639" s="1"/>
      <c r="F639" s="1"/>
      <c r="G639" s="1"/>
      <c r="H639" s="14"/>
    </row>
    <row r="640" spans="1:8" ht="21.75" customHeight="1" x14ac:dyDescent="0.55000000000000004">
      <c r="A640" s="1"/>
      <c r="B640" s="1"/>
      <c r="C640" s="1"/>
      <c r="D640" s="1"/>
      <c r="E640" s="1"/>
      <c r="F640" s="1"/>
      <c r="G640" s="1"/>
      <c r="H640" s="14"/>
    </row>
    <row r="641" spans="1:8" ht="21.75" customHeight="1" x14ac:dyDescent="0.55000000000000004">
      <c r="A641" s="1"/>
      <c r="B641" s="1"/>
      <c r="C641" s="1"/>
      <c r="D641" s="1"/>
      <c r="E641" s="1"/>
      <c r="F641" s="1"/>
      <c r="G641" s="1"/>
      <c r="H641" s="14"/>
    </row>
    <row r="642" spans="1:8" ht="21.75" customHeight="1" x14ac:dyDescent="0.55000000000000004">
      <c r="A642" s="1"/>
      <c r="B642" s="1"/>
      <c r="C642" s="1"/>
      <c r="D642" s="1"/>
      <c r="E642" s="1"/>
      <c r="F642" s="1"/>
      <c r="G642" s="1"/>
      <c r="H642" s="14"/>
    </row>
    <row r="643" spans="1:8" ht="21.75" customHeight="1" x14ac:dyDescent="0.55000000000000004">
      <c r="A643" s="1"/>
      <c r="B643" s="1"/>
      <c r="C643" s="1"/>
      <c r="D643" s="1"/>
      <c r="E643" s="1"/>
      <c r="F643" s="1"/>
      <c r="G643" s="1"/>
      <c r="H643" s="14"/>
    </row>
    <row r="644" spans="1:8" ht="21.75" customHeight="1" x14ac:dyDescent="0.55000000000000004">
      <c r="A644" s="1"/>
      <c r="B644" s="1"/>
      <c r="C644" s="1"/>
      <c r="D644" s="1"/>
      <c r="E644" s="1"/>
      <c r="F644" s="1"/>
      <c r="G644" s="1"/>
      <c r="H644" s="14"/>
    </row>
    <row r="645" spans="1:8" ht="21.75" customHeight="1" x14ac:dyDescent="0.55000000000000004">
      <c r="A645" s="1"/>
      <c r="B645" s="1"/>
      <c r="C645" s="1"/>
      <c r="D645" s="1"/>
      <c r="E645" s="1"/>
      <c r="F645" s="1"/>
      <c r="G645" s="1"/>
      <c r="H645" s="14"/>
    </row>
    <row r="646" spans="1:8" ht="21.75" customHeight="1" x14ac:dyDescent="0.55000000000000004">
      <c r="A646" s="1"/>
      <c r="B646" s="1"/>
      <c r="C646" s="1"/>
      <c r="D646" s="1"/>
      <c r="E646" s="1"/>
      <c r="F646" s="1"/>
      <c r="G646" s="1"/>
      <c r="H646" s="14"/>
    </row>
    <row r="647" spans="1:8" ht="21.75" customHeight="1" x14ac:dyDescent="0.55000000000000004">
      <c r="A647" s="1"/>
      <c r="B647" s="1"/>
      <c r="C647" s="1"/>
      <c r="D647" s="1"/>
      <c r="E647" s="1"/>
      <c r="F647" s="1"/>
      <c r="G647" s="1"/>
      <c r="H647" s="14"/>
    </row>
    <row r="648" spans="1:8" ht="21.75" customHeight="1" x14ac:dyDescent="0.55000000000000004">
      <c r="A648" s="1"/>
      <c r="B648" s="1"/>
      <c r="C648" s="1"/>
      <c r="D648" s="1"/>
      <c r="E648" s="1"/>
      <c r="F648" s="1"/>
      <c r="G648" s="1"/>
      <c r="H648" s="14"/>
    </row>
    <row r="649" spans="1:8" ht="21.75" customHeight="1" x14ac:dyDescent="0.55000000000000004">
      <c r="A649" s="1"/>
      <c r="B649" s="1"/>
      <c r="C649" s="1"/>
      <c r="D649" s="1"/>
      <c r="E649" s="1"/>
      <c r="F649" s="1"/>
      <c r="G649" s="1"/>
      <c r="H649" s="14"/>
    </row>
    <row r="650" spans="1:8" ht="21.75" customHeight="1" x14ac:dyDescent="0.55000000000000004">
      <c r="A650" s="1"/>
      <c r="B650" s="1"/>
      <c r="C650" s="1"/>
      <c r="D650" s="1"/>
      <c r="E650" s="1"/>
      <c r="F650" s="1"/>
      <c r="G650" s="1"/>
      <c r="H650" s="14"/>
    </row>
    <row r="651" spans="1:8" ht="21.75" customHeight="1" x14ac:dyDescent="0.55000000000000004">
      <c r="A651" s="1"/>
      <c r="B651" s="1"/>
      <c r="C651" s="1"/>
      <c r="D651" s="1"/>
      <c r="E651" s="1"/>
      <c r="F651" s="1"/>
      <c r="G651" s="1"/>
      <c r="H651" s="14"/>
    </row>
    <row r="652" spans="1:8" ht="21.75" customHeight="1" x14ac:dyDescent="0.55000000000000004">
      <c r="A652" s="1"/>
      <c r="B652" s="1"/>
      <c r="C652" s="1"/>
      <c r="D652" s="1"/>
      <c r="E652" s="1"/>
      <c r="F652" s="1"/>
      <c r="G652" s="1"/>
      <c r="H652" s="14"/>
    </row>
    <row r="653" spans="1:8" ht="21.75" customHeight="1" x14ac:dyDescent="0.55000000000000004">
      <c r="A653" s="1"/>
      <c r="B653" s="1"/>
      <c r="C653" s="1"/>
      <c r="D653" s="1"/>
      <c r="E653" s="1"/>
      <c r="F653" s="1"/>
      <c r="G653" s="1"/>
      <c r="H653" s="14"/>
    </row>
    <row r="654" spans="1:8" ht="21.75" customHeight="1" x14ac:dyDescent="0.55000000000000004">
      <c r="A654" s="1"/>
      <c r="B654" s="1"/>
      <c r="C654" s="1"/>
      <c r="D654" s="1"/>
      <c r="E654" s="1"/>
      <c r="F654" s="1"/>
      <c r="G654" s="1"/>
      <c r="H654" s="14"/>
    </row>
    <row r="655" spans="1:8" ht="21.75" customHeight="1" x14ac:dyDescent="0.55000000000000004">
      <c r="A655" s="1"/>
      <c r="B655" s="1"/>
      <c r="C655" s="1"/>
      <c r="D655" s="1"/>
      <c r="E655" s="1"/>
      <c r="F655" s="1"/>
      <c r="G655" s="1"/>
      <c r="H655" s="14"/>
    </row>
    <row r="656" spans="1:8" ht="21.75" customHeight="1" x14ac:dyDescent="0.55000000000000004">
      <c r="A656" s="1"/>
      <c r="B656" s="1"/>
      <c r="C656" s="1"/>
      <c r="D656" s="1"/>
      <c r="E656" s="1"/>
      <c r="F656" s="1"/>
      <c r="G656" s="1"/>
      <c r="H656" s="14"/>
    </row>
    <row r="657" spans="1:8" ht="21.75" customHeight="1" x14ac:dyDescent="0.55000000000000004">
      <c r="A657" s="1"/>
      <c r="B657" s="1"/>
      <c r="C657" s="1"/>
      <c r="D657" s="1"/>
      <c r="E657" s="1"/>
      <c r="F657" s="1"/>
      <c r="G657" s="1"/>
      <c r="H657" s="14"/>
    </row>
    <row r="658" spans="1:8" ht="21.75" customHeight="1" x14ac:dyDescent="0.55000000000000004">
      <c r="A658" s="1"/>
      <c r="B658" s="1"/>
      <c r="C658" s="1"/>
      <c r="D658" s="1"/>
      <c r="E658" s="1"/>
      <c r="F658" s="1"/>
      <c r="G658" s="1"/>
      <c r="H658" s="14"/>
    </row>
    <row r="659" spans="1:8" ht="21.75" customHeight="1" x14ac:dyDescent="0.55000000000000004">
      <c r="A659" s="1"/>
      <c r="B659" s="1"/>
      <c r="C659" s="1"/>
      <c r="D659" s="1"/>
      <c r="E659" s="1"/>
      <c r="F659" s="1"/>
      <c r="G659" s="1"/>
      <c r="H659" s="14"/>
    </row>
    <row r="660" spans="1:8" ht="21.75" customHeight="1" x14ac:dyDescent="0.55000000000000004">
      <c r="A660" s="1"/>
      <c r="B660" s="1"/>
      <c r="C660" s="1"/>
      <c r="D660" s="1"/>
      <c r="E660" s="1"/>
      <c r="F660" s="1"/>
      <c r="G660" s="1"/>
      <c r="H660" s="14"/>
    </row>
    <row r="661" spans="1:8" ht="21.75" customHeight="1" x14ac:dyDescent="0.55000000000000004">
      <c r="A661" s="1"/>
      <c r="B661" s="1"/>
      <c r="C661" s="1"/>
      <c r="D661" s="1"/>
      <c r="E661" s="1"/>
      <c r="F661" s="1"/>
      <c r="G661" s="1"/>
      <c r="H661" s="14"/>
    </row>
    <row r="662" spans="1:8" ht="21.75" customHeight="1" x14ac:dyDescent="0.55000000000000004">
      <c r="A662" s="1"/>
      <c r="B662" s="1"/>
      <c r="C662" s="1"/>
      <c r="D662" s="1"/>
      <c r="E662" s="1"/>
      <c r="F662" s="1"/>
      <c r="G662" s="1"/>
      <c r="H662" s="14"/>
    </row>
    <row r="663" spans="1:8" ht="21.75" customHeight="1" x14ac:dyDescent="0.55000000000000004">
      <c r="A663" s="1"/>
      <c r="B663" s="1"/>
      <c r="C663" s="1"/>
      <c r="D663" s="1"/>
      <c r="E663" s="1"/>
      <c r="F663" s="1"/>
      <c r="G663" s="1"/>
      <c r="H663" s="14"/>
    </row>
    <row r="664" spans="1:8" ht="21.75" customHeight="1" x14ac:dyDescent="0.55000000000000004">
      <c r="A664" s="1"/>
      <c r="B664" s="1"/>
      <c r="C664" s="1"/>
      <c r="D664" s="1"/>
      <c r="E664" s="1"/>
      <c r="F664" s="1"/>
      <c r="G664" s="1"/>
      <c r="H664" s="14"/>
    </row>
    <row r="665" spans="1:8" ht="21.75" customHeight="1" x14ac:dyDescent="0.55000000000000004">
      <c r="A665" s="1"/>
      <c r="B665" s="1"/>
      <c r="C665" s="1"/>
      <c r="D665" s="1"/>
      <c r="E665" s="1"/>
      <c r="F665" s="1"/>
      <c r="G665" s="1"/>
      <c r="H665" s="14"/>
    </row>
    <row r="666" spans="1:8" ht="21.75" customHeight="1" x14ac:dyDescent="0.55000000000000004">
      <c r="A666" s="1"/>
      <c r="B666" s="1"/>
      <c r="C666" s="1"/>
      <c r="D666" s="1"/>
      <c r="E666" s="1"/>
      <c r="F666" s="1"/>
      <c r="G666" s="1"/>
      <c r="H666" s="14"/>
    </row>
    <row r="667" spans="1:8" ht="21.75" customHeight="1" x14ac:dyDescent="0.55000000000000004">
      <c r="A667" s="1"/>
      <c r="B667" s="1"/>
      <c r="C667" s="1"/>
      <c r="D667" s="1"/>
      <c r="E667" s="1"/>
      <c r="F667" s="1"/>
      <c r="G667" s="1"/>
      <c r="H667" s="14"/>
    </row>
    <row r="668" spans="1:8" ht="21.75" customHeight="1" x14ac:dyDescent="0.55000000000000004">
      <c r="A668" s="1"/>
      <c r="B668" s="1"/>
      <c r="C668" s="1"/>
      <c r="D668" s="1"/>
      <c r="E668" s="1"/>
      <c r="F668" s="1"/>
      <c r="G668" s="1"/>
      <c r="H668" s="14"/>
    </row>
    <row r="669" spans="1:8" ht="21.75" customHeight="1" x14ac:dyDescent="0.55000000000000004">
      <c r="A669" s="1"/>
      <c r="B669" s="1"/>
      <c r="C669" s="1"/>
      <c r="D669" s="1"/>
      <c r="E669" s="1"/>
      <c r="F669" s="1"/>
      <c r="G669" s="1"/>
      <c r="H669" s="14"/>
    </row>
    <row r="670" spans="1:8" ht="21.75" customHeight="1" x14ac:dyDescent="0.55000000000000004">
      <c r="A670" s="1"/>
      <c r="B670" s="1"/>
      <c r="C670" s="1"/>
      <c r="D670" s="1"/>
      <c r="E670" s="1"/>
      <c r="F670" s="1"/>
      <c r="G670" s="1"/>
      <c r="H670" s="14"/>
    </row>
    <row r="671" spans="1:8" ht="21.75" customHeight="1" x14ac:dyDescent="0.55000000000000004">
      <c r="A671" s="1"/>
      <c r="B671" s="1"/>
      <c r="C671" s="1"/>
      <c r="D671" s="1"/>
      <c r="E671" s="1"/>
      <c r="F671" s="1"/>
      <c r="G671" s="1"/>
      <c r="H671" s="14"/>
    </row>
    <row r="672" spans="1:8" ht="21.75" customHeight="1" x14ac:dyDescent="0.55000000000000004">
      <c r="A672" s="1"/>
      <c r="B672" s="1"/>
      <c r="C672" s="1"/>
      <c r="D672" s="1"/>
      <c r="E672" s="1"/>
      <c r="F672" s="1"/>
      <c r="G672" s="1"/>
      <c r="H672" s="14"/>
    </row>
    <row r="673" spans="1:8" ht="21.75" customHeight="1" x14ac:dyDescent="0.55000000000000004">
      <c r="A673" s="1"/>
      <c r="B673" s="1"/>
      <c r="C673" s="1"/>
      <c r="D673" s="1"/>
      <c r="E673" s="1"/>
      <c r="F673" s="1"/>
      <c r="G673" s="1"/>
      <c r="H673" s="14"/>
    </row>
    <row r="674" spans="1:8" ht="21.75" customHeight="1" x14ac:dyDescent="0.55000000000000004">
      <c r="A674" s="1"/>
      <c r="B674" s="1"/>
      <c r="C674" s="1"/>
      <c r="D674" s="1"/>
      <c r="E674" s="1"/>
      <c r="F674" s="1"/>
      <c r="G674" s="1"/>
      <c r="H674" s="14"/>
    </row>
    <row r="675" spans="1:8" ht="21.75" customHeight="1" x14ac:dyDescent="0.55000000000000004">
      <c r="A675" s="1"/>
      <c r="B675" s="1"/>
      <c r="C675" s="1"/>
      <c r="D675" s="1"/>
      <c r="E675" s="1"/>
      <c r="F675" s="1"/>
      <c r="G675" s="1"/>
      <c r="H675" s="14"/>
    </row>
    <row r="676" spans="1:8" ht="21.75" customHeight="1" x14ac:dyDescent="0.55000000000000004">
      <c r="A676" s="1"/>
      <c r="B676" s="1"/>
      <c r="C676" s="1"/>
      <c r="D676" s="1"/>
      <c r="E676" s="1"/>
      <c r="F676" s="1"/>
      <c r="G676" s="1"/>
      <c r="H676" s="14"/>
    </row>
    <row r="677" spans="1:8" ht="21.75" customHeight="1" x14ac:dyDescent="0.55000000000000004">
      <c r="A677" s="1"/>
      <c r="B677" s="1"/>
      <c r="C677" s="1"/>
      <c r="D677" s="1"/>
      <c r="E677" s="1"/>
      <c r="F677" s="1"/>
      <c r="G677" s="1"/>
      <c r="H677" s="14"/>
    </row>
    <row r="678" spans="1:8" ht="21.75" customHeight="1" x14ac:dyDescent="0.55000000000000004">
      <c r="A678" s="1"/>
      <c r="B678" s="1"/>
      <c r="C678" s="1"/>
      <c r="D678" s="1"/>
      <c r="E678" s="1"/>
      <c r="F678" s="1"/>
      <c r="G678" s="1"/>
      <c r="H678" s="14"/>
    </row>
    <row r="679" spans="1:8" ht="21.75" customHeight="1" x14ac:dyDescent="0.55000000000000004">
      <c r="A679" s="1"/>
      <c r="B679" s="1"/>
      <c r="C679" s="1"/>
      <c r="D679" s="1"/>
      <c r="E679" s="1"/>
      <c r="F679" s="1"/>
      <c r="G679" s="1"/>
      <c r="H679" s="14"/>
    </row>
    <row r="680" spans="1:8" ht="21.75" customHeight="1" x14ac:dyDescent="0.55000000000000004">
      <c r="A680" s="1"/>
      <c r="B680" s="1"/>
      <c r="C680" s="1"/>
      <c r="D680" s="1"/>
      <c r="E680" s="1"/>
      <c r="F680" s="1"/>
      <c r="G680" s="1"/>
      <c r="H680" s="14"/>
    </row>
    <row r="681" spans="1:8" ht="21.75" customHeight="1" x14ac:dyDescent="0.55000000000000004">
      <c r="A681" s="1"/>
      <c r="B681" s="1"/>
      <c r="C681" s="1"/>
      <c r="D681" s="1"/>
      <c r="E681" s="1"/>
      <c r="F681" s="1"/>
      <c r="G681" s="1"/>
      <c r="H681" s="14"/>
    </row>
    <row r="682" spans="1:8" ht="21.75" customHeight="1" x14ac:dyDescent="0.55000000000000004">
      <c r="A682" s="1"/>
      <c r="B682" s="1"/>
      <c r="C682" s="1"/>
      <c r="D682" s="1"/>
      <c r="E682" s="1"/>
      <c r="F682" s="1"/>
      <c r="G682" s="1"/>
      <c r="H682" s="14"/>
    </row>
    <row r="683" spans="1:8" ht="21.75" customHeight="1" x14ac:dyDescent="0.55000000000000004">
      <c r="A683" s="1"/>
      <c r="B683" s="1"/>
      <c r="C683" s="1"/>
      <c r="D683" s="1"/>
      <c r="E683" s="1"/>
      <c r="F683" s="1"/>
      <c r="G683" s="1"/>
      <c r="H683" s="14"/>
    </row>
    <row r="684" spans="1:8" ht="21.75" customHeight="1" x14ac:dyDescent="0.55000000000000004">
      <c r="A684" s="1"/>
      <c r="B684" s="1"/>
      <c r="C684" s="1"/>
      <c r="D684" s="1"/>
      <c r="E684" s="1"/>
      <c r="F684" s="1"/>
      <c r="G684" s="1"/>
      <c r="H684" s="14"/>
    </row>
    <row r="685" spans="1:8" ht="21.75" customHeight="1" x14ac:dyDescent="0.55000000000000004">
      <c r="A685" s="1"/>
      <c r="B685" s="1"/>
      <c r="C685" s="1"/>
      <c r="D685" s="1"/>
      <c r="E685" s="1"/>
      <c r="F685" s="1"/>
      <c r="G685" s="1"/>
      <c r="H685" s="14"/>
    </row>
    <row r="686" spans="1:8" ht="21.75" customHeight="1" x14ac:dyDescent="0.55000000000000004">
      <c r="A686" s="1"/>
      <c r="B686" s="1"/>
      <c r="C686" s="1"/>
      <c r="D686" s="1"/>
      <c r="E686" s="1"/>
      <c r="F686" s="1"/>
      <c r="G686" s="1"/>
      <c r="H686" s="14"/>
    </row>
    <row r="687" spans="1:8" ht="21.75" customHeight="1" x14ac:dyDescent="0.55000000000000004">
      <c r="A687" s="1"/>
      <c r="B687" s="1"/>
      <c r="C687" s="1"/>
      <c r="D687" s="1"/>
      <c r="E687" s="1"/>
      <c r="F687" s="1"/>
      <c r="G687" s="1"/>
      <c r="H687" s="14"/>
    </row>
    <row r="688" spans="1:8" ht="21.75" customHeight="1" x14ac:dyDescent="0.55000000000000004">
      <c r="A688" s="1"/>
      <c r="B688" s="1"/>
      <c r="C688" s="1"/>
      <c r="D688" s="1"/>
      <c r="E688" s="1"/>
      <c r="F688" s="1"/>
      <c r="G688" s="1"/>
      <c r="H688" s="14"/>
    </row>
    <row r="689" spans="1:8" ht="21.75" customHeight="1" x14ac:dyDescent="0.55000000000000004">
      <c r="A689" s="1"/>
      <c r="B689" s="1"/>
      <c r="C689" s="1"/>
      <c r="D689" s="1"/>
      <c r="E689" s="1"/>
      <c r="F689" s="1"/>
      <c r="G689" s="1"/>
      <c r="H689" s="14"/>
    </row>
    <row r="690" spans="1:8" ht="21.75" customHeight="1" x14ac:dyDescent="0.55000000000000004">
      <c r="A690" s="1"/>
      <c r="B690" s="1"/>
      <c r="C690" s="1"/>
      <c r="D690" s="1"/>
      <c r="E690" s="1"/>
      <c r="F690" s="1"/>
      <c r="G690" s="1"/>
      <c r="H690" s="14"/>
    </row>
    <row r="691" spans="1:8" ht="21.75" customHeight="1" x14ac:dyDescent="0.55000000000000004">
      <c r="A691" s="1"/>
      <c r="B691" s="1"/>
      <c r="C691" s="1"/>
      <c r="D691" s="1"/>
      <c r="E691" s="1"/>
      <c r="F691" s="1"/>
      <c r="G691" s="1"/>
      <c r="H691" s="14"/>
    </row>
    <row r="692" spans="1:8" ht="21.75" customHeight="1" x14ac:dyDescent="0.55000000000000004">
      <c r="A692" s="1"/>
      <c r="B692" s="1"/>
      <c r="C692" s="1"/>
      <c r="D692" s="1"/>
      <c r="E692" s="1"/>
      <c r="F692" s="1"/>
      <c r="G692" s="1"/>
      <c r="H692" s="14"/>
    </row>
    <row r="693" spans="1:8" ht="21.75" customHeight="1" x14ac:dyDescent="0.55000000000000004">
      <c r="A693" s="1"/>
      <c r="B693" s="1"/>
      <c r="C693" s="1"/>
      <c r="D693" s="1"/>
      <c r="E693" s="1"/>
      <c r="F693" s="1"/>
      <c r="G693" s="1"/>
      <c r="H693" s="14"/>
    </row>
    <row r="694" spans="1:8" ht="21.75" customHeight="1" x14ac:dyDescent="0.55000000000000004">
      <c r="A694" s="1"/>
      <c r="B694" s="1"/>
      <c r="C694" s="1"/>
      <c r="D694" s="1"/>
      <c r="E694" s="1"/>
      <c r="F694" s="1"/>
      <c r="G694" s="1"/>
      <c r="H694" s="14"/>
    </row>
    <row r="695" spans="1:8" ht="21.75" customHeight="1" x14ac:dyDescent="0.55000000000000004">
      <c r="A695" s="1"/>
      <c r="B695" s="1"/>
      <c r="C695" s="1"/>
      <c r="D695" s="1"/>
      <c r="E695" s="1"/>
      <c r="F695" s="1"/>
      <c r="G695" s="1"/>
      <c r="H695" s="14"/>
    </row>
    <row r="696" spans="1:8" ht="21.75" customHeight="1" x14ac:dyDescent="0.55000000000000004">
      <c r="A696" s="1"/>
      <c r="B696" s="1"/>
      <c r="C696" s="1"/>
      <c r="D696" s="1"/>
      <c r="E696" s="1"/>
      <c r="F696" s="1"/>
      <c r="G696" s="1"/>
      <c r="H696" s="14"/>
    </row>
    <row r="697" spans="1:8" ht="21.75" customHeight="1" x14ac:dyDescent="0.55000000000000004">
      <c r="A697" s="1"/>
      <c r="B697" s="1"/>
      <c r="C697" s="1"/>
      <c r="D697" s="1"/>
      <c r="E697" s="1"/>
      <c r="F697" s="1"/>
      <c r="G697" s="1"/>
      <c r="H697" s="14"/>
    </row>
    <row r="698" spans="1:8" ht="21.75" customHeight="1" x14ac:dyDescent="0.55000000000000004">
      <c r="A698" s="1"/>
      <c r="B698" s="1"/>
      <c r="C698" s="1"/>
      <c r="D698" s="1"/>
      <c r="E698" s="1"/>
      <c r="F698" s="1"/>
      <c r="G698" s="1"/>
      <c r="H698" s="14"/>
    </row>
    <row r="699" spans="1:8" ht="21.75" customHeight="1" x14ac:dyDescent="0.55000000000000004">
      <c r="A699" s="1"/>
      <c r="B699" s="1"/>
      <c r="C699" s="1"/>
      <c r="D699" s="1"/>
      <c r="E699" s="1"/>
      <c r="F699" s="1"/>
      <c r="G699" s="1"/>
      <c r="H699" s="14"/>
    </row>
    <row r="700" spans="1:8" ht="21.75" customHeight="1" x14ac:dyDescent="0.55000000000000004">
      <c r="A700" s="1"/>
      <c r="B700" s="1"/>
      <c r="C700" s="1"/>
      <c r="D700" s="1"/>
      <c r="E700" s="1"/>
      <c r="F700" s="1"/>
      <c r="G700" s="1"/>
      <c r="H700" s="14"/>
    </row>
    <row r="701" spans="1:8" ht="21.75" customHeight="1" x14ac:dyDescent="0.55000000000000004">
      <c r="A701" s="1"/>
      <c r="B701" s="1"/>
      <c r="C701" s="1"/>
      <c r="D701" s="1"/>
      <c r="E701" s="1"/>
      <c r="F701" s="1"/>
      <c r="G701" s="1"/>
      <c r="H701" s="14"/>
    </row>
    <row r="702" spans="1:8" ht="21.75" customHeight="1" x14ac:dyDescent="0.55000000000000004">
      <c r="A702" s="1"/>
      <c r="B702" s="1"/>
      <c r="C702" s="1"/>
      <c r="D702" s="1"/>
      <c r="E702" s="1"/>
      <c r="F702" s="1"/>
      <c r="G702" s="1"/>
      <c r="H702" s="14"/>
    </row>
    <row r="703" spans="1:8" ht="21.75" customHeight="1" x14ac:dyDescent="0.55000000000000004">
      <c r="A703" s="1"/>
      <c r="B703" s="1"/>
      <c r="C703" s="1"/>
      <c r="D703" s="1"/>
      <c r="E703" s="1"/>
      <c r="F703" s="1"/>
      <c r="G703" s="1"/>
      <c r="H703" s="14"/>
    </row>
    <row r="704" spans="1:8" ht="21.75" customHeight="1" x14ac:dyDescent="0.55000000000000004">
      <c r="A704" s="1"/>
      <c r="B704" s="1"/>
      <c r="C704" s="1"/>
      <c r="D704" s="1"/>
      <c r="E704" s="1"/>
      <c r="F704" s="1"/>
      <c r="G704" s="1"/>
      <c r="H704" s="14"/>
    </row>
    <row r="705" spans="1:8" ht="21.75" customHeight="1" x14ac:dyDescent="0.55000000000000004">
      <c r="A705" s="1"/>
      <c r="B705" s="1"/>
      <c r="C705" s="1"/>
      <c r="D705" s="1"/>
      <c r="E705" s="1"/>
      <c r="F705" s="1"/>
      <c r="G705" s="1"/>
      <c r="H705" s="14"/>
    </row>
    <row r="706" spans="1:8" ht="21.75" customHeight="1" x14ac:dyDescent="0.55000000000000004">
      <c r="A706" s="1"/>
      <c r="B706" s="1"/>
      <c r="C706" s="1"/>
      <c r="D706" s="1"/>
      <c r="E706" s="1"/>
      <c r="F706" s="1"/>
      <c r="G706" s="1"/>
      <c r="H706" s="14"/>
    </row>
    <row r="707" spans="1:8" ht="21.75" customHeight="1" x14ac:dyDescent="0.55000000000000004">
      <c r="A707" s="1"/>
      <c r="B707" s="1"/>
      <c r="C707" s="1"/>
      <c r="D707" s="1"/>
      <c r="E707" s="1"/>
      <c r="F707" s="1"/>
      <c r="G707" s="1"/>
      <c r="H707" s="14"/>
    </row>
    <row r="708" spans="1:8" ht="21.75" customHeight="1" x14ac:dyDescent="0.55000000000000004">
      <c r="A708" s="1"/>
      <c r="B708" s="1"/>
      <c r="C708" s="1"/>
      <c r="D708" s="1"/>
      <c r="E708" s="1"/>
      <c r="F708" s="1"/>
      <c r="G708" s="1"/>
      <c r="H708" s="14"/>
    </row>
    <row r="709" spans="1:8" ht="21.75" customHeight="1" x14ac:dyDescent="0.55000000000000004">
      <c r="A709" s="1"/>
      <c r="B709" s="1"/>
      <c r="C709" s="1"/>
      <c r="D709" s="1"/>
      <c r="E709" s="1"/>
      <c r="F709" s="1"/>
      <c r="G709" s="1"/>
      <c r="H709" s="14"/>
    </row>
    <row r="710" spans="1:8" ht="21.75" customHeight="1" x14ac:dyDescent="0.55000000000000004">
      <c r="A710" s="1"/>
      <c r="B710" s="1"/>
      <c r="C710" s="1"/>
      <c r="D710" s="1"/>
      <c r="E710" s="1"/>
      <c r="F710" s="1"/>
      <c r="G710" s="1"/>
      <c r="H710" s="14"/>
    </row>
    <row r="711" spans="1:8" ht="21.75" customHeight="1" x14ac:dyDescent="0.55000000000000004">
      <c r="A711" s="1"/>
      <c r="B711" s="1"/>
      <c r="C711" s="1"/>
      <c r="D711" s="1"/>
      <c r="E711" s="1"/>
      <c r="F711" s="1"/>
      <c r="G711" s="1"/>
      <c r="H711" s="14"/>
    </row>
    <row r="712" spans="1:8" ht="21.75" customHeight="1" x14ac:dyDescent="0.55000000000000004">
      <c r="A712" s="1"/>
      <c r="B712" s="1"/>
      <c r="C712" s="1"/>
      <c r="D712" s="1"/>
      <c r="E712" s="1"/>
      <c r="F712" s="1"/>
      <c r="G712" s="1"/>
      <c r="H712" s="14"/>
    </row>
    <row r="713" spans="1:8" ht="21.75" customHeight="1" x14ac:dyDescent="0.55000000000000004">
      <c r="A713" s="1"/>
      <c r="B713" s="1"/>
      <c r="C713" s="1"/>
      <c r="D713" s="1"/>
      <c r="E713" s="1"/>
      <c r="F713" s="1"/>
      <c r="G713" s="1"/>
      <c r="H713" s="14"/>
    </row>
    <row r="714" spans="1:8" ht="21.75" customHeight="1" x14ac:dyDescent="0.55000000000000004">
      <c r="A714" s="1"/>
      <c r="B714" s="1"/>
      <c r="C714" s="1"/>
      <c r="D714" s="1"/>
      <c r="E714" s="1"/>
      <c r="F714" s="1"/>
      <c r="G714" s="1"/>
      <c r="H714" s="14"/>
    </row>
    <row r="715" spans="1:8" ht="21.75" customHeight="1" x14ac:dyDescent="0.55000000000000004">
      <c r="A715" s="1"/>
      <c r="B715" s="1"/>
      <c r="C715" s="1"/>
      <c r="D715" s="1"/>
      <c r="E715" s="1"/>
      <c r="F715" s="1"/>
      <c r="G715" s="1"/>
      <c r="H715" s="14"/>
    </row>
    <row r="716" spans="1:8" ht="21.75" customHeight="1" x14ac:dyDescent="0.55000000000000004">
      <c r="A716" s="1"/>
      <c r="B716" s="1"/>
      <c r="C716" s="1"/>
      <c r="D716" s="1"/>
      <c r="E716" s="1"/>
      <c r="F716" s="1"/>
      <c r="G716" s="1"/>
      <c r="H716" s="14"/>
    </row>
    <row r="717" spans="1:8" ht="21.75" customHeight="1" x14ac:dyDescent="0.55000000000000004">
      <c r="A717" s="1"/>
      <c r="B717" s="1"/>
      <c r="C717" s="1"/>
      <c r="D717" s="1"/>
      <c r="E717" s="1"/>
      <c r="F717" s="1"/>
      <c r="G717" s="1"/>
      <c r="H717" s="14"/>
    </row>
    <row r="718" spans="1:8" ht="21.75" customHeight="1" x14ac:dyDescent="0.55000000000000004">
      <c r="A718" s="1"/>
      <c r="B718" s="1"/>
      <c r="C718" s="1"/>
      <c r="D718" s="1"/>
      <c r="E718" s="1"/>
      <c r="F718" s="1"/>
      <c r="G718" s="1"/>
      <c r="H718" s="14"/>
    </row>
    <row r="719" spans="1:8" ht="21.75" customHeight="1" x14ac:dyDescent="0.55000000000000004">
      <c r="A719" s="1"/>
      <c r="B719" s="1"/>
      <c r="C719" s="1"/>
      <c r="D719" s="1"/>
      <c r="E719" s="1"/>
      <c r="F719" s="1"/>
      <c r="G719" s="1"/>
      <c r="H719" s="14"/>
    </row>
    <row r="720" spans="1:8" ht="21.75" customHeight="1" x14ac:dyDescent="0.55000000000000004">
      <c r="A720" s="1"/>
      <c r="B720" s="1"/>
      <c r="C720" s="1"/>
      <c r="D720" s="1"/>
      <c r="E720" s="1"/>
      <c r="F720" s="1"/>
      <c r="G720" s="1"/>
      <c r="H720" s="14"/>
    </row>
    <row r="721" spans="1:8" ht="21.75" customHeight="1" x14ac:dyDescent="0.55000000000000004">
      <c r="A721" s="1"/>
      <c r="B721" s="1"/>
      <c r="C721" s="1"/>
      <c r="D721" s="1"/>
      <c r="E721" s="1"/>
      <c r="F721" s="1"/>
      <c r="G721" s="1"/>
      <c r="H721" s="14"/>
    </row>
    <row r="722" spans="1:8" ht="21.75" customHeight="1" x14ac:dyDescent="0.55000000000000004">
      <c r="A722" s="1"/>
      <c r="B722" s="1"/>
      <c r="C722" s="1"/>
      <c r="D722" s="1"/>
      <c r="E722" s="1"/>
      <c r="F722" s="1"/>
      <c r="G722" s="1"/>
      <c r="H722" s="14"/>
    </row>
    <row r="723" spans="1:8" ht="21.75" customHeight="1" x14ac:dyDescent="0.55000000000000004">
      <c r="A723" s="1"/>
      <c r="B723" s="1"/>
      <c r="C723" s="1"/>
      <c r="D723" s="1"/>
      <c r="E723" s="1"/>
      <c r="F723" s="1"/>
      <c r="G723" s="1"/>
      <c r="H723" s="14"/>
    </row>
    <row r="724" spans="1:8" ht="21.75" customHeight="1" x14ac:dyDescent="0.55000000000000004">
      <c r="A724" s="1"/>
      <c r="B724" s="1"/>
      <c r="C724" s="1"/>
      <c r="D724" s="1"/>
      <c r="E724" s="1"/>
      <c r="F724" s="1"/>
      <c r="G724" s="1"/>
      <c r="H724" s="14"/>
    </row>
    <row r="725" spans="1:8" ht="21.75" customHeight="1" x14ac:dyDescent="0.55000000000000004">
      <c r="A725" s="1"/>
      <c r="B725" s="1"/>
      <c r="C725" s="1"/>
      <c r="D725" s="1"/>
      <c r="E725" s="1"/>
      <c r="F725" s="1"/>
      <c r="G725" s="1"/>
      <c r="H725" s="14"/>
    </row>
    <row r="726" spans="1:8" ht="21.75" customHeight="1" x14ac:dyDescent="0.55000000000000004">
      <c r="A726" s="1"/>
      <c r="B726" s="1"/>
      <c r="C726" s="1"/>
      <c r="D726" s="1"/>
      <c r="E726" s="1"/>
      <c r="F726" s="1"/>
      <c r="G726" s="1"/>
      <c r="H726" s="14"/>
    </row>
    <row r="727" spans="1:8" ht="21.75" customHeight="1" x14ac:dyDescent="0.55000000000000004">
      <c r="A727" s="1"/>
      <c r="B727" s="1"/>
      <c r="C727" s="1"/>
      <c r="D727" s="1"/>
      <c r="E727" s="1"/>
      <c r="F727" s="1"/>
      <c r="G727" s="1"/>
      <c r="H727" s="14"/>
    </row>
    <row r="728" spans="1:8" ht="21.75" customHeight="1" x14ac:dyDescent="0.55000000000000004">
      <c r="A728" s="1"/>
      <c r="B728" s="1"/>
      <c r="C728" s="1"/>
      <c r="D728" s="1"/>
      <c r="E728" s="1"/>
      <c r="F728" s="1"/>
      <c r="G728" s="1"/>
      <c r="H728" s="14"/>
    </row>
    <row r="729" spans="1:8" ht="21.75" customHeight="1" x14ac:dyDescent="0.55000000000000004">
      <c r="A729" s="1"/>
      <c r="B729" s="1"/>
      <c r="C729" s="1"/>
      <c r="D729" s="1"/>
      <c r="E729" s="1"/>
      <c r="F729" s="1"/>
      <c r="G729" s="1"/>
      <c r="H729" s="14"/>
    </row>
    <row r="730" spans="1:8" ht="21.75" customHeight="1" x14ac:dyDescent="0.55000000000000004">
      <c r="A730" s="1"/>
      <c r="B730" s="1"/>
      <c r="C730" s="1"/>
      <c r="D730" s="1"/>
      <c r="E730" s="1"/>
      <c r="F730" s="1"/>
      <c r="G730" s="1"/>
      <c r="H730" s="14"/>
    </row>
    <row r="731" spans="1:8" ht="21.75" customHeight="1" x14ac:dyDescent="0.55000000000000004">
      <c r="A731" s="1"/>
      <c r="B731" s="1"/>
      <c r="C731" s="1"/>
      <c r="D731" s="1"/>
      <c r="E731" s="1"/>
      <c r="F731" s="1"/>
      <c r="G731" s="1"/>
      <c r="H731" s="14"/>
    </row>
    <row r="732" spans="1:8" ht="21.75" customHeight="1" x14ac:dyDescent="0.55000000000000004">
      <c r="A732" s="1"/>
      <c r="B732" s="1"/>
      <c r="C732" s="1"/>
      <c r="D732" s="1"/>
      <c r="E732" s="1"/>
      <c r="F732" s="1"/>
      <c r="G732" s="1"/>
      <c r="H732" s="14"/>
    </row>
    <row r="733" spans="1:8" ht="21.75" customHeight="1" x14ac:dyDescent="0.55000000000000004">
      <c r="A733" s="1"/>
      <c r="B733" s="1"/>
      <c r="C733" s="1"/>
      <c r="D733" s="1"/>
      <c r="E733" s="1"/>
      <c r="F733" s="1"/>
      <c r="G733" s="1"/>
      <c r="H733" s="14"/>
    </row>
    <row r="734" spans="1:8" ht="21.75" customHeight="1" x14ac:dyDescent="0.55000000000000004">
      <c r="A734" s="1"/>
      <c r="B734" s="1"/>
      <c r="C734" s="1"/>
      <c r="D734" s="1"/>
      <c r="E734" s="1"/>
      <c r="F734" s="1"/>
      <c r="G734" s="1"/>
      <c r="H734" s="14"/>
    </row>
    <row r="735" spans="1:8" ht="21.75" customHeight="1" x14ac:dyDescent="0.55000000000000004">
      <c r="A735" s="1"/>
      <c r="B735" s="1"/>
      <c r="C735" s="1"/>
      <c r="D735" s="1"/>
      <c r="E735" s="1"/>
      <c r="F735" s="1"/>
      <c r="G735" s="1"/>
      <c r="H735" s="14"/>
    </row>
    <row r="736" spans="1:8" ht="21.75" customHeight="1" x14ac:dyDescent="0.55000000000000004">
      <c r="A736" s="1"/>
      <c r="B736" s="1"/>
      <c r="C736" s="1"/>
      <c r="D736" s="1"/>
      <c r="E736" s="1"/>
      <c r="F736" s="1"/>
      <c r="G736" s="1"/>
      <c r="H736" s="14"/>
    </row>
    <row r="737" spans="1:8" ht="21.75" customHeight="1" x14ac:dyDescent="0.55000000000000004">
      <c r="A737" s="1"/>
      <c r="B737" s="1"/>
      <c r="C737" s="1"/>
      <c r="D737" s="1"/>
      <c r="E737" s="1"/>
      <c r="F737" s="1"/>
      <c r="G737" s="1"/>
      <c r="H737" s="14"/>
    </row>
    <row r="738" spans="1:8" ht="21.75" customHeight="1" x14ac:dyDescent="0.55000000000000004">
      <c r="A738" s="1"/>
      <c r="B738" s="1"/>
      <c r="C738" s="1"/>
      <c r="D738" s="1"/>
      <c r="E738" s="1"/>
      <c r="F738" s="1"/>
      <c r="G738" s="1"/>
      <c r="H738" s="14"/>
    </row>
    <row r="739" spans="1:8" ht="21.75" customHeight="1" x14ac:dyDescent="0.55000000000000004">
      <c r="A739" s="1"/>
      <c r="B739" s="1"/>
      <c r="C739" s="1"/>
      <c r="D739" s="1"/>
      <c r="E739" s="1"/>
      <c r="F739" s="1"/>
      <c r="G739" s="1"/>
      <c r="H739" s="14"/>
    </row>
    <row r="740" spans="1:8" ht="21.75" customHeight="1" x14ac:dyDescent="0.55000000000000004">
      <c r="A740" s="1"/>
      <c r="B740" s="1"/>
      <c r="C740" s="1"/>
      <c r="D740" s="1"/>
      <c r="E740" s="1"/>
      <c r="F740" s="1"/>
      <c r="G740" s="1"/>
      <c r="H740" s="14"/>
    </row>
    <row r="741" spans="1:8" ht="21.75" customHeight="1" x14ac:dyDescent="0.55000000000000004">
      <c r="A741" s="1"/>
      <c r="B741" s="1"/>
      <c r="C741" s="1"/>
      <c r="D741" s="1"/>
      <c r="E741" s="1"/>
      <c r="F741" s="1"/>
      <c r="G741" s="1"/>
      <c r="H741" s="14"/>
    </row>
    <row r="742" spans="1:8" ht="21.75" customHeight="1" x14ac:dyDescent="0.55000000000000004">
      <c r="A742" s="1"/>
      <c r="B742" s="1"/>
      <c r="C742" s="1"/>
      <c r="D742" s="1"/>
      <c r="E742" s="1"/>
      <c r="F742" s="1"/>
      <c r="G742" s="1"/>
      <c r="H742" s="14"/>
    </row>
    <row r="743" spans="1:8" ht="21.75" customHeight="1" x14ac:dyDescent="0.55000000000000004">
      <c r="A743" s="1"/>
      <c r="B743" s="1"/>
      <c r="C743" s="1"/>
      <c r="D743" s="1"/>
      <c r="E743" s="1"/>
      <c r="F743" s="1"/>
      <c r="G743" s="1"/>
      <c r="H743" s="14"/>
    </row>
    <row r="744" spans="1:8" ht="21.75" customHeight="1" x14ac:dyDescent="0.55000000000000004">
      <c r="A744" s="1"/>
      <c r="B744" s="1"/>
      <c r="C744" s="1"/>
      <c r="D744" s="1"/>
      <c r="E744" s="1"/>
      <c r="F744" s="1"/>
      <c r="G744" s="1"/>
      <c r="H744" s="14"/>
    </row>
    <row r="745" spans="1:8" ht="21.75" customHeight="1" x14ac:dyDescent="0.55000000000000004">
      <c r="A745" s="1"/>
      <c r="B745" s="1"/>
      <c r="C745" s="1"/>
      <c r="D745" s="1"/>
      <c r="E745" s="1"/>
      <c r="F745" s="1"/>
      <c r="G745" s="1"/>
      <c r="H745" s="14"/>
    </row>
    <row r="746" spans="1:8" ht="21.75" customHeight="1" x14ac:dyDescent="0.55000000000000004">
      <c r="A746" s="1"/>
      <c r="B746" s="1"/>
      <c r="C746" s="1"/>
      <c r="D746" s="1"/>
      <c r="E746" s="1"/>
      <c r="F746" s="1"/>
      <c r="G746" s="1"/>
      <c r="H746" s="14"/>
    </row>
    <row r="747" spans="1:8" ht="21.75" customHeight="1" x14ac:dyDescent="0.55000000000000004">
      <c r="A747" s="1"/>
      <c r="B747" s="1"/>
      <c r="C747" s="1"/>
      <c r="D747" s="1"/>
      <c r="E747" s="1"/>
      <c r="F747" s="1"/>
      <c r="G747" s="1"/>
      <c r="H747" s="14"/>
    </row>
    <row r="748" spans="1:8" ht="21.75" customHeight="1" x14ac:dyDescent="0.55000000000000004">
      <c r="A748" s="1"/>
      <c r="B748" s="1"/>
      <c r="C748" s="1"/>
      <c r="D748" s="1"/>
      <c r="E748" s="1"/>
      <c r="F748" s="1"/>
      <c r="G748" s="1"/>
      <c r="H748" s="14"/>
    </row>
    <row r="749" spans="1:8" ht="21.75" customHeight="1" x14ac:dyDescent="0.55000000000000004">
      <c r="A749" s="1"/>
      <c r="B749" s="1"/>
      <c r="C749" s="1"/>
      <c r="D749" s="1"/>
      <c r="E749" s="1"/>
      <c r="F749" s="1"/>
      <c r="G749" s="1"/>
      <c r="H749" s="14"/>
    </row>
    <row r="750" spans="1:8" ht="21.75" customHeight="1" x14ac:dyDescent="0.55000000000000004">
      <c r="A750" s="1"/>
      <c r="B750" s="1"/>
      <c r="C750" s="1"/>
      <c r="D750" s="1"/>
      <c r="E750" s="1"/>
      <c r="F750" s="1"/>
      <c r="G750" s="1"/>
      <c r="H750" s="14"/>
    </row>
    <row r="751" spans="1:8" ht="21.75" customHeight="1" x14ac:dyDescent="0.55000000000000004">
      <c r="A751" s="1"/>
      <c r="B751" s="1"/>
      <c r="C751" s="1"/>
      <c r="D751" s="1"/>
      <c r="E751" s="1"/>
      <c r="F751" s="1"/>
      <c r="G751" s="1"/>
      <c r="H751" s="14"/>
    </row>
    <row r="752" spans="1:8" ht="21.75" customHeight="1" x14ac:dyDescent="0.55000000000000004">
      <c r="A752" s="1"/>
      <c r="B752" s="1"/>
      <c r="C752" s="1"/>
      <c r="D752" s="1"/>
      <c r="E752" s="1"/>
      <c r="F752" s="1"/>
      <c r="G752" s="1"/>
      <c r="H752" s="14"/>
    </row>
    <row r="753" spans="1:8" ht="21.75" customHeight="1" x14ac:dyDescent="0.55000000000000004">
      <c r="A753" s="1"/>
      <c r="B753" s="1"/>
      <c r="C753" s="1"/>
      <c r="D753" s="1"/>
      <c r="E753" s="1"/>
      <c r="F753" s="1"/>
      <c r="G753" s="1"/>
      <c r="H753" s="14"/>
    </row>
    <row r="754" spans="1:8" ht="21.75" customHeight="1" x14ac:dyDescent="0.55000000000000004">
      <c r="A754" s="1"/>
      <c r="B754" s="1"/>
      <c r="C754" s="1"/>
      <c r="D754" s="1"/>
      <c r="E754" s="1"/>
      <c r="F754" s="1"/>
      <c r="G754" s="1"/>
      <c r="H754" s="14"/>
    </row>
    <row r="755" spans="1:8" ht="21.75" customHeight="1" x14ac:dyDescent="0.55000000000000004">
      <c r="A755" s="1"/>
      <c r="B755" s="1"/>
      <c r="C755" s="1"/>
      <c r="D755" s="1"/>
      <c r="E755" s="1"/>
      <c r="F755" s="1"/>
      <c r="G755" s="1"/>
      <c r="H755" s="14"/>
    </row>
    <row r="756" spans="1:8" ht="21.75" customHeight="1" x14ac:dyDescent="0.55000000000000004">
      <c r="A756" s="1"/>
      <c r="B756" s="1"/>
      <c r="C756" s="1"/>
      <c r="D756" s="1"/>
      <c r="E756" s="1"/>
      <c r="F756" s="1"/>
      <c r="G756" s="1"/>
      <c r="H756" s="14"/>
    </row>
    <row r="757" spans="1:8" ht="21.75" customHeight="1" x14ac:dyDescent="0.55000000000000004">
      <c r="A757" s="1"/>
      <c r="B757" s="1"/>
      <c r="C757" s="1"/>
      <c r="D757" s="1"/>
      <c r="E757" s="1"/>
      <c r="F757" s="1"/>
      <c r="G757" s="1"/>
      <c r="H757" s="14"/>
    </row>
    <row r="758" spans="1:8" ht="21.75" customHeight="1" x14ac:dyDescent="0.55000000000000004">
      <c r="A758" s="1"/>
      <c r="B758" s="1"/>
      <c r="C758" s="1"/>
      <c r="D758" s="1"/>
      <c r="E758" s="1"/>
      <c r="F758" s="1"/>
      <c r="G758" s="1"/>
      <c r="H758" s="14"/>
    </row>
    <row r="759" spans="1:8" ht="21.75" customHeight="1" x14ac:dyDescent="0.55000000000000004">
      <c r="A759" s="1"/>
      <c r="B759" s="1"/>
      <c r="C759" s="1"/>
      <c r="D759" s="1"/>
      <c r="E759" s="1"/>
      <c r="F759" s="1"/>
      <c r="G759" s="1"/>
      <c r="H759" s="14"/>
    </row>
    <row r="760" spans="1:8" ht="21.75" customHeight="1" x14ac:dyDescent="0.55000000000000004">
      <c r="A760" s="1"/>
      <c r="B760" s="1"/>
      <c r="C760" s="1"/>
      <c r="D760" s="1"/>
      <c r="E760" s="1"/>
      <c r="F760" s="1"/>
      <c r="G760" s="1"/>
      <c r="H760" s="14"/>
    </row>
    <row r="761" spans="1:8" ht="21.75" customHeight="1" x14ac:dyDescent="0.55000000000000004">
      <c r="A761" s="1"/>
      <c r="B761" s="1"/>
      <c r="C761" s="1"/>
      <c r="D761" s="1"/>
      <c r="E761" s="1"/>
      <c r="F761" s="1"/>
      <c r="G761" s="1"/>
      <c r="H761" s="14"/>
    </row>
    <row r="762" spans="1:8" ht="21.75" customHeight="1" x14ac:dyDescent="0.55000000000000004">
      <c r="A762" s="1"/>
      <c r="B762" s="1"/>
      <c r="C762" s="1"/>
      <c r="D762" s="1"/>
      <c r="E762" s="1"/>
      <c r="F762" s="1"/>
      <c r="G762" s="1"/>
      <c r="H762" s="14"/>
    </row>
    <row r="763" spans="1:8" ht="21.75" customHeight="1" x14ac:dyDescent="0.55000000000000004">
      <c r="A763" s="1"/>
      <c r="B763" s="1"/>
      <c r="C763" s="1"/>
      <c r="D763" s="1"/>
      <c r="E763" s="1"/>
      <c r="F763" s="1"/>
      <c r="G763" s="1"/>
      <c r="H763" s="14"/>
    </row>
    <row r="764" spans="1:8" ht="21.75" customHeight="1" x14ac:dyDescent="0.55000000000000004">
      <c r="A764" s="1"/>
      <c r="B764" s="1"/>
      <c r="C764" s="1"/>
      <c r="D764" s="1"/>
      <c r="E764" s="1"/>
      <c r="F764" s="1"/>
      <c r="G764" s="1"/>
      <c r="H764" s="14"/>
    </row>
    <row r="765" spans="1:8" ht="21.75" customHeight="1" x14ac:dyDescent="0.55000000000000004">
      <c r="A765" s="1"/>
      <c r="B765" s="1"/>
      <c r="C765" s="1"/>
      <c r="D765" s="1"/>
      <c r="E765" s="1"/>
      <c r="F765" s="1"/>
      <c r="G765" s="1"/>
      <c r="H765" s="14"/>
    </row>
    <row r="766" spans="1:8" ht="21.75" customHeight="1" x14ac:dyDescent="0.55000000000000004">
      <c r="A766" s="1"/>
      <c r="B766" s="1"/>
      <c r="C766" s="1"/>
      <c r="D766" s="1"/>
      <c r="E766" s="1"/>
      <c r="F766" s="1"/>
      <c r="G766" s="1"/>
      <c r="H766" s="14"/>
    </row>
    <row r="767" spans="1:8" ht="21.75" customHeight="1" x14ac:dyDescent="0.55000000000000004">
      <c r="A767" s="1"/>
      <c r="B767" s="1"/>
      <c r="C767" s="1"/>
      <c r="D767" s="1"/>
      <c r="E767" s="1"/>
      <c r="F767" s="1"/>
      <c r="G767" s="1"/>
      <c r="H767" s="14"/>
    </row>
    <row r="768" spans="1:8" ht="21.75" customHeight="1" x14ac:dyDescent="0.55000000000000004">
      <c r="A768" s="1"/>
      <c r="B768" s="1"/>
      <c r="C768" s="1"/>
      <c r="D768" s="1"/>
      <c r="E768" s="1"/>
      <c r="F768" s="1"/>
      <c r="G768" s="1"/>
      <c r="H768" s="14"/>
    </row>
    <row r="769" spans="1:8" ht="21.75" customHeight="1" x14ac:dyDescent="0.55000000000000004">
      <c r="A769" s="1"/>
      <c r="B769" s="1"/>
      <c r="C769" s="1"/>
      <c r="D769" s="1"/>
      <c r="E769" s="1"/>
      <c r="F769" s="1"/>
      <c r="G769" s="1"/>
      <c r="H769" s="14"/>
    </row>
    <row r="770" spans="1:8" ht="21.75" customHeight="1" x14ac:dyDescent="0.55000000000000004">
      <c r="A770" s="1"/>
      <c r="B770" s="1"/>
      <c r="C770" s="1"/>
      <c r="D770" s="1"/>
      <c r="E770" s="1"/>
      <c r="F770" s="1"/>
      <c r="G770" s="1"/>
      <c r="H770" s="14"/>
    </row>
    <row r="771" spans="1:8" ht="21.75" customHeight="1" x14ac:dyDescent="0.55000000000000004">
      <c r="A771" s="1"/>
      <c r="B771" s="1"/>
      <c r="C771" s="1"/>
      <c r="D771" s="1"/>
      <c r="E771" s="1"/>
      <c r="F771" s="1"/>
      <c r="G771" s="1"/>
      <c r="H771" s="14"/>
    </row>
    <row r="772" spans="1:8" ht="21.75" customHeight="1" x14ac:dyDescent="0.55000000000000004">
      <c r="A772" s="1"/>
      <c r="B772" s="1"/>
      <c r="C772" s="1"/>
      <c r="D772" s="1"/>
      <c r="E772" s="1"/>
      <c r="F772" s="1"/>
      <c r="G772" s="1"/>
      <c r="H772" s="14"/>
    </row>
    <row r="773" spans="1:8" ht="21.75" customHeight="1" x14ac:dyDescent="0.55000000000000004">
      <c r="A773" s="1"/>
      <c r="B773" s="1"/>
      <c r="C773" s="1"/>
      <c r="D773" s="1"/>
      <c r="E773" s="1"/>
      <c r="F773" s="1"/>
      <c r="G773" s="1"/>
      <c r="H773" s="14"/>
    </row>
    <row r="774" spans="1:8" ht="21.75" customHeight="1" x14ac:dyDescent="0.55000000000000004">
      <c r="A774" s="1"/>
      <c r="B774" s="1"/>
      <c r="C774" s="1"/>
      <c r="D774" s="1"/>
      <c r="E774" s="1"/>
      <c r="F774" s="1"/>
      <c r="G774" s="1"/>
      <c r="H774" s="14"/>
    </row>
    <row r="775" spans="1:8" ht="21.75" customHeight="1" x14ac:dyDescent="0.55000000000000004">
      <c r="A775" s="1"/>
      <c r="B775" s="1"/>
      <c r="C775" s="1"/>
      <c r="D775" s="1"/>
      <c r="E775" s="1"/>
      <c r="F775" s="1"/>
      <c r="G775" s="1"/>
      <c r="H775" s="14"/>
    </row>
    <row r="776" spans="1:8" ht="21.75" customHeight="1" x14ac:dyDescent="0.55000000000000004">
      <c r="A776" s="1"/>
      <c r="B776" s="1"/>
      <c r="C776" s="1"/>
      <c r="D776" s="1"/>
      <c r="E776" s="1"/>
      <c r="F776" s="1"/>
      <c r="G776" s="1"/>
      <c r="H776" s="14"/>
    </row>
    <row r="777" spans="1:8" ht="21.75" customHeight="1" x14ac:dyDescent="0.55000000000000004">
      <c r="A777" s="1"/>
      <c r="B777" s="1"/>
      <c r="C777" s="1"/>
      <c r="D777" s="1"/>
      <c r="E777" s="1"/>
      <c r="F777" s="1"/>
      <c r="G777" s="1"/>
      <c r="H777" s="14"/>
    </row>
    <row r="778" spans="1:8" ht="21.75" customHeight="1" x14ac:dyDescent="0.55000000000000004">
      <c r="A778" s="1"/>
      <c r="B778" s="1"/>
      <c r="C778" s="1"/>
      <c r="D778" s="1"/>
      <c r="E778" s="1"/>
      <c r="F778" s="1"/>
      <c r="G778" s="1"/>
      <c r="H778" s="14"/>
    </row>
    <row r="779" spans="1:8" ht="21.75" customHeight="1" x14ac:dyDescent="0.55000000000000004">
      <c r="A779" s="1"/>
      <c r="B779" s="1"/>
      <c r="C779" s="1"/>
      <c r="D779" s="1"/>
      <c r="E779" s="1"/>
      <c r="F779" s="1"/>
      <c r="G779" s="1"/>
      <c r="H779" s="14"/>
    </row>
    <row r="780" spans="1:8" ht="21.75" customHeight="1" x14ac:dyDescent="0.55000000000000004">
      <c r="A780" s="1"/>
      <c r="B780" s="1"/>
      <c r="C780" s="1"/>
      <c r="D780" s="1"/>
      <c r="E780" s="1"/>
      <c r="F780" s="1"/>
      <c r="G780" s="1"/>
      <c r="H780" s="14"/>
    </row>
    <row r="781" spans="1:8" ht="21.75" customHeight="1" x14ac:dyDescent="0.55000000000000004">
      <c r="A781" s="1"/>
      <c r="B781" s="1"/>
      <c r="C781" s="1"/>
      <c r="D781" s="1"/>
      <c r="E781" s="1"/>
      <c r="F781" s="1"/>
      <c r="G781" s="1"/>
      <c r="H781" s="14"/>
    </row>
    <row r="782" spans="1:8" ht="21.75" customHeight="1" x14ac:dyDescent="0.55000000000000004">
      <c r="A782" s="1"/>
      <c r="B782" s="1"/>
      <c r="C782" s="1"/>
      <c r="D782" s="1"/>
      <c r="E782" s="1"/>
      <c r="F782" s="1"/>
      <c r="G782" s="1"/>
      <c r="H782" s="14"/>
    </row>
    <row r="783" spans="1:8" ht="21.75" customHeight="1" x14ac:dyDescent="0.55000000000000004">
      <c r="A783" s="1"/>
      <c r="B783" s="1"/>
      <c r="C783" s="1"/>
      <c r="D783" s="1"/>
      <c r="E783" s="1"/>
      <c r="F783" s="1"/>
      <c r="G783" s="1"/>
      <c r="H783" s="14"/>
    </row>
    <row r="784" spans="1:8" ht="21.75" customHeight="1" x14ac:dyDescent="0.55000000000000004">
      <c r="A784" s="1"/>
      <c r="B784" s="1"/>
      <c r="C784" s="1"/>
      <c r="D784" s="1"/>
      <c r="E784" s="1"/>
      <c r="F784" s="1"/>
      <c r="G784" s="1"/>
      <c r="H784" s="14"/>
    </row>
    <row r="785" spans="1:8" ht="21.75" customHeight="1" x14ac:dyDescent="0.55000000000000004">
      <c r="A785" s="1"/>
      <c r="B785" s="1"/>
      <c r="C785" s="1"/>
      <c r="D785" s="1"/>
      <c r="E785" s="1"/>
      <c r="F785" s="1"/>
      <c r="G785" s="1"/>
      <c r="H785" s="14"/>
    </row>
    <row r="786" spans="1:8" ht="21.75" customHeight="1" x14ac:dyDescent="0.55000000000000004">
      <c r="A786" s="1"/>
      <c r="B786" s="1"/>
      <c r="C786" s="1"/>
      <c r="D786" s="1"/>
      <c r="E786" s="1"/>
      <c r="F786" s="1"/>
      <c r="G786" s="1"/>
      <c r="H786" s="14"/>
    </row>
    <row r="787" spans="1:8" ht="21.75" customHeight="1" x14ac:dyDescent="0.55000000000000004">
      <c r="A787" s="1"/>
      <c r="B787" s="1"/>
      <c r="C787" s="1"/>
      <c r="D787" s="1"/>
      <c r="E787" s="1"/>
      <c r="F787" s="1"/>
      <c r="G787" s="1"/>
      <c r="H787" s="14"/>
    </row>
    <row r="788" spans="1:8" ht="21.75" customHeight="1" x14ac:dyDescent="0.55000000000000004">
      <c r="A788" s="1"/>
      <c r="B788" s="1"/>
      <c r="C788" s="1"/>
      <c r="D788" s="1"/>
      <c r="E788" s="1"/>
      <c r="F788" s="1"/>
      <c r="G788" s="1"/>
      <c r="H788" s="14"/>
    </row>
    <row r="789" spans="1:8" ht="21.75" customHeight="1" x14ac:dyDescent="0.55000000000000004">
      <c r="A789" s="1"/>
      <c r="B789" s="1"/>
      <c r="C789" s="1"/>
      <c r="D789" s="1"/>
      <c r="E789" s="1"/>
      <c r="F789" s="1"/>
      <c r="G789" s="1"/>
      <c r="H789" s="14"/>
    </row>
    <row r="790" spans="1:8" ht="21.75" customHeight="1" x14ac:dyDescent="0.55000000000000004">
      <c r="A790" s="1"/>
      <c r="B790" s="1"/>
      <c r="C790" s="1"/>
      <c r="D790" s="1"/>
      <c r="E790" s="1"/>
      <c r="F790" s="1"/>
      <c r="G790" s="1"/>
      <c r="H790" s="14"/>
    </row>
    <row r="791" spans="1:8" ht="21.75" customHeight="1" x14ac:dyDescent="0.55000000000000004">
      <c r="A791" s="1"/>
      <c r="B791" s="1"/>
      <c r="C791" s="1"/>
      <c r="D791" s="1"/>
      <c r="E791" s="1"/>
      <c r="F791" s="1"/>
      <c r="G791" s="1"/>
      <c r="H791" s="14"/>
    </row>
    <row r="792" spans="1:8" ht="21.75" customHeight="1" x14ac:dyDescent="0.55000000000000004">
      <c r="A792" s="1"/>
      <c r="B792" s="1"/>
      <c r="C792" s="1"/>
      <c r="D792" s="1"/>
      <c r="E792" s="1"/>
      <c r="F792" s="1"/>
      <c r="G792" s="1"/>
      <c r="H792" s="14"/>
    </row>
    <row r="793" spans="1:8" ht="21.75" customHeight="1" x14ac:dyDescent="0.55000000000000004">
      <c r="A793" s="1"/>
      <c r="B793" s="1"/>
      <c r="C793" s="1"/>
      <c r="D793" s="1"/>
      <c r="E793" s="1"/>
      <c r="F793" s="1"/>
      <c r="G793" s="1"/>
      <c r="H793" s="14"/>
    </row>
    <row r="794" spans="1:8" ht="21.75" customHeight="1" x14ac:dyDescent="0.55000000000000004">
      <c r="A794" s="1"/>
      <c r="B794" s="1"/>
      <c r="C794" s="1"/>
      <c r="D794" s="1"/>
      <c r="E794" s="1"/>
      <c r="F794" s="1"/>
      <c r="G794" s="1"/>
      <c r="H794" s="14"/>
    </row>
    <row r="795" spans="1:8" ht="21.75" customHeight="1" x14ac:dyDescent="0.55000000000000004">
      <c r="A795" s="1"/>
      <c r="B795" s="1"/>
      <c r="C795" s="1"/>
      <c r="D795" s="1"/>
      <c r="E795" s="1"/>
      <c r="F795" s="1"/>
      <c r="G795" s="1"/>
      <c r="H795" s="14"/>
    </row>
    <row r="796" spans="1:8" ht="21.75" customHeight="1" x14ac:dyDescent="0.55000000000000004">
      <c r="A796" s="1"/>
      <c r="B796" s="1"/>
      <c r="C796" s="1"/>
      <c r="D796" s="1"/>
      <c r="E796" s="1"/>
      <c r="F796" s="1"/>
      <c r="G796" s="1"/>
      <c r="H796" s="14"/>
    </row>
    <row r="797" spans="1:8" ht="21.75" customHeight="1" x14ac:dyDescent="0.55000000000000004">
      <c r="A797" s="1"/>
      <c r="B797" s="1"/>
      <c r="C797" s="1"/>
      <c r="D797" s="1"/>
      <c r="E797" s="1"/>
      <c r="F797" s="1"/>
      <c r="G797" s="1"/>
      <c r="H797" s="14"/>
    </row>
    <row r="798" spans="1:8" ht="21.75" customHeight="1" x14ac:dyDescent="0.55000000000000004">
      <c r="A798" s="1"/>
      <c r="B798" s="1"/>
      <c r="C798" s="1"/>
      <c r="D798" s="1"/>
      <c r="E798" s="1"/>
      <c r="F798" s="1"/>
      <c r="G798" s="1"/>
      <c r="H798" s="14"/>
    </row>
    <row r="799" spans="1:8" ht="21.75" customHeight="1" x14ac:dyDescent="0.55000000000000004">
      <c r="A799" s="1"/>
      <c r="B799" s="1"/>
      <c r="C799" s="1"/>
      <c r="D799" s="1"/>
      <c r="E799" s="1"/>
      <c r="F799" s="1"/>
      <c r="G799" s="1"/>
      <c r="H799" s="14"/>
    </row>
    <row r="800" spans="1:8" ht="21.75" customHeight="1" x14ac:dyDescent="0.55000000000000004">
      <c r="A800" s="1"/>
      <c r="B800" s="1"/>
      <c r="C800" s="1"/>
      <c r="D800" s="1"/>
      <c r="E800" s="1"/>
      <c r="F800" s="1"/>
      <c r="G800" s="1"/>
      <c r="H800" s="14"/>
    </row>
    <row r="801" spans="1:8" ht="21.75" customHeight="1" x14ac:dyDescent="0.55000000000000004">
      <c r="A801" s="1"/>
      <c r="B801" s="1"/>
      <c r="C801" s="1"/>
      <c r="D801" s="1"/>
      <c r="E801" s="1"/>
      <c r="F801" s="1"/>
      <c r="G801" s="1"/>
      <c r="H801" s="14"/>
    </row>
    <row r="802" spans="1:8" ht="21.75" customHeight="1" x14ac:dyDescent="0.55000000000000004">
      <c r="A802" s="1"/>
      <c r="B802" s="1"/>
      <c r="C802" s="1"/>
      <c r="D802" s="1"/>
      <c r="E802" s="1"/>
      <c r="F802" s="1"/>
      <c r="G802" s="1"/>
      <c r="H802" s="14"/>
    </row>
    <row r="803" spans="1:8" ht="21.75" customHeight="1" x14ac:dyDescent="0.55000000000000004">
      <c r="A803" s="1"/>
      <c r="B803" s="1"/>
      <c r="C803" s="1"/>
      <c r="D803" s="1"/>
      <c r="E803" s="1"/>
      <c r="F803" s="1"/>
      <c r="G803" s="1"/>
      <c r="H803" s="14"/>
    </row>
    <row r="804" spans="1:8" ht="21.75" customHeight="1" x14ac:dyDescent="0.55000000000000004">
      <c r="A804" s="1"/>
      <c r="B804" s="1"/>
      <c r="C804" s="1"/>
      <c r="D804" s="1"/>
      <c r="E804" s="1"/>
      <c r="F804" s="1"/>
      <c r="G804" s="1"/>
      <c r="H804" s="14"/>
    </row>
    <row r="805" spans="1:8" ht="21.75" customHeight="1" x14ac:dyDescent="0.55000000000000004">
      <c r="A805" s="1"/>
      <c r="B805" s="1"/>
      <c r="C805" s="1"/>
      <c r="D805" s="1"/>
      <c r="E805" s="1"/>
      <c r="F805" s="1"/>
      <c r="G805" s="1"/>
      <c r="H805" s="14"/>
    </row>
    <row r="806" spans="1:8" ht="21.75" customHeight="1" x14ac:dyDescent="0.55000000000000004">
      <c r="A806" s="1"/>
      <c r="B806" s="1"/>
      <c r="C806" s="1"/>
      <c r="D806" s="1"/>
      <c r="E806" s="1"/>
      <c r="F806" s="1"/>
      <c r="G806" s="1"/>
      <c r="H806" s="14"/>
    </row>
    <row r="807" spans="1:8" ht="21.75" customHeight="1" x14ac:dyDescent="0.55000000000000004">
      <c r="A807" s="1"/>
      <c r="B807" s="1"/>
      <c r="C807" s="1"/>
      <c r="D807" s="1"/>
      <c r="E807" s="1"/>
      <c r="F807" s="1"/>
      <c r="G807" s="1"/>
      <c r="H807" s="14"/>
    </row>
    <row r="808" spans="1:8" ht="21.75" customHeight="1" x14ac:dyDescent="0.55000000000000004">
      <c r="A808" s="1"/>
      <c r="B808" s="1"/>
      <c r="C808" s="1"/>
      <c r="D808" s="1"/>
      <c r="E808" s="1"/>
      <c r="F808" s="1"/>
      <c r="G808" s="1"/>
      <c r="H808" s="14"/>
    </row>
    <row r="809" spans="1:8" ht="21.75" customHeight="1" x14ac:dyDescent="0.55000000000000004">
      <c r="A809" s="1"/>
      <c r="B809" s="1"/>
      <c r="C809" s="1"/>
      <c r="D809" s="1"/>
      <c r="E809" s="1"/>
      <c r="F809" s="1"/>
      <c r="G809" s="1"/>
      <c r="H809" s="14"/>
    </row>
    <row r="810" spans="1:8" ht="21.75" customHeight="1" x14ac:dyDescent="0.55000000000000004">
      <c r="A810" s="1"/>
      <c r="B810" s="1"/>
      <c r="C810" s="1"/>
      <c r="D810" s="1"/>
      <c r="E810" s="1"/>
      <c r="F810" s="1"/>
      <c r="G810" s="1"/>
      <c r="H810" s="14"/>
    </row>
    <row r="811" spans="1:8" ht="21.75" customHeight="1" x14ac:dyDescent="0.55000000000000004">
      <c r="A811" s="1"/>
      <c r="B811" s="1"/>
      <c r="C811" s="1"/>
      <c r="D811" s="1"/>
      <c r="E811" s="1"/>
      <c r="F811" s="1"/>
      <c r="G811" s="1"/>
      <c r="H811" s="14"/>
    </row>
    <row r="812" spans="1:8" ht="21.75" customHeight="1" x14ac:dyDescent="0.55000000000000004">
      <c r="A812" s="1"/>
      <c r="B812" s="1"/>
      <c r="C812" s="1"/>
      <c r="D812" s="1"/>
      <c r="E812" s="1"/>
      <c r="F812" s="1"/>
      <c r="G812" s="1"/>
      <c r="H812" s="14"/>
    </row>
    <row r="813" spans="1:8" ht="21.75" customHeight="1" x14ac:dyDescent="0.55000000000000004">
      <c r="A813" s="1"/>
      <c r="B813" s="1"/>
      <c r="C813" s="1"/>
      <c r="D813" s="1"/>
      <c r="E813" s="1"/>
      <c r="F813" s="1"/>
      <c r="G813" s="1"/>
      <c r="H813" s="14"/>
    </row>
    <row r="814" spans="1:8" ht="21.75" customHeight="1" x14ac:dyDescent="0.55000000000000004">
      <c r="A814" s="1"/>
      <c r="B814" s="1"/>
      <c r="C814" s="1"/>
      <c r="D814" s="1"/>
      <c r="E814" s="1"/>
      <c r="F814" s="1"/>
      <c r="G814" s="1"/>
      <c r="H814" s="14"/>
    </row>
    <row r="815" spans="1:8" ht="21.75" customHeight="1" x14ac:dyDescent="0.55000000000000004">
      <c r="A815" s="1"/>
      <c r="B815" s="1"/>
      <c r="C815" s="1"/>
      <c r="D815" s="1"/>
      <c r="E815" s="1"/>
      <c r="F815" s="1"/>
      <c r="G815" s="1"/>
      <c r="H815" s="14"/>
    </row>
    <row r="816" spans="1:8" ht="21.75" customHeight="1" x14ac:dyDescent="0.55000000000000004">
      <c r="A816" s="1"/>
      <c r="B816" s="1"/>
      <c r="C816" s="1"/>
      <c r="D816" s="1"/>
      <c r="E816" s="1"/>
      <c r="F816" s="1"/>
      <c r="G816" s="1"/>
      <c r="H816" s="14"/>
    </row>
    <row r="817" spans="1:8" ht="21.75" customHeight="1" x14ac:dyDescent="0.55000000000000004">
      <c r="A817" s="1"/>
      <c r="B817" s="1"/>
      <c r="C817" s="1"/>
      <c r="D817" s="1"/>
      <c r="E817" s="1"/>
      <c r="F817" s="1"/>
      <c r="G817" s="1"/>
      <c r="H817" s="14"/>
    </row>
    <row r="818" spans="1:8" ht="21.75" customHeight="1" x14ac:dyDescent="0.55000000000000004">
      <c r="A818" s="1"/>
      <c r="B818" s="1"/>
      <c r="C818" s="1"/>
      <c r="D818" s="1"/>
      <c r="E818" s="1"/>
      <c r="F818" s="1"/>
      <c r="G818" s="1"/>
      <c r="H818" s="14"/>
    </row>
    <row r="819" spans="1:8" ht="21.75" customHeight="1" x14ac:dyDescent="0.55000000000000004">
      <c r="A819" s="1"/>
      <c r="B819" s="1"/>
      <c r="C819" s="1"/>
      <c r="D819" s="1"/>
      <c r="E819" s="1"/>
      <c r="F819" s="1"/>
      <c r="G819" s="1"/>
      <c r="H819" s="14"/>
    </row>
    <row r="820" spans="1:8" ht="21.75" customHeight="1" x14ac:dyDescent="0.55000000000000004">
      <c r="A820" s="1"/>
      <c r="B820" s="1"/>
      <c r="C820" s="1"/>
      <c r="D820" s="1"/>
      <c r="E820" s="1"/>
      <c r="F820" s="1"/>
      <c r="G820" s="1"/>
      <c r="H820" s="14"/>
    </row>
    <row r="821" spans="1:8" ht="21.75" customHeight="1" x14ac:dyDescent="0.55000000000000004">
      <c r="A821" s="1"/>
      <c r="B821" s="1"/>
      <c r="C821" s="1"/>
      <c r="D821" s="1"/>
      <c r="E821" s="1"/>
      <c r="F821" s="1"/>
      <c r="G821" s="1"/>
      <c r="H821" s="14"/>
    </row>
    <row r="822" spans="1:8" ht="21.75" customHeight="1" x14ac:dyDescent="0.55000000000000004">
      <c r="A822" s="1"/>
      <c r="B822" s="1"/>
      <c r="C822" s="1"/>
      <c r="D822" s="1"/>
      <c r="E822" s="1"/>
      <c r="F822" s="1"/>
      <c r="G822" s="1"/>
      <c r="H822" s="14"/>
    </row>
    <row r="823" spans="1:8" ht="21.75" customHeight="1" x14ac:dyDescent="0.55000000000000004">
      <c r="A823" s="1"/>
      <c r="B823" s="1"/>
      <c r="C823" s="1"/>
      <c r="D823" s="1"/>
      <c r="E823" s="1"/>
      <c r="F823" s="1"/>
      <c r="G823" s="1"/>
      <c r="H823" s="14"/>
    </row>
    <row r="824" spans="1:8" ht="21.75" customHeight="1" x14ac:dyDescent="0.55000000000000004">
      <c r="A824" s="1"/>
      <c r="B824" s="1"/>
      <c r="C824" s="1"/>
      <c r="D824" s="1"/>
      <c r="E824" s="1"/>
      <c r="F824" s="1"/>
      <c r="G824" s="1"/>
      <c r="H824" s="14"/>
    </row>
    <row r="825" spans="1:8" ht="21.75" customHeight="1" x14ac:dyDescent="0.55000000000000004">
      <c r="A825" s="1"/>
      <c r="B825" s="1"/>
      <c r="C825" s="1"/>
      <c r="D825" s="1"/>
      <c r="E825" s="1"/>
      <c r="F825" s="1"/>
      <c r="G825" s="1"/>
      <c r="H825" s="14"/>
    </row>
    <row r="826" spans="1:8" ht="21.75" customHeight="1" x14ac:dyDescent="0.55000000000000004">
      <c r="A826" s="1"/>
      <c r="B826" s="1"/>
      <c r="C826" s="1"/>
      <c r="D826" s="1"/>
      <c r="E826" s="1"/>
      <c r="F826" s="1"/>
      <c r="G826" s="1"/>
      <c r="H826" s="14"/>
    </row>
    <row r="827" spans="1:8" ht="21.75" customHeight="1" x14ac:dyDescent="0.55000000000000004">
      <c r="A827" s="1"/>
      <c r="B827" s="1"/>
      <c r="C827" s="1"/>
      <c r="D827" s="1"/>
      <c r="E827" s="1"/>
      <c r="F827" s="1"/>
      <c r="G827" s="1"/>
      <c r="H827" s="14"/>
    </row>
    <row r="828" spans="1:8" ht="21.75" customHeight="1" x14ac:dyDescent="0.55000000000000004">
      <c r="A828" s="1"/>
      <c r="B828" s="1"/>
      <c r="C828" s="1"/>
      <c r="D828" s="1"/>
      <c r="E828" s="1"/>
      <c r="F828" s="1"/>
      <c r="G828" s="1"/>
      <c r="H828" s="14"/>
    </row>
    <row r="829" spans="1:8" ht="21.75" customHeight="1" x14ac:dyDescent="0.55000000000000004">
      <c r="A829" s="1"/>
      <c r="B829" s="1"/>
      <c r="C829" s="1"/>
      <c r="D829" s="1"/>
      <c r="E829" s="1"/>
      <c r="F829" s="1"/>
      <c r="G829" s="1"/>
      <c r="H829" s="14"/>
    </row>
    <row r="830" spans="1:8" ht="21.75" customHeight="1" x14ac:dyDescent="0.55000000000000004">
      <c r="A830" s="1"/>
      <c r="B830" s="1"/>
      <c r="C830" s="1"/>
      <c r="D830" s="1"/>
      <c r="E830" s="1"/>
      <c r="F830" s="1"/>
      <c r="G830" s="1"/>
      <c r="H830" s="14"/>
    </row>
    <row r="831" spans="1:8" ht="21.75" customHeight="1" x14ac:dyDescent="0.55000000000000004">
      <c r="A831" s="1"/>
      <c r="B831" s="1"/>
      <c r="C831" s="1"/>
      <c r="D831" s="1"/>
      <c r="E831" s="1"/>
      <c r="F831" s="1"/>
      <c r="G831" s="1"/>
      <c r="H831" s="14"/>
    </row>
    <row r="832" spans="1:8" ht="21.75" customHeight="1" x14ac:dyDescent="0.55000000000000004">
      <c r="A832" s="1"/>
      <c r="B832" s="1"/>
      <c r="C832" s="1"/>
      <c r="D832" s="1"/>
      <c r="E832" s="1"/>
      <c r="F832" s="1"/>
      <c r="G832" s="1"/>
      <c r="H832" s="14"/>
    </row>
    <row r="833" spans="1:8" ht="21.75" customHeight="1" x14ac:dyDescent="0.55000000000000004">
      <c r="A833" s="1"/>
      <c r="B833" s="1"/>
      <c r="C833" s="1"/>
      <c r="D833" s="1"/>
      <c r="E833" s="1"/>
      <c r="F833" s="1"/>
      <c r="G833" s="1"/>
      <c r="H833" s="14"/>
    </row>
    <row r="834" spans="1:8" ht="21.75" customHeight="1" x14ac:dyDescent="0.55000000000000004">
      <c r="A834" s="1"/>
      <c r="B834" s="1"/>
      <c r="C834" s="1"/>
      <c r="D834" s="1"/>
      <c r="E834" s="1"/>
      <c r="F834" s="1"/>
      <c r="G834" s="1"/>
      <c r="H834" s="14"/>
    </row>
    <row r="835" spans="1:8" ht="21.75" customHeight="1" x14ac:dyDescent="0.55000000000000004">
      <c r="A835" s="1"/>
      <c r="B835" s="1"/>
      <c r="C835" s="1"/>
      <c r="D835" s="1"/>
      <c r="E835" s="1"/>
      <c r="F835" s="1"/>
      <c r="G835" s="1"/>
      <c r="H835" s="14"/>
    </row>
    <row r="836" spans="1:8" ht="21.75" customHeight="1" x14ac:dyDescent="0.55000000000000004">
      <c r="A836" s="1"/>
      <c r="B836" s="1"/>
      <c r="C836" s="1"/>
      <c r="D836" s="1"/>
      <c r="E836" s="1"/>
      <c r="F836" s="1"/>
      <c r="G836" s="1"/>
      <c r="H836" s="14"/>
    </row>
    <row r="837" spans="1:8" ht="21.75" customHeight="1" x14ac:dyDescent="0.55000000000000004">
      <c r="A837" s="1"/>
      <c r="B837" s="1"/>
      <c r="C837" s="1"/>
      <c r="D837" s="1"/>
      <c r="E837" s="1"/>
      <c r="F837" s="1"/>
      <c r="G837" s="1"/>
      <c r="H837" s="14"/>
    </row>
    <row r="838" spans="1:8" ht="21.75" customHeight="1" x14ac:dyDescent="0.55000000000000004">
      <c r="A838" s="1"/>
      <c r="B838" s="1"/>
      <c r="C838" s="1"/>
      <c r="D838" s="1"/>
      <c r="E838" s="1"/>
      <c r="F838" s="1"/>
      <c r="G838" s="1"/>
      <c r="H838" s="14"/>
    </row>
    <row r="839" spans="1:8" ht="21.75" customHeight="1" x14ac:dyDescent="0.55000000000000004">
      <c r="A839" s="1"/>
      <c r="B839" s="1"/>
      <c r="C839" s="1"/>
      <c r="D839" s="1"/>
      <c r="E839" s="1"/>
      <c r="F839" s="1"/>
      <c r="G839" s="1"/>
      <c r="H839" s="14"/>
    </row>
    <row r="840" spans="1:8" ht="21.75" customHeight="1" x14ac:dyDescent="0.55000000000000004">
      <c r="A840" s="1"/>
      <c r="B840" s="1"/>
      <c r="C840" s="1"/>
      <c r="D840" s="1"/>
      <c r="E840" s="1"/>
      <c r="F840" s="1"/>
      <c r="G840" s="1"/>
      <c r="H840" s="14"/>
    </row>
    <row r="841" spans="1:8" ht="21.75" customHeight="1" x14ac:dyDescent="0.55000000000000004">
      <c r="A841" s="1"/>
      <c r="B841" s="1"/>
      <c r="C841" s="1"/>
      <c r="D841" s="1"/>
      <c r="E841" s="1"/>
      <c r="F841" s="1"/>
      <c r="G841" s="1"/>
      <c r="H841" s="14"/>
    </row>
    <row r="842" spans="1:8" ht="21.75" customHeight="1" x14ac:dyDescent="0.55000000000000004">
      <c r="A842" s="1"/>
      <c r="B842" s="1"/>
      <c r="C842" s="1"/>
      <c r="D842" s="1"/>
      <c r="E842" s="1"/>
      <c r="F842" s="1"/>
      <c r="G842" s="1"/>
      <c r="H842" s="14"/>
    </row>
    <row r="843" spans="1:8" ht="21.75" customHeight="1" x14ac:dyDescent="0.55000000000000004">
      <c r="A843" s="1"/>
      <c r="B843" s="1"/>
      <c r="C843" s="1"/>
      <c r="D843" s="1"/>
      <c r="E843" s="1"/>
      <c r="F843" s="1"/>
      <c r="G843" s="1"/>
      <c r="H843" s="14"/>
    </row>
    <row r="844" spans="1:8" ht="21.75" customHeight="1" x14ac:dyDescent="0.55000000000000004">
      <c r="A844" s="1"/>
      <c r="B844" s="1"/>
      <c r="C844" s="1"/>
      <c r="D844" s="1"/>
      <c r="E844" s="1"/>
      <c r="F844" s="1"/>
      <c r="G844" s="1"/>
      <c r="H844" s="14"/>
    </row>
    <row r="845" spans="1:8" ht="21.75" customHeight="1" x14ac:dyDescent="0.55000000000000004">
      <c r="A845" s="1"/>
      <c r="B845" s="1"/>
      <c r="C845" s="1"/>
      <c r="D845" s="1"/>
      <c r="E845" s="1"/>
      <c r="F845" s="1"/>
      <c r="G845" s="1"/>
      <c r="H845" s="14"/>
    </row>
    <row r="846" spans="1:8" ht="21.75" customHeight="1" x14ac:dyDescent="0.55000000000000004">
      <c r="A846" s="1"/>
      <c r="B846" s="1"/>
      <c r="C846" s="1"/>
      <c r="D846" s="1"/>
      <c r="E846" s="1"/>
      <c r="F846" s="1"/>
      <c r="G846" s="1"/>
      <c r="H846" s="14"/>
    </row>
    <row r="847" spans="1:8" ht="21.75" customHeight="1" x14ac:dyDescent="0.55000000000000004">
      <c r="A847" s="1"/>
      <c r="B847" s="1"/>
      <c r="C847" s="1"/>
      <c r="D847" s="1"/>
      <c r="E847" s="1"/>
      <c r="F847" s="1"/>
      <c r="G847" s="1"/>
      <c r="H847" s="14"/>
    </row>
    <row r="848" spans="1:8" ht="21.75" customHeight="1" x14ac:dyDescent="0.55000000000000004">
      <c r="A848" s="1"/>
      <c r="B848" s="1"/>
      <c r="C848" s="1"/>
      <c r="D848" s="1"/>
      <c r="E848" s="1"/>
      <c r="F848" s="1"/>
      <c r="G848" s="1"/>
      <c r="H848" s="14"/>
    </row>
    <row r="849" spans="1:8" ht="21.75" customHeight="1" x14ac:dyDescent="0.55000000000000004">
      <c r="A849" s="1"/>
      <c r="B849" s="1"/>
      <c r="C849" s="1"/>
      <c r="D849" s="1"/>
      <c r="E849" s="1"/>
      <c r="F849" s="1"/>
      <c r="G849" s="1"/>
      <c r="H849" s="14"/>
    </row>
    <row r="850" spans="1:8" ht="21.75" customHeight="1" x14ac:dyDescent="0.55000000000000004">
      <c r="A850" s="1"/>
      <c r="B850" s="1"/>
      <c r="C850" s="1"/>
      <c r="D850" s="1"/>
      <c r="E850" s="1"/>
      <c r="F850" s="1"/>
      <c r="G850" s="1"/>
      <c r="H850" s="14"/>
    </row>
    <row r="851" spans="1:8" ht="21.75" customHeight="1" x14ac:dyDescent="0.55000000000000004">
      <c r="A851" s="1"/>
      <c r="B851" s="1"/>
      <c r="C851" s="1"/>
      <c r="D851" s="1"/>
      <c r="E851" s="1"/>
      <c r="F851" s="1"/>
      <c r="G851" s="1"/>
      <c r="H851" s="14"/>
    </row>
    <row r="852" spans="1:8" ht="21.75" customHeight="1" x14ac:dyDescent="0.55000000000000004">
      <c r="A852" s="1"/>
      <c r="B852" s="1"/>
      <c r="C852" s="1"/>
      <c r="D852" s="1"/>
      <c r="E852" s="1"/>
      <c r="F852" s="1"/>
      <c r="G852" s="1"/>
      <c r="H852" s="14"/>
    </row>
    <row r="853" spans="1:8" ht="21.75" customHeight="1" x14ac:dyDescent="0.55000000000000004">
      <c r="A853" s="1"/>
      <c r="B853" s="1"/>
      <c r="C853" s="1"/>
      <c r="D853" s="1"/>
      <c r="E853" s="1"/>
      <c r="F853" s="1"/>
      <c r="G853" s="1"/>
      <c r="H853" s="14"/>
    </row>
    <row r="854" spans="1:8" ht="21.75" customHeight="1" x14ac:dyDescent="0.55000000000000004">
      <c r="A854" s="1"/>
      <c r="B854" s="1"/>
      <c r="C854" s="1"/>
      <c r="D854" s="1"/>
      <c r="E854" s="1"/>
      <c r="F854" s="1"/>
      <c r="G854" s="1"/>
      <c r="H854" s="14"/>
    </row>
    <row r="855" spans="1:8" ht="21.75" customHeight="1" x14ac:dyDescent="0.55000000000000004">
      <c r="A855" s="1"/>
      <c r="B855" s="1"/>
      <c r="C855" s="1"/>
      <c r="D855" s="1"/>
      <c r="E855" s="1"/>
      <c r="F855" s="1"/>
      <c r="G855" s="1"/>
      <c r="H855" s="14"/>
    </row>
    <row r="856" spans="1:8" ht="21.75" customHeight="1" x14ac:dyDescent="0.55000000000000004">
      <c r="A856" s="1"/>
      <c r="B856" s="1"/>
      <c r="C856" s="1"/>
      <c r="D856" s="1"/>
      <c r="E856" s="1"/>
      <c r="F856" s="1"/>
      <c r="G856" s="1"/>
      <c r="H856" s="14"/>
    </row>
    <row r="857" spans="1:8" ht="21.75" customHeight="1" x14ac:dyDescent="0.55000000000000004">
      <c r="A857" s="1"/>
      <c r="B857" s="1"/>
      <c r="C857" s="1"/>
      <c r="D857" s="1"/>
      <c r="E857" s="1"/>
      <c r="F857" s="1"/>
      <c r="G857" s="1"/>
      <c r="H857" s="14"/>
    </row>
    <row r="858" spans="1:8" ht="21.75" customHeight="1" x14ac:dyDescent="0.55000000000000004">
      <c r="A858" s="1"/>
      <c r="B858" s="1"/>
      <c r="C858" s="1"/>
      <c r="D858" s="1"/>
      <c r="E858" s="1"/>
      <c r="F858" s="1"/>
      <c r="G858" s="1"/>
      <c r="H858" s="14"/>
    </row>
    <row r="859" spans="1:8" ht="21.75" customHeight="1" x14ac:dyDescent="0.55000000000000004">
      <c r="A859" s="1"/>
      <c r="B859" s="1"/>
      <c r="C859" s="1"/>
      <c r="D859" s="1"/>
      <c r="E859" s="1"/>
      <c r="F859" s="1"/>
      <c r="G859" s="1"/>
      <c r="H859" s="14"/>
    </row>
    <row r="860" spans="1:8" ht="21.75" customHeight="1" x14ac:dyDescent="0.55000000000000004">
      <c r="A860" s="1"/>
      <c r="B860" s="1"/>
      <c r="C860" s="1"/>
      <c r="D860" s="1"/>
      <c r="E860" s="1"/>
      <c r="F860" s="1"/>
      <c r="G860" s="1"/>
      <c r="H860" s="14"/>
    </row>
    <row r="861" spans="1:8" ht="21.75" customHeight="1" x14ac:dyDescent="0.55000000000000004">
      <c r="A861" s="1"/>
      <c r="B861" s="1"/>
      <c r="C861" s="1"/>
      <c r="D861" s="1"/>
      <c r="E861" s="1"/>
      <c r="F861" s="1"/>
      <c r="G861" s="1"/>
      <c r="H861" s="14"/>
    </row>
    <row r="862" spans="1:8" ht="21.75" customHeight="1" x14ac:dyDescent="0.55000000000000004">
      <c r="A862" s="1"/>
      <c r="B862" s="1"/>
      <c r="C862" s="1"/>
      <c r="D862" s="1"/>
      <c r="E862" s="1"/>
      <c r="F862" s="1"/>
      <c r="G862" s="1"/>
      <c r="H862" s="14"/>
    </row>
    <row r="863" spans="1:8" ht="21.75" customHeight="1" x14ac:dyDescent="0.55000000000000004">
      <c r="A863" s="1"/>
      <c r="B863" s="1"/>
      <c r="C863" s="1"/>
      <c r="D863" s="1"/>
      <c r="E863" s="1"/>
      <c r="F863" s="1"/>
      <c r="G863" s="1"/>
      <c r="H863" s="14"/>
    </row>
    <row r="864" spans="1:8" ht="21.75" customHeight="1" x14ac:dyDescent="0.55000000000000004">
      <c r="A864" s="1"/>
      <c r="B864" s="1"/>
      <c r="C864" s="1"/>
      <c r="D864" s="1"/>
      <c r="E864" s="1"/>
      <c r="F864" s="1"/>
      <c r="G864" s="1"/>
      <c r="H864" s="14"/>
    </row>
    <row r="865" spans="1:8" ht="21.75" customHeight="1" x14ac:dyDescent="0.55000000000000004">
      <c r="A865" s="1"/>
      <c r="B865" s="1"/>
      <c r="C865" s="1"/>
      <c r="D865" s="1"/>
      <c r="E865" s="1"/>
      <c r="F865" s="1"/>
      <c r="G865" s="1"/>
      <c r="H865" s="14"/>
    </row>
    <row r="866" spans="1:8" ht="21.75" customHeight="1" x14ac:dyDescent="0.55000000000000004">
      <c r="A866" s="1"/>
      <c r="B866" s="1"/>
      <c r="C866" s="1"/>
      <c r="D866" s="1"/>
      <c r="E866" s="1"/>
      <c r="F866" s="1"/>
      <c r="G866" s="1"/>
      <c r="H866" s="14"/>
    </row>
    <row r="867" spans="1:8" ht="21.75" customHeight="1" x14ac:dyDescent="0.55000000000000004">
      <c r="A867" s="1"/>
      <c r="B867" s="1"/>
      <c r="C867" s="1"/>
      <c r="D867" s="1"/>
      <c r="E867" s="1"/>
      <c r="F867" s="1"/>
      <c r="G867" s="1"/>
      <c r="H867" s="14"/>
    </row>
    <row r="868" spans="1:8" ht="21.75" customHeight="1" x14ac:dyDescent="0.55000000000000004">
      <c r="A868" s="1"/>
      <c r="B868" s="1"/>
      <c r="C868" s="1"/>
      <c r="D868" s="1"/>
      <c r="E868" s="1"/>
      <c r="F868" s="1"/>
      <c r="G868" s="1"/>
      <c r="H868" s="14"/>
    </row>
    <row r="869" spans="1:8" ht="21.75" customHeight="1" x14ac:dyDescent="0.55000000000000004">
      <c r="A869" s="1"/>
      <c r="B869" s="1"/>
      <c r="C869" s="1"/>
      <c r="D869" s="1"/>
      <c r="E869" s="1"/>
      <c r="F869" s="1"/>
      <c r="G869" s="1"/>
      <c r="H869" s="14"/>
    </row>
    <row r="870" spans="1:8" ht="21.75" customHeight="1" x14ac:dyDescent="0.55000000000000004">
      <c r="A870" s="1"/>
      <c r="B870" s="1"/>
      <c r="C870" s="1"/>
      <c r="D870" s="1"/>
      <c r="E870" s="1"/>
      <c r="F870" s="1"/>
      <c r="G870" s="1"/>
      <c r="H870" s="14"/>
    </row>
    <row r="871" spans="1:8" ht="21.75" customHeight="1" x14ac:dyDescent="0.55000000000000004">
      <c r="A871" s="1"/>
      <c r="B871" s="1"/>
      <c r="C871" s="1"/>
      <c r="D871" s="1"/>
      <c r="E871" s="1"/>
      <c r="F871" s="1"/>
      <c r="G871" s="1"/>
      <c r="H871" s="14"/>
    </row>
    <row r="872" spans="1:8" ht="21.75" customHeight="1" x14ac:dyDescent="0.55000000000000004">
      <c r="A872" s="1"/>
      <c r="B872" s="1"/>
      <c r="C872" s="1"/>
      <c r="D872" s="1"/>
      <c r="E872" s="1"/>
      <c r="F872" s="1"/>
      <c r="G872" s="1"/>
      <c r="H872" s="14"/>
    </row>
    <row r="873" spans="1:8" ht="21.75" customHeight="1" x14ac:dyDescent="0.55000000000000004">
      <c r="A873" s="1"/>
      <c r="B873" s="1"/>
      <c r="C873" s="1"/>
      <c r="D873" s="1"/>
      <c r="E873" s="1"/>
      <c r="F873" s="1"/>
      <c r="G873" s="1"/>
      <c r="H873" s="14"/>
    </row>
    <row r="874" spans="1:8" ht="21.75" customHeight="1" x14ac:dyDescent="0.55000000000000004">
      <c r="A874" s="1"/>
      <c r="B874" s="1"/>
      <c r="C874" s="1"/>
      <c r="D874" s="1"/>
      <c r="E874" s="1"/>
      <c r="F874" s="1"/>
      <c r="G874" s="1"/>
      <c r="H874" s="14"/>
    </row>
    <row r="875" spans="1:8" ht="21.75" customHeight="1" x14ac:dyDescent="0.55000000000000004">
      <c r="A875" s="1"/>
      <c r="B875" s="1"/>
      <c r="C875" s="1"/>
      <c r="D875" s="1"/>
      <c r="E875" s="1"/>
      <c r="F875" s="1"/>
      <c r="G875" s="1"/>
      <c r="H875" s="14"/>
    </row>
    <row r="876" spans="1:8" ht="21.75" customHeight="1" x14ac:dyDescent="0.55000000000000004">
      <c r="A876" s="1"/>
      <c r="B876" s="1"/>
      <c r="C876" s="1"/>
      <c r="D876" s="1"/>
      <c r="E876" s="1"/>
      <c r="F876" s="1"/>
      <c r="G876" s="1"/>
      <c r="H876" s="14"/>
    </row>
    <row r="877" spans="1:8" ht="21.75" customHeight="1" x14ac:dyDescent="0.55000000000000004">
      <c r="A877" s="1"/>
      <c r="B877" s="1"/>
      <c r="C877" s="1"/>
      <c r="D877" s="1"/>
      <c r="E877" s="1"/>
      <c r="F877" s="1"/>
      <c r="G877" s="1"/>
      <c r="H877" s="14"/>
    </row>
    <row r="878" spans="1:8" ht="21.75" customHeight="1" x14ac:dyDescent="0.55000000000000004">
      <c r="A878" s="1"/>
      <c r="B878" s="1"/>
      <c r="C878" s="1"/>
      <c r="D878" s="1"/>
      <c r="E878" s="1"/>
      <c r="F878" s="1"/>
      <c r="G878" s="1"/>
      <c r="H878" s="14"/>
    </row>
    <row r="879" spans="1:8" ht="21.75" customHeight="1" x14ac:dyDescent="0.55000000000000004">
      <c r="A879" s="1"/>
      <c r="B879" s="1"/>
      <c r="C879" s="1"/>
      <c r="D879" s="1"/>
      <c r="E879" s="1"/>
      <c r="F879" s="1"/>
      <c r="G879" s="1"/>
      <c r="H879" s="14"/>
    </row>
    <row r="880" spans="1:8" ht="21.75" customHeight="1" x14ac:dyDescent="0.55000000000000004">
      <c r="A880" s="1"/>
      <c r="B880" s="1"/>
      <c r="C880" s="1"/>
      <c r="D880" s="1"/>
      <c r="E880" s="1"/>
      <c r="F880" s="1"/>
      <c r="G880" s="1"/>
      <c r="H880" s="14"/>
    </row>
    <row r="881" spans="1:8" ht="21.75" customHeight="1" x14ac:dyDescent="0.55000000000000004">
      <c r="A881" s="1"/>
      <c r="B881" s="1"/>
      <c r="C881" s="1"/>
      <c r="D881" s="1"/>
      <c r="E881" s="1"/>
      <c r="F881" s="1"/>
      <c r="G881" s="1"/>
      <c r="H881" s="14"/>
    </row>
    <row r="882" spans="1:8" ht="21.75" customHeight="1" x14ac:dyDescent="0.55000000000000004">
      <c r="A882" s="1"/>
      <c r="B882" s="1"/>
      <c r="C882" s="1"/>
      <c r="D882" s="1"/>
      <c r="E882" s="1"/>
      <c r="F882" s="1"/>
      <c r="G882" s="1"/>
      <c r="H882" s="14"/>
    </row>
    <row r="883" spans="1:8" ht="21.75" customHeight="1" x14ac:dyDescent="0.55000000000000004">
      <c r="A883" s="1"/>
      <c r="B883" s="1"/>
      <c r="C883" s="1"/>
      <c r="D883" s="1"/>
      <c r="E883" s="1"/>
      <c r="F883" s="1"/>
      <c r="G883" s="1"/>
      <c r="H883" s="14"/>
    </row>
    <row r="884" spans="1:8" ht="21.75" customHeight="1" x14ac:dyDescent="0.55000000000000004">
      <c r="A884" s="1"/>
      <c r="B884" s="1"/>
      <c r="C884" s="1"/>
      <c r="D884" s="1"/>
      <c r="E884" s="1"/>
      <c r="F884" s="1"/>
      <c r="G884" s="1"/>
      <c r="H884" s="14"/>
    </row>
    <row r="885" spans="1:8" ht="21.75" customHeight="1" x14ac:dyDescent="0.55000000000000004">
      <c r="A885" s="1"/>
      <c r="B885" s="1"/>
      <c r="C885" s="1"/>
      <c r="D885" s="1"/>
      <c r="E885" s="1"/>
      <c r="F885" s="1"/>
      <c r="G885" s="1"/>
      <c r="H885" s="14"/>
    </row>
    <row r="886" spans="1:8" ht="21.75" customHeight="1" x14ac:dyDescent="0.55000000000000004">
      <c r="A886" s="1"/>
      <c r="B886" s="1"/>
      <c r="C886" s="1"/>
      <c r="D886" s="1"/>
      <c r="E886" s="1"/>
      <c r="F886" s="1"/>
      <c r="G886" s="1"/>
      <c r="H886" s="14"/>
    </row>
    <row r="887" spans="1:8" ht="21.75" customHeight="1" x14ac:dyDescent="0.55000000000000004">
      <c r="A887" s="1"/>
      <c r="B887" s="1"/>
      <c r="C887" s="1"/>
      <c r="D887" s="1"/>
      <c r="E887" s="1"/>
      <c r="F887" s="1"/>
      <c r="G887" s="1"/>
      <c r="H887" s="14"/>
    </row>
    <row r="888" spans="1:8" ht="21.75" customHeight="1" x14ac:dyDescent="0.55000000000000004">
      <c r="A888" s="1"/>
      <c r="B888" s="1"/>
      <c r="C888" s="1"/>
      <c r="D888" s="1"/>
      <c r="E888" s="1"/>
      <c r="F888" s="1"/>
      <c r="G888" s="1"/>
      <c r="H888" s="14"/>
    </row>
    <row r="889" spans="1:8" ht="21.75" customHeight="1" x14ac:dyDescent="0.55000000000000004">
      <c r="A889" s="1"/>
      <c r="B889" s="1"/>
      <c r="C889" s="1"/>
      <c r="D889" s="1"/>
      <c r="E889" s="1"/>
      <c r="F889" s="1"/>
      <c r="G889" s="1"/>
      <c r="H889" s="14"/>
    </row>
    <row r="890" spans="1:8" ht="21.75" customHeight="1" x14ac:dyDescent="0.55000000000000004">
      <c r="A890" s="1"/>
      <c r="B890" s="1"/>
      <c r="C890" s="1"/>
      <c r="D890" s="1"/>
      <c r="E890" s="1"/>
      <c r="F890" s="1"/>
      <c r="G890" s="1"/>
      <c r="H890" s="14"/>
    </row>
    <row r="891" spans="1:8" ht="21.75" customHeight="1" x14ac:dyDescent="0.55000000000000004">
      <c r="A891" s="1"/>
      <c r="B891" s="1"/>
      <c r="C891" s="1"/>
      <c r="D891" s="1"/>
      <c r="E891" s="1"/>
      <c r="F891" s="1"/>
      <c r="G891" s="1"/>
      <c r="H891" s="14"/>
    </row>
    <row r="892" spans="1:8" ht="21.75" customHeight="1" x14ac:dyDescent="0.55000000000000004">
      <c r="A892" s="1"/>
      <c r="B892" s="1"/>
      <c r="C892" s="1"/>
      <c r="D892" s="1"/>
      <c r="E892" s="1"/>
      <c r="F892" s="1"/>
      <c r="G892" s="1"/>
      <c r="H892" s="14"/>
    </row>
    <row r="893" spans="1:8" ht="21.75" customHeight="1" x14ac:dyDescent="0.55000000000000004">
      <c r="A893" s="1"/>
      <c r="B893" s="1"/>
      <c r="C893" s="1"/>
      <c r="D893" s="1"/>
      <c r="E893" s="1"/>
      <c r="F893" s="1"/>
      <c r="G893" s="1"/>
      <c r="H893" s="14"/>
    </row>
    <row r="894" spans="1:8" ht="21.75" customHeight="1" x14ac:dyDescent="0.55000000000000004">
      <c r="A894" s="1"/>
      <c r="B894" s="1"/>
      <c r="C894" s="1"/>
      <c r="D894" s="1"/>
      <c r="E894" s="1"/>
      <c r="F894" s="1"/>
      <c r="G894" s="1"/>
      <c r="H894" s="14"/>
    </row>
    <row r="895" spans="1:8" ht="21.75" customHeight="1" x14ac:dyDescent="0.55000000000000004">
      <c r="A895" s="1"/>
      <c r="B895" s="1"/>
      <c r="C895" s="1"/>
      <c r="D895" s="1"/>
      <c r="E895" s="1"/>
      <c r="F895" s="1"/>
      <c r="G895" s="1"/>
      <c r="H895" s="14"/>
    </row>
    <row r="896" spans="1:8" ht="21.75" customHeight="1" x14ac:dyDescent="0.55000000000000004">
      <c r="A896" s="1"/>
      <c r="B896" s="1"/>
      <c r="C896" s="1"/>
      <c r="D896" s="1"/>
      <c r="E896" s="1"/>
      <c r="F896" s="1"/>
      <c r="G896" s="1"/>
      <c r="H896" s="14"/>
    </row>
    <row r="897" spans="1:8" ht="21.75" customHeight="1" x14ac:dyDescent="0.55000000000000004">
      <c r="A897" s="1"/>
      <c r="B897" s="1"/>
      <c r="C897" s="1"/>
      <c r="D897" s="1"/>
      <c r="E897" s="1"/>
      <c r="F897" s="1"/>
      <c r="G897" s="1"/>
      <c r="H897" s="14"/>
    </row>
    <row r="898" spans="1:8" ht="21.75" customHeight="1" x14ac:dyDescent="0.55000000000000004">
      <c r="A898" s="1"/>
      <c r="B898" s="1"/>
      <c r="C898" s="1"/>
      <c r="D898" s="1"/>
      <c r="E898" s="1"/>
      <c r="F898" s="1"/>
      <c r="G898" s="1"/>
      <c r="H898" s="14"/>
    </row>
    <row r="899" spans="1:8" ht="21.75" customHeight="1" x14ac:dyDescent="0.55000000000000004">
      <c r="A899" s="1"/>
      <c r="B899" s="1"/>
      <c r="C899" s="1"/>
      <c r="D899" s="1"/>
      <c r="E899" s="1"/>
      <c r="F899" s="1"/>
      <c r="G899" s="1"/>
      <c r="H899" s="14"/>
    </row>
    <row r="900" spans="1:8" ht="21.75" customHeight="1" x14ac:dyDescent="0.55000000000000004">
      <c r="A900" s="1"/>
      <c r="B900" s="1"/>
      <c r="C900" s="1"/>
      <c r="D900" s="1"/>
      <c r="E900" s="1"/>
      <c r="F900" s="1"/>
      <c r="G900" s="1"/>
      <c r="H900" s="14"/>
    </row>
    <row r="901" spans="1:8" ht="21.75" customHeight="1" x14ac:dyDescent="0.55000000000000004">
      <c r="A901" s="1"/>
      <c r="B901" s="1"/>
      <c r="C901" s="1"/>
      <c r="D901" s="1"/>
      <c r="E901" s="1"/>
      <c r="F901" s="1"/>
      <c r="G901" s="1"/>
      <c r="H901" s="14"/>
    </row>
    <row r="902" spans="1:8" ht="21.75" customHeight="1" x14ac:dyDescent="0.55000000000000004">
      <c r="A902" s="1"/>
      <c r="B902" s="1"/>
      <c r="C902" s="1"/>
      <c r="D902" s="1"/>
      <c r="E902" s="1"/>
      <c r="F902" s="1"/>
      <c r="G902" s="1"/>
      <c r="H902" s="14"/>
    </row>
    <row r="903" spans="1:8" ht="21.75" customHeight="1" x14ac:dyDescent="0.55000000000000004">
      <c r="A903" s="1"/>
      <c r="B903" s="1"/>
      <c r="C903" s="1"/>
      <c r="D903" s="1"/>
      <c r="E903" s="1"/>
      <c r="F903" s="1"/>
      <c r="G903" s="1"/>
      <c r="H903" s="14"/>
    </row>
    <row r="904" spans="1:8" ht="21.75" customHeight="1" x14ac:dyDescent="0.55000000000000004">
      <c r="A904" s="1"/>
      <c r="B904" s="1"/>
      <c r="C904" s="1"/>
      <c r="D904" s="1"/>
      <c r="E904" s="1"/>
      <c r="F904" s="1"/>
      <c r="G904" s="1"/>
      <c r="H904" s="14"/>
    </row>
    <row r="905" spans="1:8" ht="21.75" customHeight="1" x14ac:dyDescent="0.55000000000000004">
      <c r="A905" s="1"/>
      <c r="B905" s="1"/>
      <c r="C905" s="1"/>
      <c r="D905" s="1"/>
      <c r="E905" s="1"/>
      <c r="F905" s="1"/>
      <c r="G905" s="1"/>
      <c r="H905" s="14"/>
    </row>
    <row r="906" spans="1:8" ht="21.75" customHeight="1" x14ac:dyDescent="0.55000000000000004">
      <c r="A906" s="1"/>
      <c r="B906" s="1"/>
      <c r="C906" s="1"/>
      <c r="D906" s="1"/>
      <c r="E906" s="1"/>
      <c r="F906" s="1"/>
      <c r="G906" s="1"/>
      <c r="H906" s="14"/>
    </row>
    <row r="907" spans="1:8" ht="21.75" customHeight="1" x14ac:dyDescent="0.55000000000000004">
      <c r="A907" s="1"/>
      <c r="B907" s="1"/>
      <c r="C907" s="1"/>
      <c r="D907" s="1"/>
      <c r="E907" s="1"/>
      <c r="F907" s="1"/>
      <c r="G907" s="1"/>
      <c r="H907" s="14"/>
    </row>
    <row r="908" spans="1:8" ht="21.75" customHeight="1" x14ac:dyDescent="0.55000000000000004">
      <c r="A908" s="1"/>
      <c r="B908" s="1"/>
      <c r="C908" s="1"/>
      <c r="D908" s="1"/>
      <c r="E908" s="1"/>
      <c r="F908" s="1"/>
      <c r="G908" s="1"/>
      <c r="H908" s="14"/>
    </row>
    <row r="909" spans="1:8" ht="21.75" customHeight="1" x14ac:dyDescent="0.55000000000000004">
      <c r="A909" s="1"/>
      <c r="B909" s="1"/>
      <c r="C909" s="1"/>
      <c r="D909" s="1"/>
      <c r="E909" s="1"/>
      <c r="F909" s="1"/>
      <c r="G909" s="1"/>
      <c r="H909" s="14"/>
    </row>
    <row r="910" spans="1:8" ht="21.75" customHeight="1" x14ac:dyDescent="0.55000000000000004">
      <c r="A910" s="1"/>
      <c r="B910" s="1"/>
      <c r="C910" s="1"/>
      <c r="D910" s="1"/>
      <c r="E910" s="1"/>
      <c r="F910" s="1"/>
      <c r="G910" s="1"/>
      <c r="H910" s="14"/>
    </row>
    <row r="911" spans="1:8" ht="21.75" customHeight="1" x14ac:dyDescent="0.55000000000000004">
      <c r="A911" s="1"/>
      <c r="B911" s="1"/>
      <c r="C911" s="1"/>
      <c r="D911" s="1"/>
      <c r="E911" s="1"/>
      <c r="F911" s="1"/>
      <c r="G911" s="1"/>
      <c r="H911" s="14"/>
    </row>
    <row r="912" spans="1:8" ht="21.75" customHeight="1" x14ac:dyDescent="0.55000000000000004">
      <c r="A912" s="1"/>
      <c r="B912" s="1"/>
      <c r="C912" s="1"/>
      <c r="D912" s="1"/>
      <c r="E912" s="1"/>
      <c r="F912" s="1"/>
      <c r="G912" s="1"/>
      <c r="H912" s="14"/>
    </row>
    <row r="913" spans="1:8" ht="21.75" customHeight="1" x14ac:dyDescent="0.55000000000000004">
      <c r="A913" s="1"/>
      <c r="B913" s="1"/>
      <c r="C913" s="1"/>
      <c r="D913" s="1"/>
      <c r="E913" s="1"/>
      <c r="F913" s="1"/>
      <c r="G913" s="1"/>
      <c r="H913" s="14"/>
    </row>
    <row r="914" spans="1:8" ht="21.75" customHeight="1" x14ac:dyDescent="0.55000000000000004">
      <c r="A914" s="1"/>
      <c r="B914" s="1"/>
      <c r="C914" s="1"/>
      <c r="D914" s="1"/>
      <c r="E914" s="1"/>
      <c r="F914" s="1"/>
      <c r="G914" s="1"/>
      <c r="H914" s="14"/>
    </row>
    <row r="915" spans="1:8" ht="21.75" customHeight="1" x14ac:dyDescent="0.55000000000000004">
      <c r="A915" s="1"/>
      <c r="B915" s="1"/>
      <c r="C915" s="1"/>
      <c r="D915" s="1"/>
      <c r="E915" s="1"/>
      <c r="F915" s="1"/>
      <c r="G915" s="1"/>
      <c r="H915" s="14"/>
    </row>
    <row r="916" spans="1:8" ht="21.75" customHeight="1" x14ac:dyDescent="0.55000000000000004">
      <c r="A916" s="1"/>
      <c r="B916" s="1"/>
      <c r="C916" s="1"/>
      <c r="D916" s="1"/>
      <c r="E916" s="1"/>
      <c r="F916" s="1"/>
      <c r="G916" s="1"/>
      <c r="H916" s="14"/>
    </row>
    <row r="917" spans="1:8" ht="21.75" customHeight="1" x14ac:dyDescent="0.55000000000000004">
      <c r="A917" s="1"/>
      <c r="B917" s="1"/>
      <c r="C917" s="1"/>
      <c r="D917" s="1"/>
      <c r="E917" s="1"/>
      <c r="F917" s="1"/>
      <c r="G917" s="1"/>
      <c r="H917" s="14"/>
    </row>
    <row r="918" spans="1:8" ht="21.75" customHeight="1" x14ac:dyDescent="0.55000000000000004">
      <c r="A918" s="1"/>
      <c r="B918" s="1"/>
      <c r="C918" s="1"/>
      <c r="D918" s="1"/>
      <c r="E918" s="1"/>
      <c r="F918" s="1"/>
      <c r="G918" s="1"/>
      <c r="H918" s="14"/>
    </row>
    <row r="919" spans="1:8" ht="21.75" customHeight="1" x14ac:dyDescent="0.55000000000000004">
      <c r="A919" s="1"/>
      <c r="B919" s="1"/>
      <c r="C919" s="1"/>
      <c r="D919" s="1"/>
      <c r="E919" s="1"/>
      <c r="F919" s="1"/>
      <c r="G919" s="1"/>
      <c r="H919" s="14"/>
    </row>
    <row r="920" spans="1:8" ht="21.75" customHeight="1" x14ac:dyDescent="0.55000000000000004">
      <c r="A920" s="1"/>
      <c r="B920" s="1"/>
      <c r="C920" s="1"/>
      <c r="D920" s="1"/>
      <c r="E920" s="1"/>
      <c r="F920" s="1"/>
      <c r="G920" s="1"/>
      <c r="H920" s="14"/>
    </row>
    <row r="921" spans="1:8" ht="21.75" customHeight="1" x14ac:dyDescent="0.55000000000000004">
      <c r="A921" s="1"/>
      <c r="B921" s="1"/>
      <c r="C921" s="1"/>
      <c r="D921" s="1"/>
      <c r="E921" s="1"/>
      <c r="F921" s="1"/>
      <c r="G921" s="1"/>
      <c r="H921" s="14"/>
    </row>
    <row r="922" spans="1:8" ht="21.75" customHeight="1" x14ac:dyDescent="0.55000000000000004">
      <c r="A922" s="1"/>
      <c r="B922" s="1"/>
      <c r="C922" s="1"/>
      <c r="D922" s="1"/>
      <c r="E922" s="1"/>
      <c r="F922" s="1"/>
      <c r="G922" s="1"/>
      <c r="H922" s="14"/>
    </row>
    <row r="923" spans="1:8" ht="21.75" customHeight="1" x14ac:dyDescent="0.55000000000000004">
      <c r="A923" s="1"/>
      <c r="B923" s="1"/>
      <c r="C923" s="1"/>
      <c r="D923" s="1"/>
      <c r="E923" s="1"/>
      <c r="F923" s="1"/>
      <c r="G923" s="1"/>
      <c r="H923" s="14"/>
    </row>
    <row r="924" spans="1:8" ht="21.75" customHeight="1" x14ac:dyDescent="0.55000000000000004">
      <c r="A924" s="1"/>
      <c r="B924" s="1"/>
      <c r="C924" s="1"/>
      <c r="D924" s="1"/>
      <c r="E924" s="1"/>
      <c r="F924" s="1"/>
      <c r="G924" s="1"/>
      <c r="H924" s="14"/>
    </row>
    <row r="925" spans="1:8" ht="21.75" customHeight="1" x14ac:dyDescent="0.55000000000000004">
      <c r="A925" s="1"/>
      <c r="B925" s="1"/>
      <c r="C925" s="1"/>
      <c r="D925" s="1"/>
      <c r="E925" s="1"/>
      <c r="F925" s="1"/>
      <c r="G925" s="1"/>
      <c r="H925" s="14"/>
    </row>
    <row r="926" spans="1:8" ht="21.75" customHeight="1" x14ac:dyDescent="0.55000000000000004">
      <c r="A926" s="1"/>
      <c r="B926" s="1"/>
      <c r="C926" s="1"/>
      <c r="D926" s="1"/>
      <c r="E926" s="1"/>
      <c r="F926" s="1"/>
      <c r="G926" s="1"/>
      <c r="H926" s="14"/>
    </row>
    <row r="927" spans="1:8" ht="21.75" customHeight="1" x14ac:dyDescent="0.55000000000000004">
      <c r="A927" s="1"/>
      <c r="B927" s="1"/>
      <c r="C927" s="1"/>
      <c r="D927" s="1"/>
      <c r="E927" s="1"/>
      <c r="F927" s="1"/>
      <c r="G927" s="1"/>
      <c r="H927" s="14"/>
    </row>
    <row r="928" spans="1:8" ht="21.75" customHeight="1" x14ac:dyDescent="0.55000000000000004">
      <c r="A928" s="1"/>
      <c r="B928" s="1"/>
      <c r="C928" s="1"/>
      <c r="D928" s="1"/>
      <c r="E928" s="1"/>
      <c r="F928" s="1"/>
      <c r="G928" s="1"/>
      <c r="H928" s="14"/>
    </row>
    <row r="929" spans="1:8" ht="21.75" customHeight="1" x14ac:dyDescent="0.55000000000000004">
      <c r="A929" s="1"/>
      <c r="B929" s="1"/>
      <c r="C929" s="1"/>
      <c r="D929" s="1"/>
      <c r="E929" s="1"/>
      <c r="F929" s="1"/>
      <c r="G929" s="1"/>
      <c r="H929" s="14"/>
    </row>
    <row r="930" spans="1:8" ht="21.75" customHeight="1" x14ac:dyDescent="0.55000000000000004">
      <c r="A930" s="1"/>
      <c r="B930" s="1"/>
      <c r="C930" s="1"/>
      <c r="D930" s="1"/>
      <c r="E930" s="1"/>
      <c r="F930" s="1"/>
      <c r="G930" s="1"/>
      <c r="H930" s="14"/>
    </row>
    <row r="931" spans="1:8" ht="21.75" customHeight="1" x14ac:dyDescent="0.55000000000000004">
      <c r="A931" s="1"/>
      <c r="B931" s="1"/>
      <c r="C931" s="1"/>
      <c r="D931" s="1"/>
      <c r="E931" s="1"/>
      <c r="F931" s="1"/>
      <c r="G931" s="1"/>
      <c r="H931" s="14"/>
    </row>
    <row r="932" spans="1:8" ht="21.75" customHeight="1" x14ac:dyDescent="0.55000000000000004">
      <c r="A932" s="1"/>
      <c r="B932" s="1"/>
      <c r="C932" s="1"/>
      <c r="D932" s="1"/>
      <c r="E932" s="1"/>
      <c r="F932" s="1"/>
      <c r="G932" s="1"/>
      <c r="H932" s="14"/>
    </row>
    <row r="933" spans="1:8" ht="21.75" customHeight="1" x14ac:dyDescent="0.55000000000000004">
      <c r="A933" s="1"/>
      <c r="B933" s="1"/>
      <c r="C933" s="1"/>
      <c r="D933" s="1"/>
      <c r="E933" s="1"/>
      <c r="F933" s="1"/>
      <c r="G933" s="1"/>
      <c r="H933" s="14"/>
    </row>
    <row r="934" spans="1:8" ht="21.75" customHeight="1" x14ac:dyDescent="0.55000000000000004">
      <c r="A934" s="1"/>
      <c r="B934" s="1"/>
      <c r="C934" s="1"/>
      <c r="D934" s="1"/>
      <c r="E934" s="1"/>
      <c r="F934" s="1"/>
      <c r="G934" s="1"/>
      <c r="H934" s="14"/>
    </row>
    <row r="935" spans="1:8" ht="21.75" customHeight="1" x14ac:dyDescent="0.55000000000000004">
      <c r="A935" s="1"/>
      <c r="B935" s="1"/>
      <c r="C935" s="1"/>
      <c r="D935" s="1"/>
      <c r="E935" s="1"/>
      <c r="F935" s="1"/>
      <c r="G935" s="1"/>
      <c r="H935" s="14"/>
    </row>
    <row r="936" spans="1:8" ht="21.75" customHeight="1" x14ac:dyDescent="0.55000000000000004">
      <c r="A936" s="1"/>
      <c r="B936" s="1"/>
      <c r="C936" s="1"/>
      <c r="D936" s="1"/>
      <c r="E936" s="1"/>
      <c r="F936" s="1"/>
      <c r="G936" s="1"/>
      <c r="H936" s="14"/>
    </row>
    <row r="937" spans="1:8" ht="21.75" customHeight="1" x14ac:dyDescent="0.55000000000000004">
      <c r="A937" s="1"/>
      <c r="B937" s="1"/>
      <c r="C937" s="1"/>
      <c r="D937" s="1"/>
      <c r="E937" s="1"/>
      <c r="F937" s="1"/>
      <c r="G937" s="1"/>
      <c r="H937" s="14"/>
    </row>
    <row r="938" spans="1:8" ht="21.75" customHeight="1" x14ac:dyDescent="0.55000000000000004">
      <c r="A938" s="1"/>
      <c r="B938" s="1"/>
      <c r="C938" s="1"/>
      <c r="D938" s="1"/>
      <c r="E938" s="1"/>
      <c r="F938" s="1"/>
      <c r="G938" s="1"/>
      <c r="H938" s="14"/>
    </row>
    <row r="939" spans="1:8" ht="21.75" customHeight="1" x14ac:dyDescent="0.55000000000000004">
      <c r="A939" s="1"/>
      <c r="B939" s="1"/>
      <c r="C939" s="1"/>
      <c r="D939" s="1"/>
      <c r="E939" s="1"/>
      <c r="F939" s="1"/>
      <c r="G939" s="1"/>
      <c r="H939" s="14"/>
    </row>
    <row r="940" spans="1:8" ht="21.75" customHeight="1" x14ac:dyDescent="0.55000000000000004">
      <c r="A940" s="1"/>
      <c r="B940" s="1"/>
      <c r="C940" s="1"/>
      <c r="D940" s="1"/>
      <c r="E940" s="1"/>
      <c r="F940" s="1"/>
      <c r="G940" s="1"/>
      <c r="H940" s="14"/>
    </row>
    <row r="941" spans="1:8" ht="21.75" customHeight="1" x14ac:dyDescent="0.55000000000000004">
      <c r="A941" s="1"/>
      <c r="B941" s="1"/>
      <c r="C941" s="1"/>
      <c r="D941" s="1"/>
      <c r="E941" s="1"/>
      <c r="F941" s="1"/>
      <c r="G941" s="1"/>
      <c r="H941" s="14"/>
    </row>
    <row r="942" spans="1:8" ht="21.75" customHeight="1" x14ac:dyDescent="0.55000000000000004">
      <c r="A942" s="1"/>
      <c r="B942" s="1"/>
      <c r="C942" s="1"/>
      <c r="D942" s="1"/>
      <c r="E942" s="1"/>
      <c r="F942" s="1"/>
      <c r="G942" s="1"/>
      <c r="H942" s="14"/>
    </row>
    <row r="943" spans="1:8" ht="21.75" customHeight="1" x14ac:dyDescent="0.55000000000000004">
      <c r="A943" s="1"/>
      <c r="B943" s="1"/>
      <c r="C943" s="1"/>
      <c r="D943" s="1"/>
      <c r="E943" s="1"/>
      <c r="F943" s="1"/>
      <c r="G943" s="1"/>
      <c r="H943" s="14"/>
    </row>
    <row r="944" spans="1:8" ht="21.75" customHeight="1" x14ac:dyDescent="0.55000000000000004">
      <c r="A944" s="1"/>
      <c r="B944" s="1"/>
      <c r="C944" s="1"/>
      <c r="D944" s="1"/>
      <c r="E944" s="1"/>
      <c r="F944" s="1"/>
      <c r="G944" s="1"/>
      <c r="H944" s="14"/>
    </row>
    <row r="945" spans="1:8" ht="21.75" customHeight="1" x14ac:dyDescent="0.55000000000000004">
      <c r="A945" s="1"/>
      <c r="B945" s="1"/>
      <c r="C945" s="1"/>
      <c r="D945" s="1"/>
      <c r="E945" s="1"/>
      <c r="F945" s="1"/>
      <c r="G945" s="1"/>
      <c r="H945" s="14"/>
    </row>
    <row r="946" spans="1:8" ht="21.75" customHeight="1" x14ac:dyDescent="0.55000000000000004">
      <c r="A946" s="1"/>
      <c r="B946" s="1"/>
      <c r="C946" s="1"/>
      <c r="D946" s="1"/>
      <c r="E946" s="1"/>
      <c r="F946" s="1"/>
      <c r="G946" s="1"/>
      <c r="H946" s="14"/>
    </row>
    <row r="947" spans="1:8" ht="21.75" customHeight="1" x14ac:dyDescent="0.55000000000000004">
      <c r="A947" s="1"/>
      <c r="B947" s="1"/>
      <c r="C947" s="1"/>
      <c r="D947" s="1"/>
      <c r="E947" s="1"/>
      <c r="F947" s="1"/>
      <c r="G947" s="1"/>
      <c r="H947" s="14"/>
    </row>
    <row r="948" spans="1:8" ht="21.75" customHeight="1" x14ac:dyDescent="0.55000000000000004">
      <c r="A948" s="1"/>
      <c r="B948" s="1"/>
      <c r="C948" s="1"/>
      <c r="D948" s="1"/>
      <c r="E948" s="1"/>
      <c r="F948" s="1"/>
      <c r="G948" s="1"/>
      <c r="H948" s="14"/>
    </row>
    <row r="949" spans="1:8" ht="21.75" customHeight="1" x14ac:dyDescent="0.55000000000000004">
      <c r="A949" s="1"/>
      <c r="B949" s="1"/>
      <c r="C949" s="1"/>
      <c r="D949" s="1"/>
      <c r="E949" s="1"/>
      <c r="F949" s="1"/>
      <c r="G949" s="1"/>
      <c r="H949" s="14"/>
    </row>
    <row r="950" spans="1:8" ht="21.75" customHeight="1" x14ac:dyDescent="0.55000000000000004">
      <c r="A950" s="1"/>
      <c r="B950" s="1"/>
      <c r="C950" s="1"/>
      <c r="D950" s="1"/>
      <c r="E950" s="1"/>
      <c r="F950" s="1"/>
      <c r="G950" s="1"/>
      <c r="H950" s="14"/>
    </row>
    <row r="951" spans="1:8" ht="21.75" customHeight="1" x14ac:dyDescent="0.55000000000000004">
      <c r="A951" s="1"/>
      <c r="B951" s="1"/>
      <c r="C951" s="1"/>
      <c r="D951" s="1"/>
      <c r="E951" s="1"/>
      <c r="F951" s="1"/>
      <c r="G951" s="1"/>
      <c r="H951" s="14"/>
    </row>
    <row r="952" spans="1:8" ht="21.75" customHeight="1" x14ac:dyDescent="0.55000000000000004">
      <c r="A952" s="1"/>
      <c r="B952" s="1"/>
      <c r="C952" s="1"/>
      <c r="D952" s="1"/>
      <c r="E952" s="1"/>
      <c r="F952" s="1"/>
      <c r="G952" s="1"/>
      <c r="H952" s="14"/>
    </row>
    <row r="953" spans="1:8" ht="21.75" customHeight="1" x14ac:dyDescent="0.55000000000000004">
      <c r="A953" s="1"/>
      <c r="B953" s="1"/>
      <c r="C953" s="1"/>
      <c r="D953" s="1"/>
      <c r="E953" s="1"/>
      <c r="F953" s="1"/>
      <c r="G953" s="1"/>
      <c r="H953" s="14"/>
    </row>
    <row r="954" spans="1:8" ht="21.75" customHeight="1" x14ac:dyDescent="0.55000000000000004">
      <c r="A954" s="1"/>
      <c r="B954" s="1"/>
      <c r="C954" s="1"/>
      <c r="D954" s="1"/>
      <c r="E954" s="1"/>
      <c r="F954" s="1"/>
      <c r="G954" s="1"/>
      <c r="H954" s="14"/>
    </row>
    <row r="955" spans="1:8" ht="21.75" customHeight="1" x14ac:dyDescent="0.55000000000000004">
      <c r="A955" s="1"/>
      <c r="B955" s="1"/>
      <c r="C955" s="1"/>
      <c r="D955" s="1"/>
      <c r="E955" s="1"/>
      <c r="F955" s="1"/>
      <c r="G955" s="1"/>
      <c r="H955" s="14"/>
    </row>
    <row r="956" spans="1:8" ht="21.75" customHeight="1" x14ac:dyDescent="0.55000000000000004">
      <c r="A956" s="1"/>
      <c r="B956" s="1"/>
      <c r="C956" s="1"/>
      <c r="D956" s="1"/>
      <c r="E956" s="1"/>
      <c r="F956" s="1"/>
      <c r="G956" s="1"/>
      <c r="H956" s="14"/>
    </row>
    <row r="957" spans="1:8" ht="21.75" customHeight="1" x14ac:dyDescent="0.55000000000000004">
      <c r="A957" s="1"/>
      <c r="B957" s="1"/>
      <c r="C957" s="1"/>
      <c r="D957" s="1"/>
      <c r="E957" s="1"/>
      <c r="F957" s="1"/>
      <c r="G957" s="1"/>
      <c r="H957" s="14"/>
    </row>
    <row r="958" spans="1:8" ht="21.75" customHeight="1" x14ac:dyDescent="0.55000000000000004">
      <c r="A958" s="1"/>
      <c r="B958" s="1"/>
      <c r="C958" s="1"/>
      <c r="D958" s="1"/>
      <c r="E958" s="1"/>
      <c r="F958" s="1"/>
      <c r="G958" s="1"/>
      <c r="H958" s="14"/>
    </row>
    <row r="959" spans="1:8" ht="21.75" customHeight="1" x14ac:dyDescent="0.55000000000000004">
      <c r="A959" s="1"/>
      <c r="B959" s="1"/>
      <c r="C959" s="1"/>
      <c r="D959" s="1"/>
      <c r="E959" s="1"/>
      <c r="F959" s="1"/>
      <c r="G959" s="1"/>
      <c r="H959" s="14"/>
    </row>
    <row r="960" spans="1:8" ht="21.75" customHeight="1" x14ac:dyDescent="0.55000000000000004">
      <c r="A960" s="1"/>
      <c r="B960" s="1"/>
      <c r="C960" s="1"/>
      <c r="D960" s="1"/>
      <c r="E960" s="1"/>
      <c r="F960" s="1"/>
      <c r="G960" s="1"/>
      <c r="H960" s="14"/>
    </row>
    <row r="961" spans="1:8" ht="21.75" customHeight="1" x14ac:dyDescent="0.55000000000000004">
      <c r="A961" s="1"/>
      <c r="B961" s="1"/>
      <c r="C961" s="1"/>
      <c r="D961" s="1"/>
      <c r="E961" s="1"/>
      <c r="F961" s="1"/>
      <c r="G961" s="1"/>
      <c r="H961" s="14"/>
    </row>
    <row r="962" spans="1:8" ht="21.75" customHeight="1" x14ac:dyDescent="0.55000000000000004">
      <c r="A962" s="1"/>
      <c r="B962" s="1"/>
      <c r="C962" s="1"/>
      <c r="D962" s="1"/>
      <c r="E962" s="1"/>
      <c r="F962" s="1"/>
      <c r="G962" s="1"/>
      <c r="H962" s="14"/>
    </row>
    <row r="963" spans="1:8" ht="21.75" customHeight="1" x14ac:dyDescent="0.55000000000000004">
      <c r="A963" s="1"/>
      <c r="B963" s="1"/>
      <c r="C963" s="1"/>
      <c r="D963" s="1"/>
      <c r="E963" s="1"/>
      <c r="F963" s="1"/>
      <c r="G963" s="1"/>
      <c r="H963" s="14"/>
    </row>
    <row r="964" spans="1:8" ht="21.75" customHeight="1" x14ac:dyDescent="0.55000000000000004">
      <c r="A964" s="1"/>
      <c r="B964" s="1"/>
      <c r="C964" s="1"/>
      <c r="D964" s="1"/>
      <c r="E964" s="1"/>
      <c r="F964" s="1"/>
      <c r="G964" s="1"/>
      <c r="H964" s="14"/>
    </row>
    <row r="965" spans="1:8" ht="21.75" customHeight="1" x14ac:dyDescent="0.55000000000000004">
      <c r="A965" s="1"/>
      <c r="B965" s="1"/>
      <c r="C965" s="1"/>
      <c r="D965" s="1"/>
      <c r="E965" s="1"/>
      <c r="F965" s="1"/>
      <c r="G965" s="1"/>
      <c r="H965" s="14"/>
    </row>
    <row r="966" spans="1:8" ht="21.75" customHeight="1" x14ac:dyDescent="0.55000000000000004">
      <c r="A966" s="1"/>
      <c r="B966" s="1"/>
      <c r="C966" s="1"/>
      <c r="D966" s="1"/>
      <c r="E966" s="1"/>
      <c r="F966" s="1"/>
      <c r="G966" s="1"/>
      <c r="H966" s="14"/>
    </row>
    <row r="967" spans="1:8" ht="21.75" customHeight="1" x14ac:dyDescent="0.55000000000000004">
      <c r="A967" s="1"/>
      <c r="B967" s="1"/>
      <c r="C967" s="1"/>
      <c r="D967" s="1"/>
      <c r="E967" s="1"/>
      <c r="F967" s="1"/>
      <c r="G967" s="1"/>
      <c r="H967" s="14"/>
    </row>
    <row r="968" spans="1:8" ht="21.75" customHeight="1" x14ac:dyDescent="0.55000000000000004">
      <c r="A968" s="1"/>
      <c r="B968" s="1"/>
      <c r="C968" s="1"/>
      <c r="D968" s="1"/>
      <c r="E968" s="1"/>
      <c r="F968" s="1"/>
      <c r="G968" s="1"/>
      <c r="H968" s="14"/>
    </row>
    <row r="969" spans="1:8" ht="21.75" customHeight="1" x14ac:dyDescent="0.55000000000000004">
      <c r="A969" s="1"/>
      <c r="B969" s="1"/>
      <c r="C969" s="1"/>
      <c r="D969" s="1"/>
      <c r="E969" s="1"/>
      <c r="F969" s="1"/>
      <c r="G969" s="1"/>
      <c r="H969" s="14"/>
    </row>
    <row r="970" spans="1:8" ht="21.75" customHeight="1" x14ac:dyDescent="0.55000000000000004">
      <c r="A970" s="1"/>
      <c r="B970" s="1"/>
      <c r="C970" s="1"/>
      <c r="D970" s="1"/>
      <c r="E970" s="1"/>
      <c r="F970" s="1"/>
      <c r="G970" s="1"/>
      <c r="H970" s="14"/>
    </row>
    <row r="971" spans="1:8" ht="21.75" customHeight="1" x14ac:dyDescent="0.55000000000000004">
      <c r="A971" s="1"/>
      <c r="B971" s="1"/>
      <c r="C971" s="1"/>
      <c r="D971" s="1"/>
      <c r="E971" s="1"/>
      <c r="F971" s="1"/>
      <c r="G971" s="1"/>
      <c r="H971" s="14"/>
    </row>
    <row r="972" spans="1:8" ht="21.75" customHeight="1" x14ac:dyDescent="0.55000000000000004">
      <c r="A972" s="1"/>
      <c r="B972" s="1"/>
      <c r="C972" s="1"/>
      <c r="D972" s="1"/>
      <c r="E972" s="1"/>
      <c r="F972" s="1"/>
      <c r="G972" s="1"/>
      <c r="H972" s="14"/>
    </row>
    <row r="973" spans="1:8" ht="21.75" customHeight="1" x14ac:dyDescent="0.55000000000000004">
      <c r="A973" s="1"/>
      <c r="B973" s="1"/>
      <c r="C973" s="1"/>
      <c r="D973" s="1"/>
      <c r="E973" s="1"/>
      <c r="F973" s="1"/>
      <c r="G973" s="1"/>
      <c r="H973" s="14"/>
    </row>
    <row r="974" spans="1:8" ht="21.75" customHeight="1" x14ac:dyDescent="0.55000000000000004">
      <c r="A974" s="1"/>
      <c r="B974" s="1"/>
      <c r="C974" s="1"/>
      <c r="D974" s="1"/>
      <c r="E974" s="1"/>
      <c r="F974" s="1"/>
      <c r="G974" s="1"/>
      <c r="H974" s="14"/>
    </row>
    <row r="975" spans="1:8" ht="21.75" customHeight="1" x14ac:dyDescent="0.55000000000000004">
      <c r="A975" s="1"/>
      <c r="B975" s="1"/>
      <c r="C975" s="1"/>
      <c r="D975" s="1"/>
      <c r="E975" s="1"/>
      <c r="F975" s="1"/>
      <c r="G975" s="1"/>
      <c r="H975" s="14"/>
    </row>
    <row r="976" spans="1:8" ht="21.75" customHeight="1" x14ac:dyDescent="0.55000000000000004">
      <c r="A976" s="1"/>
      <c r="B976" s="1"/>
      <c r="C976" s="1"/>
      <c r="D976" s="1"/>
      <c r="E976" s="1"/>
      <c r="F976" s="1"/>
      <c r="G976" s="1"/>
      <c r="H976" s="14"/>
    </row>
    <row r="977" spans="1:8" ht="21.75" customHeight="1" x14ac:dyDescent="0.55000000000000004">
      <c r="A977" s="1"/>
      <c r="B977" s="1"/>
      <c r="C977" s="1"/>
      <c r="D977" s="1"/>
      <c r="E977" s="1"/>
      <c r="F977" s="1"/>
      <c r="G977" s="1"/>
      <c r="H977" s="14"/>
    </row>
    <row r="978" spans="1:8" ht="21.75" customHeight="1" x14ac:dyDescent="0.55000000000000004">
      <c r="A978" s="1"/>
      <c r="B978" s="1"/>
      <c r="C978" s="1"/>
      <c r="D978" s="1"/>
      <c r="E978" s="1"/>
      <c r="F978" s="1"/>
      <c r="G978" s="1"/>
      <c r="H978" s="14"/>
    </row>
    <row r="979" spans="1:8" ht="21.75" customHeight="1" x14ac:dyDescent="0.55000000000000004">
      <c r="A979" s="1"/>
      <c r="B979" s="1"/>
      <c r="C979" s="1"/>
      <c r="D979" s="1"/>
      <c r="E979" s="1"/>
      <c r="F979" s="1"/>
      <c r="G979" s="1"/>
      <c r="H979" s="14"/>
    </row>
    <row r="980" spans="1:8" ht="21.75" customHeight="1" x14ac:dyDescent="0.55000000000000004">
      <c r="A980" s="1"/>
      <c r="B980" s="1"/>
      <c r="C980" s="1"/>
      <c r="D980" s="1"/>
      <c r="E980" s="1"/>
      <c r="F980" s="1"/>
      <c r="G980" s="1"/>
      <c r="H980" s="14"/>
    </row>
    <row r="981" spans="1:8" ht="21.75" customHeight="1" x14ac:dyDescent="0.55000000000000004">
      <c r="A981" s="1"/>
      <c r="B981" s="1"/>
      <c r="C981" s="1"/>
      <c r="D981" s="1"/>
      <c r="E981" s="1"/>
      <c r="F981" s="1"/>
      <c r="G981" s="1"/>
      <c r="H981" s="14"/>
    </row>
    <row r="982" spans="1:8" ht="21.75" customHeight="1" x14ac:dyDescent="0.55000000000000004">
      <c r="A982" s="1"/>
      <c r="B982" s="1"/>
      <c r="C982" s="1"/>
      <c r="D982" s="1"/>
      <c r="E982" s="1"/>
      <c r="F982" s="1"/>
      <c r="G982" s="1"/>
      <c r="H982" s="14"/>
    </row>
    <row r="983" spans="1:8" ht="21.75" customHeight="1" x14ac:dyDescent="0.55000000000000004">
      <c r="A983" s="1"/>
      <c r="B983" s="1"/>
      <c r="C983" s="1"/>
      <c r="D983" s="1"/>
      <c r="E983" s="1"/>
      <c r="F983" s="1"/>
      <c r="G983" s="1"/>
      <c r="H983" s="14"/>
    </row>
    <row r="984" spans="1:8" ht="21.75" customHeight="1" x14ac:dyDescent="0.55000000000000004">
      <c r="A984" s="1"/>
      <c r="B984" s="1"/>
      <c r="C984" s="1"/>
      <c r="D984" s="1"/>
      <c r="E984" s="1"/>
      <c r="F984" s="1"/>
      <c r="G984" s="1"/>
      <c r="H984" s="14"/>
    </row>
    <row r="985" spans="1:8" ht="21.75" customHeight="1" x14ac:dyDescent="0.55000000000000004">
      <c r="A985" s="1"/>
      <c r="B985" s="1"/>
      <c r="C985" s="1"/>
      <c r="D985" s="1"/>
      <c r="E985" s="1"/>
      <c r="F985" s="1"/>
      <c r="G985" s="1"/>
      <c r="H985" s="14"/>
    </row>
    <row r="986" spans="1:8" ht="21.75" customHeight="1" x14ac:dyDescent="0.55000000000000004">
      <c r="A986" s="1"/>
      <c r="B986" s="1"/>
      <c r="C986" s="1"/>
      <c r="D986" s="1"/>
      <c r="E986" s="1"/>
      <c r="F986" s="1"/>
      <c r="G986" s="1"/>
      <c r="H986" s="14"/>
    </row>
    <row r="987" spans="1:8" ht="21.75" customHeight="1" x14ac:dyDescent="0.55000000000000004">
      <c r="A987" s="1"/>
      <c r="B987" s="1"/>
      <c r="C987" s="1"/>
      <c r="D987" s="1"/>
      <c r="E987" s="1"/>
      <c r="F987" s="1"/>
      <c r="G987" s="1"/>
      <c r="H987" s="14"/>
    </row>
    <row r="988" spans="1:8" ht="21.75" customHeight="1" x14ac:dyDescent="0.55000000000000004">
      <c r="A988" s="1"/>
      <c r="B988" s="1"/>
      <c r="C988" s="1"/>
      <c r="D988" s="1"/>
      <c r="E988" s="1"/>
      <c r="F988" s="1"/>
      <c r="G988" s="1"/>
      <c r="H988" s="14"/>
    </row>
    <row r="989" spans="1:8" ht="21.75" customHeight="1" x14ac:dyDescent="0.55000000000000004">
      <c r="A989" s="1"/>
      <c r="B989" s="1"/>
      <c r="C989" s="1"/>
      <c r="D989" s="1"/>
      <c r="E989" s="1"/>
      <c r="F989" s="1"/>
      <c r="G989" s="1"/>
      <c r="H989" s="14"/>
    </row>
    <row r="990" spans="1:8" ht="21.75" customHeight="1" x14ac:dyDescent="0.55000000000000004">
      <c r="A990" s="1"/>
      <c r="B990" s="1"/>
      <c r="C990" s="1"/>
      <c r="D990" s="1"/>
      <c r="E990" s="1"/>
      <c r="F990" s="1"/>
      <c r="G990" s="1"/>
      <c r="H990" s="14"/>
    </row>
    <row r="991" spans="1:8" ht="21.75" customHeight="1" x14ac:dyDescent="0.55000000000000004">
      <c r="A991" s="1"/>
      <c r="B991" s="1"/>
      <c r="C991" s="1"/>
      <c r="D991" s="1"/>
      <c r="E991" s="1"/>
      <c r="F991" s="1"/>
      <c r="G991" s="1"/>
      <c r="H991" s="14"/>
    </row>
    <row r="992" spans="1:8" ht="21.75" customHeight="1" x14ac:dyDescent="0.55000000000000004">
      <c r="A992" s="1"/>
      <c r="B992" s="1"/>
      <c r="C992" s="1"/>
      <c r="D992" s="1"/>
      <c r="E992" s="1"/>
      <c r="F992" s="1"/>
      <c r="G992" s="1"/>
      <c r="H992" s="14"/>
    </row>
    <row r="993" spans="1:8" ht="21.75" customHeight="1" x14ac:dyDescent="0.55000000000000004">
      <c r="A993" s="1"/>
      <c r="B993" s="1"/>
      <c r="C993" s="1"/>
      <c r="D993" s="1"/>
      <c r="E993" s="1"/>
      <c r="F993" s="1"/>
      <c r="G993" s="1"/>
      <c r="H993" s="14"/>
    </row>
    <row r="994" spans="1:8" ht="21.75" customHeight="1" x14ac:dyDescent="0.55000000000000004">
      <c r="A994" s="1"/>
      <c r="B994" s="1"/>
      <c r="C994" s="1"/>
      <c r="D994" s="1"/>
      <c r="E994" s="1"/>
      <c r="F994" s="1"/>
      <c r="G994" s="1"/>
      <c r="H994" s="14"/>
    </row>
    <row r="995" spans="1:8" ht="21.75" customHeight="1" x14ac:dyDescent="0.55000000000000004">
      <c r="A995" s="1"/>
      <c r="B995" s="1"/>
      <c r="C995" s="1"/>
      <c r="D995" s="1"/>
      <c r="E995" s="1"/>
      <c r="F995" s="1"/>
      <c r="G995" s="1"/>
      <c r="H995" s="14"/>
    </row>
    <row r="996" spans="1:8" ht="21.75" customHeight="1" x14ac:dyDescent="0.55000000000000004">
      <c r="A996" s="1"/>
      <c r="B996" s="1"/>
      <c r="C996" s="1"/>
      <c r="D996" s="1"/>
      <c r="E996" s="1"/>
      <c r="F996" s="1"/>
      <c r="G996" s="1"/>
      <c r="H996" s="14"/>
    </row>
    <row r="997" spans="1:8" ht="21.75" customHeight="1" x14ac:dyDescent="0.55000000000000004">
      <c r="A997" s="1"/>
      <c r="B997" s="1"/>
      <c r="C997" s="1"/>
      <c r="D997" s="1"/>
      <c r="E997" s="1"/>
      <c r="F997" s="1"/>
      <c r="G997" s="1"/>
      <c r="H997" s="14"/>
    </row>
    <row r="998" spans="1:8" ht="21.75" customHeight="1" x14ac:dyDescent="0.55000000000000004">
      <c r="A998" s="1"/>
      <c r="B998" s="1"/>
      <c r="C998" s="1"/>
      <c r="D998" s="1"/>
      <c r="E998" s="1"/>
      <c r="F998" s="1"/>
      <c r="G998" s="1"/>
      <c r="H998" s="14"/>
    </row>
    <row r="999" spans="1:8" ht="21.75" customHeight="1" x14ac:dyDescent="0.55000000000000004">
      <c r="A999" s="1"/>
      <c r="B999" s="1"/>
      <c r="C999" s="1"/>
      <c r="D999" s="1"/>
      <c r="E999" s="1"/>
      <c r="F999" s="1"/>
      <c r="G999" s="1"/>
      <c r="H999" s="14"/>
    </row>
    <row r="1000" spans="1:8" ht="21.75" customHeight="1" x14ac:dyDescent="0.55000000000000004">
      <c r="A1000" s="1"/>
      <c r="B1000" s="1"/>
      <c r="C1000" s="1"/>
      <c r="D1000" s="1"/>
      <c r="E1000" s="1"/>
      <c r="F1000" s="1"/>
      <c r="G1000" s="1"/>
      <c r="H1000" s="14"/>
    </row>
    <row r="1001" spans="1:8" ht="21.75" customHeight="1" x14ac:dyDescent="0.55000000000000004">
      <c r="A1001" s="1"/>
      <c r="B1001" s="1"/>
      <c r="C1001" s="1"/>
      <c r="D1001" s="1"/>
      <c r="E1001" s="1"/>
      <c r="F1001" s="1"/>
      <c r="G1001" s="1"/>
      <c r="H1001" s="14"/>
    </row>
    <row r="1002" spans="1:8" ht="21.75" customHeight="1" x14ac:dyDescent="0.55000000000000004">
      <c r="A1002" s="1"/>
      <c r="B1002" s="1"/>
      <c r="C1002" s="1"/>
      <c r="D1002" s="1"/>
      <c r="E1002" s="1"/>
      <c r="F1002" s="1"/>
      <c r="G1002" s="1"/>
      <c r="H1002" s="14"/>
    </row>
    <row r="1003" spans="1:8" ht="21.75" customHeight="1" x14ac:dyDescent="0.55000000000000004">
      <c r="A1003" s="1"/>
      <c r="B1003" s="1"/>
      <c r="C1003" s="1"/>
      <c r="D1003" s="1"/>
      <c r="E1003" s="1"/>
      <c r="F1003" s="1"/>
      <c r="G1003" s="1"/>
      <c r="H1003" s="14"/>
    </row>
    <row r="1004" spans="1:8" ht="21.75" customHeight="1" x14ac:dyDescent="0.55000000000000004">
      <c r="A1004" s="1"/>
      <c r="B1004" s="1"/>
      <c r="C1004" s="1"/>
      <c r="D1004" s="1"/>
      <c r="E1004" s="1"/>
      <c r="F1004" s="1"/>
      <c r="G1004" s="1"/>
      <c r="H1004" s="14"/>
    </row>
  </sheetData>
  <mergeCells count="2">
    <mergeCell ref="A1:F1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DE2D-4B96-4E1E-B459-5693705D1E08}">
  <sheetPr>
    <tabColor rgb="FFFF0000"/>
  </sheetPr>
  <dimension ref="A1:AT1000"/>
  <sheetViews>
    <sheetView zoomScale="40" zoomScaleNormal="40" workbookViewId="0">
      <selection activeCell="O61" sqref="O61"/>
    </sheetView>
  </sheetViews>
  <sheetFormatPr defaultRowHeight="12.75" x14ac:dyDescent="0.35"/>
  <cols>
    <col min="1" max="37" width="9.06640625" style="210"/>
    <col min="38" max="38" width="10.6640625" style="210" customWidth="1"/>
    <col min="39" max="16384" width="9.06640625" style="210"/>
  </cols>
  <sheetData>
    <row r="1" spans="1:46" ht="13.5" thickBot="1" x14ac:dyDescent="0.45">
      <c r="A1" s="192"/>
      <c r="B1" s="192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193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72" t="s">
        <v>148</v>
      </c>
      <c r="AK1" s="272"/>
      <c r="AL1" s="272"/>
      <c r="AM1" s="209"/>
      <c r="AN1" s="209"/>
      <c r="AO1" s="209"/>
      <c r="AP1" s="209"/>
      <c r="AQ1" s="209"/>
      <c r="AR1" s="209"/>
      <c r="AS1" s="209"/>
      <c r="AT1" s="209"/>
    </row>
    <row r="2" spans="1:46" ht="13.15" thickBot="1" x14ac:dyDescent="0.4">
      <c r="A2" s="192"/>
      <c r="B2" s="192"/>
      <c r="C2" s="209"/>
      <c r="D2" s="209"/>
      <c r="E2" s="209"/>
      <c r="F2" s="209"/>
      <c r="G2" s="209"/>
      <c r="H2" s="193"/>
      <c r="I2" s="194"/>
      <c r="J2" s="195"/>
      <c r="K2" s="194"/>
      <c r="L2" s="195"/>
      <c r="M2" s="194"/>
      <c r="N2" s="194"/>
      <c r="O2" s="195"/>
      <c r="P2" s="194"/>
      <c r="Q2" s="195"/>
      <c r="R2" s="318"/>
      <c r="S2" s="212"/>
      <c r="T2" s="211"/>
      <c r="U2" s="259">
        <v>45</v>
      </c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15"/>
      <c r="AK2" s="215"/>
      <c r="AL2" s="215"/>
      <c r="AM2" s="209"/>
      <c r="AN2" s="209"/>
      <c r="AO2" s="209"/>
      <c r="AP2" s="209"/>
      <c r="AQ2" s="209"/>
      <c r="AR2" s="209"/>
      <c r="AS2" s="209"/>
      <c r="AT2" s="209"/>
    </row>
    <row r="3" spans="1:46" ht="13.15" x14ac:dyDescent="0.35">
      <c r="A3" s="192"/>
      <c r="B3" s="192"/>
      <c r="C3" s="209"/>
      <c r="D3" s="209"/>
      <c r="E3" s="209"/>
      <c r="F3" s="209"/>
      <c r="G3" s="211"/>
      <c r="H3" s="250">
        <v>43</v>
      </c>
      <c r="I3" s="273" t="s">
        <v>222</v>
      </c>
      <c r="J3" s="222"/>
      <c r="K3" s="222"/>
      <c r="L3" s="222"/>
      <c r="M3" s="222"/>
      <c r="N3" s="222"/>
      <c r="O3" s="222"/>
      <c r="P3" s="222"/>
      <c r="Q3" s="222"/>
      <c r="R3" s="223"/>
      <c r="S3" s="254">
        <v>44</v>
      </c>
      <c r="T3" s="211"/>
      <c r="U3" s="260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16">
        <v>1</v>
      </c>
      <c r="AK3" s="217" t="s">
        <v>223</v>
      </c>
      <c r="AL3" s="217" t="s">
        <v>224</v>
      </c>
      <c r="AM3" s="209"/>
      <c r="AN3" s="209"/>
      <c r="AO3" s="209"/>
      <c r="AP3" s="209"/>
      <c r="AQ3" s="209"/>
      <c r="AR3" s="209"/>
      <c r="AS3" s="209"/>
      <c r="AT3" s="209"/>
    </row>
    <row r="4" spans="1:46" ht="13.15" x14ac:dyDescent="0.35">
      <c r="A4" s="192"/>
      <c r="B4" s="192"/>
      <c r="C4" s="209"/>
      <c r="D4" s="209"/>
      <c r="E4" s="209"/>
      <c r="F4" s="209"/>
      <c r="G4" s="211"/>
      <c r="H4" s="251"/>
      <c r="I4" s="274"/>
      <c r="J4" s="225"/>
      <c r="K4" s="225"/>
      <c r="L4" s="225"/>
      <c r="M4" s="225"/>
      <c r="N4" s="225"/>
      <c r="O4" s="225"/>
      <c r="P4" s="225"/>
      <c r="Q4" s="225"/>
      <c r="R4" s="226"/>
      <c r="S4" s="256"/>
      <c r="T4" s="211"/>
      <c r="U4" s="260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16">
        <v>2</v>
      </c>
      <c r="AK4" s="217" t="s">
        <v>225</v>
      </c>
      <c r="AL4" s="217" t="s">
        <v>226</v>
      </c>
      <c r="AM4" s="209"/>
      <c r="AN4" s="209"/>
      <c r="AO4" s="209"/>
      <c r="AP4" s="209"/>
      <c r="AQ4" s="209"/>
      <c r="AR4" s="209"/>
      <c r="AS4" s="209"/>
      <c r="AT4" s="209"/>
    </row>
    <row r="5" spans="1:46" ht="13.5" thickBot="1" x14ac:dyDescent="0.4">
      <c r="A5" s="192"/>
      <c r="B5" s="192"/>
      <c r="C5" s="209"/>
      <c r="D5" s="209"/>
      <c r="E5" s="209"/>
      <c r="F5" s="209"/>
      <c r="G5" s="211"/>
      <c r="H5" s="251"/>
      <c r="I5" s="274"/>
      <c r="J5" s="225"/>
      <c r="K5" s="225"/>
      <c r="L5" s="225"/>
      <c r="M5" s="225"/>
      <c r="N5" s="225"/>
      <c r="O5" s="225"/>
      <c r="P5" s="225"/>
      <c r="Q5" s="225"/>
      <c r="R5" s="226"/>
      <c r="S5" s="256"/>
      <c r="T5" s="211"/>
      <c r="U5" s="261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16">
        <v>3</v>
      </c>
      <c r="AK5" s="217" t="s">
        <v>225</v>
      </c>
      <c r="AL5" s="217" t="s">
        <v>226</v>
      </c>
      <c r="AM5" s="209"/>
      <c r="AN5" s="209"/>
      <c r="AO5" s="209"/>
      <c r="AP5" s="209"/>
      <c r="AQ5" s="209"/>
      <c r="AR5" s="209"/>
      <c r="AS5" s="209"/>
      <c r="AT5" s="209"/>
    </row>
    <row r="6" spans="1:46" ht="13.5" thickBot="1" x14ac:dyDescent="0.4">
      <c r="A6" s="192"/>
      <c r="B6" s="192"/>
      <c r="C6" s="209"/>
      <c r="D6" s="209"/>
      <c r="E6" s="209"/>
      <c r="F6" s="209"/>
      <c r="G6" s="211"/>
      <c r="H6" s="251"/>
      <c r="I6" s="275"/>
      <c r="J6" s="228"/>
      <c r="K6" s="228"/>
      <c r="L6" s="228"/>
      <c r="M6" s="228"/>
      <c r="N6" s="228"/>
      <c r="O6" s="228"/>
      <c r="P6" s="228"/>
      <c r="Q6" s="228"/>
      <c r="R6" s="229"/>
      <c r="S6" s="256"/>
      <c r="T6" s="209"/>
      <c r="U6" s="192"/>
      <c r="V6" s="197"/>
      <c r="W6" s="195"/>
      <c r="X6" s="194"/>
      <c r="Y6" s="195"/>
      <c r="Z6" s="194"/>
      <c r="AA6" s="194"/>
      <c r="AB6" s="195"/>
      <c r="AC6" s="194"/>
      <c r="AD6" s="195"/>
      <c r="AE6" s="194"/>
      <c r="AF6" s="198"/>
      <c r="AG6" s="209"/>
      <c r="AH6" s="198"/>
      <c r="AI6" s="209"/>
      <c r="AJ6" s="216">
        <v>4</v>
      </c>
      <c r="AK6" s="217" t="s">
        <v>225</v>
      </c>
      <c r="AL6" s="217" t="s">
        <v>226</v>
      </c>
      <c r="AM6" s="209"/>
      <c r="AN6" s="209"/>
      <c r="AO6" s="209"/>
      <c r="AP6" s="209"/>
      <c r="AQ6" s="209"/>
      <c r="AR6" s="209"/>
      <c r="AS6" s="209"/>
      <c r="AT6" s="209"/>
    </row>
    <row r="7" spans="1:46" ht="13.15" x14ac:dyDescent="0.35">
      <c r="A7" s="192"/>
      <c r="B7" s="192"/>
      <c r="C7" s="192"/>
      <c r="D7" s="192"/>
      <c r="E7" s="192"/>
      <c r="G7" s="211"/>
      <c r="H7" s="251"/>
      <c r="I7" s="273" t="s">
        <v>227</v>
      </c>
      <c r="J7" s="222"/>
      <c r="K7" s="222"/>
      <c r="L7" s="222"/>
      <c r="M7" s="222"/>
      <c r="N7" s="222"/>
      <c r="O7" s="222"/>
      <c r="P7" s="222"/>
      <c r="Q7" s="222"/>
      <c r="R7" s="276"/>
      <c r="S7" s="256"/>
      <c r="T7" s="209"/>
      <c r="U7" s="199"/>
      <c r="V7" s="221" t="s">
        <v>156</v>
      </c>
      <c r="W7" s="222"/>
      <c r="X7" s="222"/>
      <c r="Y7" s="222"/>
      <c r="Z7" s="222"/>
      <c r="AA7" s="222"/>
      <c r="AB7" s="222"/>
      <c r="AC7" s="222"/>
      <c r="AD7" s="222"/>
      <c r="AE7" s="223"/>
      <c r="AF7" s="246">
        <v>46</v>
      </c>
      <c r="AG7" s="211"/>
      <c r="AH7" s="250">
        <v>36</v>
      </c>
      <c r="AI7" s="209"/>
      <c r="AJ7" s="216">
        <v>5</v>
      </c>
      <c r="AK7" s="217" t="s">
        <v>228</v>
      </c>
      <c r="AL7" s="217" t="s">
        <v>229</v>
      </c>
      <c r="AM7" s="209"/>
      <c r="AN7" s="209"/>
      <c r="AO7" s="209"/>
      <c r="AP7" s="209"/>
      <c r="AQ7" s="209"/>
      <c r="AR7" s="209"/>
      <c r="AS7" s="209"/>
      <c r="AT7" s="209"/>
    </row>
    <row r="8" spans="1:46" ht="13.15" x14ac:dyDescent="0.35">
      <c r="A8" s="192"/>
      <c r="B8" s="192"/>
      <c r="C8" s="192"/>
      <c r="D8" s="192"/>
      <c r="E8" s="192"/>
      <c r="F8" s="192"/>
      <c r="G8" s="211"/>
      <c r="H8" s="251"/>
      <c r="I8" s="274"/>
      <c r="J8" s="225"/>
      <c r="K8" s="225"/>
      <c r="L8" s="225"/>
      <c r="M8" s="225"/>
      <c r="N8" s="225"/>
      <c r="O8" s="225"/>
      <c r="P8" s="225"/>
      <c r="Q8" s="225"/>
      <c r="R8" s="277"/>
      <c r="S8" s="256"/>
      <c r="T8" s="209"/>
      <c r="U8" s="199"/>
      <c r="V8" s="224"/>
      <c r="W8" s="225"/>
      <c r="X8" s="225"/>
      <c r="Y8" s="225"/>
      <c r="Z8" s="225"/>
      <c r="AA8" s="225"/>
      <c r="AB8" s="225"/>
      <c r="AC8" s="225"/>
      <c r="AD8" s="225"/>
      <c r="AE8" s="226"/>
      <c r="AF8" s="247"/>
      <c r="AG8" s="211"/>
      <c r="AH8" s="251"/>
      <c r="AI8" s="209"/>
      <c r="AJ8" s="216">
        <v>6</v>
      </c>
      <c r="AK8" s="217" t="s">
        <v>230</v>
      </c>
      <c r="AL8" s="217" t="s">
        <v>231</v>
      </c>
      <c r="AM8" s="209"/>
      <c r="AN8" s="209"/>
      <c r="AO8" s="209"/>
      <c r="AP8" s="209"/>
      <c r="AQ8" s="209"/>
      <c r="AR8" s="209"/>
      <c r="AS8" s="209"/>
      <c r="AT8" s="209"/>
    </row>
    <row r="9" spans="1:46" ht="13.15" x14ac:dyDescent="0.35">
      <c r="A9" s="192"/>
      <c r="B9" s="192"/>
      <c r="C9" s="192"/>
      <c r="D9" s="192"/>
      <c r="E9" s="192"/>
      <c r="F9" s="192"/>
      <c r="G9" s="211"/>
      <c r="H9" s="251"/>
      <c r="I9" s="274"/>
      <c r="J9" s="225"/>
      <c r="K9" s="225"/>
      <c r="L9" s="225"/>
      <c r="M9" s="225"/>
      <c r="N9" s="225"/>
      <c r="O9" s="225"/>
      <c r="P9" s="225"/>
      <c r="Q9" s="225"/>
      <c r="R9" s="277"/>
      <c r="S9" s="256"/>
      <c r="T9" s="209"/>
      <c r="U9" s="199"/>
      <c r="V9" s="224"/>
      <c r="W9" s="225"/>
      <c r="X9" s="225"/>
      <c r="Y9" s="225"/>
      <c r="Z9" s="225"/>
      <c r="AA9" s="225"/>
      <c r="AB9" s="225"/>
      <c r="AC9" s="225"/>
      <c r="AD9" s="225"/>
      <c r="AE9" s="226"/>
      <c r="AF9" s="247"/>
      <c r="AG9" s="211"/>
      <c r="AH9" s="251"/>
      <c r="AI9" s="209"/>
      <c r="AJ9" s="216">
        <v>7</v>
      </c>
      <c r="AK9" s="217" t="s">
        <v>232</v>
      </c>
      <c r="AL9" s="217" t="s">
        <v>233</v>
      </c>
      <c r="AM9" s="209"/>
      <c r="AN9" s="209"/>
      <c r="AO9" s="209"/>
      <c r="AP9" s="209"/>
      <c r="AQ9" s="209"/>
      <c r="AR9" s="209"/>
      <c r="AS9" s="209"/>
      <c r="AT9" s="209"/>
    </row>
    <row r="10" spans="1:46" ht="13.5" thickBot="1" x14ac:dyDescent="0.4">
      <c r="A10" s="192"/>
      <c r="B10" s="192"/>
      <c r="C10" s="192"/>
      <c r="D10" s="192"/>
      <c r="E10" s="192"/>
      <c r="F10" s="192"/>
      <c r="G10" s="211"/>
      <c r="H10" s="252"/>
      <c r="I10" s="274"/>
      <c r="J10" s="225"/>
      <c r="K10" s="225"/>
      <c r="L10" s="225"/>
      <c r="M10" s="225"/>
      <c r="N10" s="225"/>
      <c r="O10" s="225"/>
      <c r="P10" s="225"/>
      <c r="Q10" s="225"/>
      <c r="R10" s="277"/>
      <c r="S10" s="258"/>
      <c r="T10" s="209"/>
      <c r="U10" s="199"/>
      <c r="V10" s="227"/>
      <c r="W10" s="228"/>
      <c r="X10" s="228"/>
      <c r="Y10" s="228"/>
      <c r="Z10" s="228"/>
      <c r="AA10" s="228"/>
      <c r="AB10" s="228"/>
      <c r="AC10" s="228"/>
      <c r="AD10" s="228"/>
      <c r="AE10" s="229"/>
      <c r="AF10" s="248"/>
      <c r="AG10" s="211"/>
      <c r="AH10" s="251"/>
      <c r="AI10" s="209"/>
      <c r="AJ10" s="216">
        <v>8</v>
      </c>
      <c r="AK10" s="217" t="s">
        <v>234</v>
      </c>
      <c r="AL10" s="217" t="s">
        <v>235</v>
      </c>
      <c r="AM10" s="209"/>
      <c r="AN10" s="209"/>
      <c r="AO10" s="209"/>
      <c r="AP10" s="209"/>
      <c r="AQ10" s="209"/>
      <c r="AR10" s="209"/>
      <c r="AS10" s="209"/>
      <c r="AT10" s="209"/>
    </row>
    <row r="11" spans="1:46" ht="13.5" thickBot="1" x14ac:dyDescent="0.4">
      <c r="A11" s="192"/>
      <c r="B11" s="192"/>
      <c r="C11" s="192"/>
      <c r="D11" s="192"/>
      <c r="E11" s="192"/>
      <c r="F11" s="192"/>
      <c r="G11" s="209"/>
      <c r="H11" s="192"/>
      <c r="I11" s="198"/>
      <c r="J11" s="192"/>
      <c r="K11" s="198"/>
      <c r="L11" s="200"/>
      <c r="M11" s="198"/>
      <c r="N11" s="198"/>
      <c r="O11" s="200"/>
      <c r="P11" s="198"/>
      <c r="Q11" s="200"/>
      <c r="R11" s="198"/>
      <c r="S11" s="192"/>
      <c r="T11" s="209"/>
      <c r="U11" s="192"/>
      <c r="V11" s="201"/>
      <c r="W11" s="200"/>
      <c r="X11" s="201"/>
      <c r="Y11" s="200"/>
      <c r="Z11" s="201"/>
      <c r="AA11" s="201"/>
      <c r="AB11" s="200"/>
      <c r="AC11" s="201"/>
      <c r="AD11" s="200"/>
      <c r="AE11" s="201"/>
      <c r="AF11" s="192"/>
      <c r="AG11" s="211"/>
      <c r="AH11" s="251"/>
      <c r="AI11" s="209"/>
      <c r="AJ11" s="216">
        <v>9</v>
      </c>
      <c r="AK11" s="217" t="s">
        <v>232</v>
      </c>
      <c r="AL11" s="217" t="s">
        <v>233</v>
      </c>
      <c r="AM11" s="209"/>
      <c r="AN11" s="209"/>
      <c r="AO11" s="209"/>
      <c r="AP11" s="209"/>
      <c r="AQ11" s="209"/>
      <c r="AR11" s="209"/>
      <c r="AS11" s="209"/>
      <c r="AT11" s="209"/>
    </row>
    <row r="12" spans="1:46" ht="15" customHeight="1" x14ac:dyDescent="0.4">
      <c r="A12" s="192"/>
      <c r="B12" s="192"/>
      <c r="C12" s="192"/>
      <c r="D12" s="192"/>
      <c r="E12" s="192"/>
      <c r="F12" s="192"/>
      <c r="G12" s="209"/>
      <c r="H12" s="196"/>
      <c r="I12" s="250">
        <v>37</v>
      </c>
      <c r="J12" s="196"/>
      <c r="K12" s="250">
        <v>38</v>
      </c>
      <c r="L12" s="196"/>
      <c r="M12" s="253">
        <v>39</v>
      </c>
      <c r="N12" s="254"/>
      <c r="O12" s="196"/>
      <c r="P12" s="250">
        <v>40</v>
      </c>
      <c r="Q12" s="196"/>
      <c r="R12" s="250">
        <v>41</v>
      </c>
      <c r="S12" s="192"/>
      <c r="T12" s="209"/>
      <c r="U12" s="192"/>
      <c r="V12" s="271" t="s">
        <v>273</v>
      </c>
      <c r="W12" s="271"/>
      <c r="X12" s="271"/>
      <c r="Y12" s="271"/>
      <c r="Z12" s="271"/>
      <c r="AA12" s="271"/>
      <c r="AB12" s="271"/>
      <c r="AC12" s="271"/>
      <c r="AD12" s="271"/>
      <c r="AE12" s="271"/>
      <c r="AF12" s="192"/>
      <c r="AG12" s="211"/>
      <c r="AH12" s="251"/>
      <c r="AI12" s="209"/>
      <c r="AJ12" s="216">
        <v>10</v>
      </c>
      <c r="AK12" s="217" t="s">
        <v>236</v>
      </c>
      <c r="AL12" s="217" t="s">
        <v>237</v>
      </c>
      <c r="AM12" s="209"/>
      <c r="AN12" s="209"/>
      <c r="AO12" s="209"/>
      <c r="AP12" s="209"/>
      <c r="AQ12" s="209"/>
      <c r="AR12" s="209"/>
      <c r="AS12" s="209"/>
      <c r="AT12" s="209"/>
    </row>
    <row r="13" spans="1:46" ht="13.5" thickBot="1" x14ac:dyDescent="0.4">
      <c r="A13" s="192"/>
      <c r="B13" s="192"/>
      <c r="C13" s="192"/>
      <c r="D13" s="192"/>
      <c r="E13" s="192"/>
      <c r="F13" s="192"/>
      <c r="G13" s="209"/>
      <c r="H13" s="196"/>
      <c r="I13" s="251"/>
      <c r="J13" s="196"/>
      <c r="K13" s="251"/>
      <c r="L13" s="196"/>
      <c r="M13" s="255"/>
      <c r="N13" s="256"/>
      <c r="O13" s="196"/>
      <c r="P13" s="251"/>
      <c r="Q13" s="196"/>
      <c r="R13" s="251"/>
      <c r="S13" s="192"/>
      <c r="T13" s="209"/>
      <c r="U13" s="198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9"/>
      <c r="AG13" s="211"/>
      <c r="AH13" s="251"/>
      <c r="AI13" s="209"/>
      <c r="AJ13" s="216">
        <v>11</v>
      </c>
      <c r="AK13" s="217" t="s">
        <v>238</v>
      </c>
      <c r="AL13" s="217" t="s">
        <v>239</v>
      </c>
      <c r="AM13" s="209"/>
      <c r="AN13" s="209"/>
      <c r="AO13" s="209"/>
      <c r="AP13" s="209"/>
      <c r="AQ13" s="209"/>
      <c r="AR13" s="209"/>
      <c r="AS13" s="209"/>
      <c r="AT13" s="209"/>
    </row>
    <row r="14" spans="1:46" ht="13.5" thickBot="1" x14ac:dyDescent="0.4">
      <c r="A14" s="192"/>
      <c r="B14" s="203"/>
      <c r="C14" s="203"/>
      <c r="D14" s="192"/>
      <c r="E14" s="197"/>
      <c r="F14" s="209"/>
      <c r="G14" s="209"/>
      <c r="H14" s="196"/>
      <c r="I14" s="252"/>
      <c r="J14" s="196"/>
      <c r="K14" s="252"/>
      <c r="L14" s="196"/>
      <c r="M14" s="257"/>
      <c r="N14" s="258"/>
      <c r="O14" s="196"/>
      <c r="P14" s="252"/>
      <c r="Q14" s="196"/>
      <c r="R14" s="252"/>
      <c r="S14" s="192"/>
      <c r="T14" s="211"/>
      <c r="U14" s="243">
        <v>42</v>
      </c>
      <c r="V14" s="221" t="s">
        <v>157</v>
      </c>
      <c r="W14" s="222"/>
      <c r="X14" s="222"/>
      <c r="Y14" s="222"/>
      <c r="Z14" s="222"/>
      <c r="AA14" s="222"/>
      <c r="AB14" s="222"/>
      <c r="AC14" s="222"/>
      <c r="AD14" s="222"/>
      <c r="AE14" s="223"/>
      <c r="AF14" s="209"/>
      <c r="AG14" s="211"/>
      <c r="AH14" s="251"/>
      <c r="AI14" s="209"/>
      <c r="AJ14" s="216">
        <v>12</v>
      </c>
      <c r="AK14" s="217" t="s">
        <v>225</v>
      </c>
      <c r="AL14" s="217" t="s">
        <v>226</v>
      </c>
      <c r="AM14" s="209"/>
      <c r="AN14" s="209"/>
      <c r="AO14" s="209"/>
      <c r="AP14" s="209"/>
      <c r="AQ14" s="209"/>
      <c r="AR14" s="209"/>
      <c r="AS14" s="209"/>
      <c r="AT14" s="209"/>
    </row>
    <row r="15" spans="1:46" ht="13.5" thickBot="1" x14ac:dyDescent="0.4">
      <c r="A15" s="204"/>
      <c r="B15" s="262" t="s">
        <v>221</v>
      </c>
      <c r="C15" s="263"/>
      <c r="D15" s="199"/>
      <c r="E15" s="268" t="s">
        <v>221</v>
      </c>
      <c r="F15" s="209"/>
      <c r="G15" s="209"/>
      <c r="H15" s="193"/>
      <c r="I15" s="194"/>
      <c r="J15" s="195"/>
      <c r="K15" s="194"/>
      <c r="L15" s="195"/>
      <c r="M15" s="194"/>
      <c r="N15" s="194"/>
      <c r="O15" s="195"/>
      <c r="P15" s="194"/>
      <c r="Q15" s="195"/>
      <c r="R15" s="194"/>
      <c r="S15" s="193"/>
      <c r="T15" s="211"/>
      <c r="U15" s="244"/>
      <c r="V15" s="224"/>
      <c r="W15" s="225"/>
      <c r="X15" s="225"/>
      <c r="Y15" s="225"/>
      <c r="Z15" s="225"/>
      <c r="AA15" s="225"/>
      <c r="AB15" s="225"/>
      <c r="AC15" s="225"/>
      <c r="AD15" s="225"/>
      <c r="AE15" s="226"/>
      <c r="AF15" s="209"/>
      <c r="AG15" s="211"/>
      <c r="AH15" s="251"/>
      <c r="AI15" s="209"/>
      <c r="AJ15" s="216">
        <v>13</v>
      </c>
      <c r="AK15" s="217" t="s">
        <v>225</v>
      </c>
      <c r="AL15" s="217" t="s">
        <v>226</v>
      </c>
      <c r="AM15" s="209"/>
      <c r="AN15" s="209"/>
      <c r="AO15" s="209"/>
      <c r="AP15" s="209"/>
      <c r="AQ15" s="209"/>
      <c r="AR15" s="209"/>
      <c r="AS15" s="209"/>
      <c r="AT15" s="209"/>
    </row>
    <row r="16" spans="1:46" ht="13.5" thickBot="1" x14ac:dyDescent="0.4">
      <c r="A16" s="204"/>
      <c r="B16" s="264"/>
      <c r="C16" s="265"/>
      <c r="D16" s="199"/>
      <c r="E16" s="269"/>
      <c r="F16" s="209"/>
      <c r="G16" s="211"/>
      <c r="H16" s="243">
        <v>29</v>
      </c>
      <c r="I16" s="221" t="s">
        <v>240</v>
      </c>
      <c r="J16" s="222"/>
      <c r="K16" s="222"/>
      <c r="L16" s="222"/>
      <c r="M16" s="222"/>
      <c r="N16" s="222"/>
      <c r="O16" s="222"/>
      <c r="P16" s="222"/>
      <c r="Q16" s="222"/>
      <c r="R16" s="223"/>
      <c r="S16" s="240">
        <v>30</v>
      </c>
      <c r="T16" s="211"/>
      <c r="U16" s="245"/>
      <c r="V16" s="224"/>
      <c r="W16" s="225"/>
      <c r="X16" s="225"/>
      <c r="Y16" s="225"/>
      <c r="Z16" s="225"/>
      <c r="AA16" s="225"/>
      <c r="AB16" s="225"/>
      <c r="AC16" s="225"/>
      <c r="AD16" s="225"/>
      <c r="AE16" s="226"/>
      <c r="AF16" s="209"/>
      <c r="AG16" s="211"/>
      <c r="AH16" s="251"/>
      <c r="AI16" s="209"/>
      <c r="AJ16" s="216">
        <v>14</v>
      </c>
      <c r="AK16" s="217" t="s">
        <v>241</v>
      </c>
      <c r="AL16" s="217" t="s">
        <v>242</v>
      </c>
      <c r="AM16" s="209"/>
      <c r="AN16" s="209"/>
      <c r="AO16" s="209"/>
      <c r="AP16" s="209"/>
      <c r="AQ16" s="209"/>
      <c r="AR16" s="209"/>
      <c r="AS16" s="209"/>
      <c r="AT16" s="209"/>
    </row>
    <row r="17" spans="1:46" ht="13.5" thickBot="1" x14ac:dyDescent="0.4">
      <c r="A17" s="204"/>
      <c r="B17" s="264"/>
      <c r="C17" s="265"/>
      <c r="D17" s="199"/>
      <c r="E17" s="269"/>
      <c r="F17" s="209"/>
      <c r="G17" s="211"/>
      <c r="H17" s="244"/>
      <c r="I17" s="224"/>
      <c r="J17" s="225"/>
      <c r="K17" s="225"/>
      <c r="L17" s="225"/>
      <c r="M17" s="225"/>
      <c r="N17" s="225"/>
      <c r="O17" s="225"/>
      <c r="P17" s="225"/>
      <c r="Q17" s="225"/>
      <c r="R17" s="226"/>
      <c r="S17" s="241"/>
      <c r="T17" s="209"/>
      <c r="U17" s="214"/>
      <c r="V17" s="227"/>
      <c r="W17" s="228"/>
      <c r="X17" s="228"/>
      <c r="Y17" s="228"/>
      <c r="Z17" s="228"/>
      <c r="AA17" s="228"/>
      <c r="AB17" s="228"/>
      <c r="AC17" s="228"/>
      <c r="AD17" s="228"/>
      <c r="AE17" s="229"/>
      <c r="AF17" s="209"/>
      <c r="AG17" s="211"/>
      <c r="AH17" s="251"/>
      <c r="AI17" s="209"/>
      <c r="AJ17" s="216">
        <v>15</v>
      </c>
      <c r="AK17" s="217" t="s">
        <v>243</v>
      </c>
      <c r="AL17" s="217" t="s">
        <v>244</v>
      </c>
      <c r="AM17" s="209"/>
      <c r="AN17" s="209"/>
      <c r="AO17" s="209"/>
      <c r="AP17" s="209"/>
      <c r="AQ17" s="209"/>
      <c r="AR17" s="209"/>
      <c r="AS17" s="209"/>
      <c r="AT17" s="209"/>
    </row>
    <row r="18" spans="1:46" ht="13.5" thickBot="1" x14ac:dyDescent="0.4">
      <c r="A18" s="204"/>
      <c r="B18" s="264"/>
      <c r="C18" s="265"/>
      <c r="D18" s="199"/>
      <c r="E18" s="270"/>
      <c r="F18" s="209"/>
      <c r="G18" s="211"/>
      <c r="H18" s="244"/>
      <c r="I18" s="224"/>
      <c r="J18" s="225"/>
      <c r="K18" s="225"/>
      <c r="L18" s="225"/>
      <c r="M18" s="225"/>
      <c r="N18" s="225"/>
      <c r="O18" s="225"/>
      <c r="P18" s="225"/>
      <c r="Q18" s="225"/>
      <c r="R18" s="226"/>
      <c r="S18" s="241"/>
      <c r="T18" s="209"/>
      <c r="U18" s="209"/>
      <c r="V18" s="193"/>
      <c r="W18" s="200"/>
      <c r="X18" s="193"/>
      <c r="Y18" s="200"/>
      <c r="Z18" s="193"/>
      <c r="AA18" s="193"/>
      <c r="AB18" s="200"/>
      <c r="AC18" s="193"/>
      <c r="AD18" s="200"/>
      <c r="AE18" s="193"/>
      <c r="AF18" s="209"/>
      <c r="AG18" s="211"/>
      <c r="AH18" s="252"/>
      <c r="AI18" s="209"/>
      <c r="AJ18" s="216">
        <v>16</v>
      </c>
      <c r="AK18" s="217" t="s">
        <v>245</v>
      </c>
      <c r="AL18" s="217" t="s">
        <v>246</v>
      </c>
      <c r="AM18" s="209"/>
      <c r="AN18" s="209"/>
      <c r="AO18" s="209"/>
      <c r="AP18" s="209"/>
      <c r="AQ18" s="209"/>
      <c r="AR18" s="209"/>
      <c r="AS18" s="209"/>
      <c r="AT18" s="209"/>
    </row>
    <row r="19" spans="1:46" ht="13.5" thickBot="1" x14ac:dyDescent="0.4">
      <c r="A19" s="204"/>
      <c r="B19" s="264"/>
      <c r="C19" s="265"/>
      <c r="D19" s="192"/>
      <c r="E19" s="192"/>
      <c r="F19" s="209"/>
      <c r="G19" s="211"/>
      <c r="H19" s="244"/>
      <c r="I19" s="227"/>
      <c r="J19" s="228"/>
      <c r="K19" s="228"/>
      <c r="L19" s="228"/>
      <c r="M19" s="228"/>
      <c r="N19" s="228"/>
      <c r="O19" s="228"/>
      <c r="P19" s="228"/>
      <c r="Q19" s="228"/>
      <c r="R19" s="229"/>
      <c r="S19" s="241"/>
      <c r="T19" s="209"/>
      <c r="U19" s="211"/>
      <c r="V19" s="250">
        <v>31</v>
      </c>
      <c r="W19" s="196"/>
      <c r="X19" s="250">
        <v>32</v>
      </c>
      <c r="Y19" s="196"/>
      <c r="Z19" s="253">
        <v>33</v>
      </c>
      <c r="AA19" s="254"/>
      <c r="AB19" s="196"/>
      <c r="AC19" s="250">
        <v>34</v>
      </c>
      <c r="AD19" s="196"/>
      <c r="AE19" s="250">
        <v>35</v>
      </c>
      <c r="AF19" s="209"/>
      <c r="AG19" s="209"/>
      <c r="AH19" s="191"/>
      <c r="AI19" s="209"/>
      <c r="AJ19" s="216">
        <v>17</v>
      </c>
      <c r="AK19" s="217" t="s">
        <v>247</v>
      </c>
      <c r="AL19" s="217" t="s">
        <v>248</v>
      </c>
      <c r="AM19" s="209"/>
      <c r="AN19" s="209"/>
      <c r="AO19" s="209"/>
      <c r="AP19" s="209"/>
      <c r="AQ19" s="209"/>
      <c r="AR19" s="209"/>
      <c r="AS19" s="209"/>
      <c r="AT19" s="209"/>
    </row>
    <row r="20" spans="1:46" ht="13.15" x14ac:dyDescent="0.35">
      <c r="A20" s="204"/>
      <c r="B20" s="264"/>
      <c r="C20" s="265"/>
      <c r="D20" s="192"/>
      <c r="E20" s="192"/>
      <c r="F20" s="209"/>
      <c r="G20" s="211"/>
      <c r="H20" s="244"/>
      <c r="I20" s="221" t="s">
        <v>249</v>
      </c>
      <c r="J20" s="222"/>
      <c r="K20" s="222"/>
      <c r="L20" s="222"/>
      <c r="M20" s="222"/>
      <c r="N20" s="222"/>
      <c r="O20" s="222"/>
      <c r="P20" s="222"/>
      <c r="Q20" s="222"/>
      <c r="R20" s="223"/>
      <c r="S20" s="241"/>
      <c r="T20" s="209"/>
      <c r="U20" s="211"/>
      <c r="V20" s="251"/>
      <c r="W20" s="196"/>
      <c r="X20" s="251"/>
      <c r="Y20" s="196"/>
      <c r="Z20" s="255"/>
      <c r="AA20" s="256"/>
      <c r="AB20" s="196"/>
      <c r="AC20" s="251"/>
      <c r="AD20" s="196"/>
      <c r="AE20" s="251"/>
      <c r="AF20" s="209"/>
      <c r="AG20" s="209"/>
      <c r="AH20" s="209"/>
      <c r="AI20" s="209"/>
      <c r="AJ20" s="216">
        <v>18</v>
      </c>
      <c r="AK20" s="217" t="s">
        <v>245</v>
      </c>
      <c r="AL20" s="217" t="s">
        <v>246</v>
      </c>
      <c r="AM20" s="209"/>
      <c r="AN20" s="209"/>
      <c r="AO20" s="209"/>
      <c r="AP20" s="209"/>
      <c r="AQ20" s="209"/>
      <c r="AR20" s="209"/>
      <c r="AS20" s="209"/>
      <c r="AT20" s="209"/>
    </row>
    <row r="21" spans="1:46" ht="13.5" thickBot="1" x14ac:dyDescent="0.4">
      <c r="A21" s="204"/>
      <c r="B21" s="264"/>
      <c r="C21" s="265"/>
      <c r="D21" s="192"/>
      <c r="E21" s="192"/>
      <c r="F21" s="209"/>
      <c r="G21" s="211"/>
      <c r="H21" s="244"/>
      <c r="I21" s="224"/>
      <c r="J21" s="225"/>
      <c r="K21" s="225"/>
      <c r="L21" s="225"/>
      <c r="M21" s="225"/>
      <c r="N21" s="225"/>
      <c r="O21" s="225"/>
      <c r="P21" s="225"/>
      <c r="Q21" s="225"/>
      <c r="R21" s="226"/>
      <c r="S21" s="241"/>
      <c r="T21" s="209"/>
      <c r="U21" s="211"/>
      <c r="V21" s="252"/>
      <c r="W21" s="196"/>
      <c r="X21" s="252"/>
      <c r="Y21" s="196"/>
      <c r="Z21" s="257"/>
      <c r="AA21" s="258"/>
      <c r="AB21" s="196"/>
      <c r="AC21" s="252"/>
      <c r="AD21" s="196"/>
      <c r="AE21" s="252"/>
      <c r="AF21" s="209"/>
      <c r="AG21" s="209"/>
      <c r="AH21" s="209"/>
      <c r="AI21" s="209"/>
      <c r="AJ21" s="216">
        <v>19</v>
      </c>
      <c r="AK21" s="217" t="s">
        <v>243</v>
      </c>
      <c r="AL21" s="217" t="s">
        <v>244</v>
      </c>
      <c r="AM21" s="209"/>
      <c r="AN21" s="209"/>
      <c r="AO21" s="209"/>
      <c r="AP21" s="209"/>
      <c r="AQ21" s="209"/>
      <c r="AR21" s="209"/>
      <c r="AS21" s="209"/>
      <c r="AT21" s="209"/>
    </row>
    <row r="22" spans="1:46" ht="13.5" thickBot="1" x14ac:dyDescent="0.4">
      <c r="A22" s="204"/>
      <c r="B22" s="264"/>
      <c r="C22" s="265"/>
      <c r="D22" s="192"/>
      <c r="E22" s="192"/>
      <c r="F22" s="209"/>
      <c r="G22" s="211"/>
      <c r="H22" s="244"/>
      <c r="I22" s="224"/>
      <c r="J22" s="225"/>
      <c r="K22" s="225"/>
      <c r="L22" s="225"/>
      <c r="M22" s="225"/>
      <c r="N22" s="225"/>
      <c r="O22" s="225"/>
      <c r="P22" s="225"/>
      <c r="Q22" s="225"/>
      <c r="R22" s="226"/>
      <c r="S22" s="241"/>
      <c r="T22" s="209"/>
      <c r="U22" s="212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209"/>
      <c r="AG22" s="209"/>
      <c r="AH22" s="209"/>
      <c r="AI22" s="209"/>
      <c r="AJ22" s="216">
        <v>20</v>
      </c>
      <c r="AK22" s="217" t="s">
        <v>228</v>
      </c>
      <c r="AL22" s="217" t="s">
        <v>229</v>
      </c>
      <c r="AM22" s="209"/>
      <c r="AN22" s="209"/>
      <c r="AO22" s="209"/>
      <c r="AP22" s="209"/>
      <c r="AQ22" s="209"/>
      <c r="AR22" s="209"/>
      <c r="AS22" s="209"/>
      <c r="AT22" s="209"/>
    </row>
    <row r="23" spans="1:46" ht="13.5" thickBot="1" x14ac:dyDescent="0.4">
      <c r="A23" s="204"/>
      <c r="B23" s="266"/>
      <c r="C23" s="267"/>
      <c r="D23" s="192"/>
      <c r="E23" s="191"/>
      <c r="F23" s="209"/>
      <c r="G23" s="211"/>
      <c r="H23" s="245"/>
      <c r="I23" s="227"/>
      <c r="J23" s="228"/>
      <c r="K23" s="228"/>
      <c r="L23" s="228"/>
      <c r="M23" s="228"/>
      <c r="N23" s="228"/>
      <c r="O23" s="228"/>
      <c r="P23" s="228"/>
      <c r="Q23" s="228"/>
      <c r="R23" s="229"/>
      <c r="S23" s="242"/>
      <c r="T23" s="211"/>
      <c r="U23" s="218">
        <v>28</v>
      </c>
      <c r="V23" s="221" t="s">
        <v>161</v>
      </c>
      <c r="W23" s="222"/>
      <c r="X23" s="222"/>
      <c r="Y23" s="222"/>
      <c r="Z23" s="222"/>
      <c r="AA23" s="222"/>
      <c r="AB23" s="222"/>
      <c r="AC23" s="222"/>
      <c r="AD23" s="222"/>
      <c r="AE23" s="223"/>
      <c r="AF23" s="209"/>
      <c r="AG23" s="209"/>
      <c r="AH23" s="209"/>
      <c r="AI23" s="209"/>
      <c r="AJ23" s="216">
        <v>21</v>
      </c>
      <c r="AK23" s="217" t="s">
        <v>250</v>
      </c>
      <c r="AL23" s="217" t="s">
        <v>251</v>
      </c>
      <c r="AM23" s="209"/>
      <c r="AN23" s="209"/>
      <c r="AO23" s="209"/>
      <c r="AP23" s="209"/>
      <c r="AQ23" s="209"/>
      <c r="AR23" s="209"/>
      <c r="AS23" s="209"/>
      <c r="AT23" s="209"/>
    </row>
    <row r="24" spans="1:46" ht="13.5" thickBot="1" x14ac:dyDescent="0.4">
      <c r="A24" s="192"/>
      <c r="B24" s="192"/>
      <c r="C24" s="192"/>
      <c r="D24" s="193"/>
      <c r="E24" s="212"/>
      <c r="F24" s="209"/>
      <c r="G24" s="209"/>
      <c r="H24" s="209"/>
      <c r="I24" s="193"/>
      <c r="J24" s="200"/>
      <c r="K24" s="193"/>
      <c r="L24" s="200"/>
      <c r="M24" s="193"/>
      <c r="N24" s="193"/>
      <c r="O24" s="200"/>
      <c r="P24" s="193"/>
      <c r="Q24" s="200"/>
      <c r="R24" s="193"/>
      <c r="S24" s="209"/>
      <c r="T24" s="211"/>
      <c r="U24" s="219"/>
      <c r="V24" s="224"/>
      <c r="W24" s="225"/>
      <c r="X24" s="225"/>
      <c r="Y24" s="225"/>
      <c r="Z24" s="225"/>
      <c r="AA24" s="225"/>
      <c r="AB24" s="225"/>
      <c r="AC24" s="225"/>
      <c r="AD24" s="225"/>
      <c r="AE24" s="226"/>
      <c r="AF24" s="209"/>
      <c r="AG24" s="209"/>
      <c r="AH24" s="209"/>
      <c r="AI24" s="209"/>
      <c r="AJ24" s="216">
        <v>22</v>
      </c>
      <c r="AK24" s="217" t="s">
        <v>230</v>
      </c>
      <c r="AL24" s="217" t="s">
        <v>231</v>
      </c>
      <c r="AM24" s="209"/>
      <c r="AN24" s="209"/>
      <c r="AO24" s="209"/>
      <c r="AP24" s="209"/>
      <c r="AQ24" s="209"/>
      <c r="AR24" s="209"/>
      <c r="AS24" s="209"/>
      <c r="AT24" s="209"/>
    </row>
    <row r="25" spans="1:46" ht="13.15" x14ac:dyDescent="0.35">
      <c r="A25" s="192"/>
      <c r="B25" s="209"/>
      <c r="C25" s="211"/>
      <c r="D25" s="253">
        <v>22</v>
      </c>
      <c r="E25" s="254"/>
      <c r="F25" s="209"/>
      <c r="G25" s="209"/>
      <c r="H25" s="211"/>
      <c r="I25" s="250">
        <v>23</v>
      </c>
      <c r="J25" s="205"/>
      <c r="K25" s="250">
        <v>24</v>
      </c>
      <c r="L25" s="205"/>
      <c r="M25" s="253">
        <v>25</v>
      </c>
      <c r="N25" s="254"/>
      <c r="O25" s="205"/>
      <c r="P25" s="250">
        <v>26</v>
      </c>
      <c r="Q25" s="205"/>
      <c r="R25" s="250">
        <v>27</v>
      </c>
      <c r="S25" s="209"/>
      <c r="T25" s="211"/>
      <c r="U25" s="219"/>
      <c r="V25" s="224"/>
      <c r="W25" s="225"/>
      <c r="X25" s="225"/>
      <c r="Y25" s="225"/>
      <c r="Z25" s="225"/>
      <c r="AA25" s="225"/>
      <c r="AB25" s="225"/>
      <c r="AC25" s="225"/>
      <c r="AD25" s="225"/>
      <c r="AE25" s="226"/>
      <c r="AF25" s="209"/>
      <c r="AG25" s="209"/>
      <c r="AH25" s="209"/>
      <c r="AI25" s="209"/>
      <c r="AJ25" s="216">
        <v>23</v>
      </c>
      <c r="AK25" s="217" t="s">
        <v>232</v>
      </c>
      <c r="AL25" s="217" t="s">
        <v>233</v>
      </c>
      <c r="AM25" s="209"/>
      <c r="AN25" s="209"/>
      <c r="AO25" s="209"/>
      <c r="AP25" s="209"/>
      <c r="AQ25" s="209"/>
      <c r="AR25" s="209"/>
      <c r="AS25" s="209"/>
      <c r="AT25" s="209"/>
    </row>
    <row r="26" spans="1:46" ht="13.5" thickBot="1" x14ac:dyDescent="0.4">
      <c r="A26" s="192"/>
      <c r="B26" s="209"/>
      <c r="C26" s="213"/>
      <c r="D26" s="255"/>
      <c r="E26" s="256"/>
      <c r="F26" s="209"/>
      <c r="G26" s="209"/>
      <c r="H26" s="211"/>
      <c r="I26" s="251"/>
      <c r="J26" s="205"/>
      <c r="K26" s="251"/>
      <c r="L26" s="205"/>
      <c r="M26" s="255"/>
      <c r="N26" s="256"/>
      <c r="O26" s="205"/>
      <c r="P26" s="251"/>
      <c r="Q26" s="205"/>
      <c r="R26" s="251"/>
      <c r="S26" s="209"/>
      <c r="T26" s="211"/>
      <c r="U26" s="220"/>
      <c r="V26" s="227"/>
      <c r="W26" s="228"/>
      <c r="X26" s="228"/>
      <c r="Y26" s="228"/>
      <c r="Z26" s="228"/>
      <c r="AA26" s="228"/>
      <c r="AB26" s="228"/>
      <c r="AC26" s="228"/>
      <c r="AD26" s="228"/>
      <c r="AE26" s="229"/>
      <c r="AF26" s="209"/>
      <c r="AG26" s="209"/>
      <c r="AH26" s="209"/>
      <c r="AI26" s="209"/>
      <c r="AJ26" s="216">
        <v>24</v>
      </c>
      <c r="AK26" s="217" t="s">
        <v>230</v>
      </c>
      <c r="AL26" s="217" t="s">
        <v>231</v>
      </c>
      <c r="AM26" s="209"/>
      <c r="AN26" s="209"/>
      <c r="AO26" s="209"/>
      <c r="AP26" s="209"/>
      <c r="AQ26" s="209"/>
      <c r="AR26" s="209"/>
      <c r="AS26" s="209"/>
      <c r="AT26" s="209"/>
    </row>
    <row r="27" spans="1:46" ht="13.5" thickBot="1" x14ac:dyDescent="0.4">
      <c r="A27" s="192"/>
      <c r="B27" s="209"/>
      <c r="C27" s="213"/>
      <c r="D27" s="257"/>
      <c r="E27" s="258"/>
      <c r="F27" s="209"/>
      <c r="G27" s="209"/>
      <c r="H27" s="211"/>
      <c r="I27" s="252"/>
      <c r="J27" s="205"/>
      <c r="K27" s="252"/>
      <c r="L27" s="205"/>
      <c r="M27" s="257"/>
      <c r="N27" s="258"/>
      <c r="O27" s="205"/>
      <c r="P27" s="252"/>
      <c r="Q27" s="205"/>
      <c r="R27" s="252"/>
      <c r="S27" s="209"/>
      <c r="T27" s="209"/>
      <c r="U27" s="209"/>
      <c r="V27" s="201"/>
      <c r="W27" s="200"/>
      <c r="X27" s="201"/>
      <c r="Y27" s="200"/>
      <c r="Z27" s="201"/>
      <c r="AA27" s="201"/>
      <c r="AB27" s="200"/>
      <c r="AC27" s="201"/>
      <c r="AD27" s="200"/>
      <c r="AE27" s="201"/>
      <c r="AF27" s="209"/>
      <c r="AG27" s="209"/>
      <c r="AH27" s="212"/>
      <c r="AI27" s="209"/>
      <c r="AJ27" s="216">
        <v>25</v>
      </c>
      <c r="AK27" s="217" t="s">
        <v>228</v>
      </c>
      <c r="AL27" s="217" t="s">
        <v>229</v>
      </c>
      <c r="AM27" s="209"/>
      <c r="AN27" s="209"/>
      <c r="AO27" s="209"/>
      <c r="AP27" s="209"/>
      <c r="AQ27" s="209"/>
      <c r="AR27" s="209"/>
      <c r="AS27" s="209"/>
      <c r="AT27" s="209"/>
    </row>
    <row r="28" spans="1:46" ht="15.4" thickBot="1" x14ac:dyDescent="0.4">
      <c r="A28" s="192"/>
      <c r="B28" s="192"/>
      <c r="C28" s="192"/>
      <c r="D28" s="194"/>
      <c r="E28" s="194"/>
      <c r="F28" s="212"/>
      <c r="G28" s="209"/>
      <c r="H28" s="212"/>
      <c r="I28" s="194"/>
      <c r="J28" s="195"/>
      <c r="K28" s="194"/>
      <c r="L28" s="195"/>
      <c r="M28" s="194"/>
      <c r="N28" s="194"/>
      <c r="O28" s="195"/>
      <c r="P28" s="194"/>
      <c r="Q28" s="195"/>
      <c r="R28" s="194"/>
      <c r="S28" s="212"/>
      <c r="T28" s="209"/>
      <c r="U28" s="209"/>
      <c r="V28" s="249" t="s">
        <v>25</v>
      </c>
      <c r="W28" s="249"/>
      <c r="X28" s="249"/>
      <c r="Y28" s="249"/>
      <c r="Z28" s="249"/>
      <c r="AA28" s="249"/>
      <c r="AB28" s="249"/>
      <c r="AC28" s="249"/>
      <c r="AD28" s="249"/>
      <c r="AE28" s="249"/>
      <c r="AF28" s="209"/>
      <c r="AG28" s="211"/>
      <c r="AH28" s="259">
        <v>21</v>
      </c>
      <c r="AI28" s="209"/>
      <c r="AJ28" s="216">
        <v>26</v>
      </c>
      <c r="AK28" s="217" t="s">
        <v>225</v>
      </c>
      <c r="AL28" s="217" t="s">
        <v>226</v>
      </c>
      <c r="AM28" s="209"/>
      <c r="AN28" s="209"/>
      <c r="AO28" s="209"/>
      <c r="AP28" s="209"/>
      <c r="AQ28" s="209"/>
      <c r="AR28" s="209"/>
      <c r="AS28" s="209"/>
      <c r="AT28" s="209"/>
    </row>
    <row r="29" spans="1:46" ht="13.5" thickBot="1" x14ac:dyDescent="0.4">
      <c r="A29" s="206"/>
      <c r="B29" s="206"/>
      <c r="C29" s="207"/>
      <c r="D29" s="221" t="s">
        <v>252</v>
      </c>
      <c r="E29" s="223"/>
      <c r="F29" s="240">
        <v>12</v>
      </c>
      <c r="G29" s="211"/>
      <c r="H29" s="243">
        <v>13</v>
      </c>
      <c r="I29" s="221" t="s">
        <v>253</v>
      </c>
      <c r="J29" s="222"/>
      <c r="K29" s="222"/>
      <c r="L29" s="222"/>
      <c r="M29" s="222"/>
      <c r="N29" s="222"/>
      <c r="O29" s="222"/>
      <c r="P29" s="222"/>
      <c r="Q29" s="222"/>
      <c r="R29" s="223"/>
      <c r="S29" s="240">
        <v>14</v>
      </c>
      <c r="T29" s="209"/>
      <c r="U29" s="21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9"/>
      <c r="AG29" s="211"/>
      <c r="AH29" s="260"/>
      <c r="AI29" s="209"/>
      <c r="AJ29" s="216">
        <v>27</v>
      </c>
      <c r="AK29" s="217" t="s">
        <v>243</v>
      </c>
      <c r="AL29" s="217" t="s">
        <v>244</v>
      </c>
      <c r="AM29" s="209"/>
      <c r="AN29" s="209"/>
      <c r="AO29" s="209"/>
      <c r="AP29" s="209"/>
      <c r="AQ29" s="209"/>
      <c r="AR29" s="209"/>
      <c r="AS29" s="209"/>
      <c r="AT29" s="209"/>
    </row>
    <row r="30" spans="1:46" ht="13.15" x14ac:dyDescent="0.35">
      <c r="A30" s="206"/>
      <c r="B30" s="206"/>
      <c r="C30" s="207"/>
      <c r="D30" s="224"/>
      <c r="E30" s="226"/>
      <c r="F30" s="241"/>
      <c r="G30" s="211"/>
      <c r="H30" s="244"/>
      <c r="I30" s="224"/>
      <c r="J30" s="225"/>
      <c r="K30" s="225"/>
      <c r="L30" s="225"/>
      <c r="M30" s="225"/>
      <c r="N30" s="225"/>
      <c r="O30" s="225"/>
      <c r="P30" s="225"/>
      <c r="Q30" s="225"/>
      <c r="R30" s="226"/>
      <c r="S30" s="241"/>
      <c r="T30" s="211"/>
      <c r="U30" s="218">
        <v>20</v>
      </c>
      <c r="V30" s="221" t="s">
        <v>162</v>
      </c>
      <c r="W30" s="222"/>
      <c r="X30" s="222"/>
      <c r="Y30" s="222"/>
      <c r="Z30" s="222"/>
      <c r="AA30" s="222"/>
      <c r="AB30" s="222"/>
      <c r="AC30" s="222"/>
      <c r="AD30" s="222"/>
      <c r="AE30" s="223"/>
      <c r="AF30" s="209"/>
      <c r="AG30" s="211"/>
      <c r="AH30" s="260"/>
      <c r="AI30" s="209"/>
      <c r="AJ30" s="216">
        <v>28</v>
      </c>
      <c r="AK30" s="217" t="s">
        <v>245</v>
      </c>
      <c r="AL30" s="217" t="s">
        <v>246</v>
      </c>
      <c r="AM30" s="209"/>
      <c r="AN30" s="209"/>
      <c r="AO30" s="209"/>
      <c r="AP30" s="209"/>
      <c r="AQ30" s="209"/>
      <c r="AR30" s="209"/>
      <c r="AS30" s="209"/>
      <c r="AT30" s="209"/>
    </row>
    <row r="31" spans="1:46" ht="13.15" x14ac:dyDescent="0.35">
      <c r="A31" s="206"/>
      <c r="B31" s="206"/>
      <c r="C31" s="207"/>
      <c r="D31" s="224"/>
      <c r="E31" s="226"/>
      <c r="F31" s="241"/>
      <c r="G31" s="211"/>
      <c r="H31" s="244"/>
      <c r="I31" s="224"/>
      <c r="J31" s="225"/>
      <c r="K31" s="225"/>
      <c r="L31" s="225"/>
      <c r="M31" s="225"/>
      <c r="N31" s="225"/>
      <c r="O31" s="225"/>
      <c r="P31" s="225"/>
      <c r="Q31" s="225"/>
      <c r="R31" s="226"/>
      <c r="S31" s="241"/>
      <c r="T31" s="211"/>
      <c r="U31" s="219"/>
      <c r="V31" s="224"/>
      <c r="W31" s="225"/>
      <c r="X31" s="225"/>
      <c r="Y31" s="225"/>
      <c r="Z31" s="225"/>
      <c r="AA31" s="225"/>
      <c r="AB31" s="225"/>
      <c r="AC31" s="225"/>
      <c r="AD31" s="225"/>
      <c r="AE31" s="226"/>
      <c r="AF31" s="209"/>
      <c r="AG31" s="211"/>
      <c r="AH31" s="260"/>
      <c r="AI31" s="209"/>
      <c r="AJ31" s="216">
        <v>29</v>
      </c>
      <c r="AK31" s="217" t="s">
        <v>247</v>
      </c>
      <c r="AL31" s="217" t="s">
        <v>254</v>
      </c>
      <c r="AM31" s="209"/>
      <c r="AN31" s="209"/>
      <c r="AO31" s="209"/>
      <c r="AP31" s="209"/>
      <c r="AQ31" s="209"/>
      <c r="AR31" s="209"/>
      <c r="AS31" s="209"/>
      <c r="AT31" s="209"/>
    </row>
    <row r="32" spans="1:46" ht="13.5" thickBot="1" x14ac:dyDescent="0.4">
      <c r="A32" s="206"/>
      <c r="B32" s="206"/>
      <c r="C32" s="207"/>
      <c r="D32" s="227"/>
      <c r="E32" s="229"/>
      <c r="F32" s="241"/>
      <c r="G32" s="211"/>
      <c r="H32" s="244"/>
      <c r="I32" s="227"/>
      <c r="J32" s="228"/>
      <c r="K32" s="228"/>
      <c r="L32" s="228"/>
      <c r="M32" s="228"/>
      <c r="N32" s="228"/>
      <c r="O32" s="228"/>
      <c r="P32" s="228"/>
      <c r="Q32" s="228"/>
      <c r="R32" s="229"/>
      <c r="S32" s="241"/>
      <c r="T32" s="211"/>
      <c r="U32" s="219"/>
      <c r="V32" s="224"/>
      <c r="W32" s="225"/>
      <c r="X32" s="225"/>
      <c r="Y32" s="225"/>
      <c r="Z32" s="225"/>
      <c r="AA32" s="225"/>
      <c r="AB32" s="225"/>
      <c r="AC32" s="225"/>
      <c r="AD32" s="225"/>
      <c r="AE32" s="226"/>
      <c r="AF32" s="209"/>
      <c r="AG32" s="211"/>
      <c r="AH32" s="260"/>
      <c r="AI32" s="209"/>
      <c r="AJ32" s="216">
        <v>30</v>
      </c>
      <c r="AK32" s="217" t="s">
        <v>245</v>
      </c>
      <c r="AL32" s="217" t="s">
        <v>246</v>
      </c>
      <c r="AM32" s="209"/>
      <c r="AN32" s="209"/>
      <c r="AO32" s="209"/>
      <c r="AP32" s="209"/>
      <c r="AQ32" s="209"/>
      <c r="AR32" s="209"/>
      <c r="AS32" s="209"/>
      <c r="AT32" s="209"/>
    </row>
    <row r="33" spans="1:46" ht="13.5" thickBot="1" x14ac:dyDescent="0.4">
      <c r="A33" s="192"/>
      <c r="B33" s="192"/>
      <c r="C33" s="199"/>
      <c r="D33" s="221" t="s">
        <v>255</v>
      </c>
      <c r="E33" s="223"/>
      <c r="F33" s="241"/>
      <c r="G33" s="211"/>
      <c r="H33" s="244"/>
      <c r="I33" s="221" t="s">
        <v>256</v>
      </c>
      <c r="J33" s="222"/>
      <c r="K33" s="222"/>
      <c r="L33" s="222"/>
      <c r="M33" s="222"/>
      <c r="N33" s="222"/>
      <c r="O33" s="222"/>
      <c r="P33" s="222"/>
      <c r="Q33" s="222"/>
      <c r="R33" s="223"/>
      <c r="S33" s="241"/>
      <c r="T33" s="211"/>
      <c r="U33" s="220"/>
      <c r="V33" s="227"/>
      <c r="W33" s="228"/>
      <c r="X33" s="228"/>
      <c r="Y33" s="228"/>
      <c r="Z33" s="228"/>
      <c r="AA33" s="228"/>
      <c r="AB33" s="228"/>
      <c r="AC33" s="228"/>
      <c r="AD33" s="228"/>
      <c r="AE33" s="229"/>
      <c r="AF33" s="209"/>
      <c r="AG33" s="211"/>
      <c r="AH33" s="260"/>
      <c r="AI33" s="209"/>
      <c r="AJ33" s="216">
        <v>31</v>
      </c>
      <c r="AK33" s="217" t="s">
        <v>243</v>
      </c>
      <c r="AL33" s="217" t="s">
        <v>244</v>
      </c>
      <c r="AM33" s="209"/>
      <c r="AN33" s="209"/>
      <c r="AO33" s="209"/>
      <c r="AP33" s="209"/>
      <c r="AQ33" s="209"/>
      <c r="AR33" s="209"/>
      <c r="AS33" s="209"/>
      <c r="AT33" s="209"/>
    </row>
    <row r="34" spans="1:46" ht="13.5" thickBot="1" x14ac:dyDescent="0.4">
      <c r="A34" s="192"/>
      <c r="B34" s="192"/>
      <c r="C34" s="199"/>
      <c r="D34" s="224"/>
      <c r="E34" s="226"/>
      <c r="F34" s="241"/>
      <c r="G34" s="211"/>
      <c r="H34" s="244"/>
      <c r="I34" s="224"/>
      <c r="J34" s="225"/>
      <c r="K34" s="225"/>
      <c r="L34" s="225"/>
      <c r="M34" s="225"/>
      <c r="N34" s="225"/>
      <c r="O34" s="225"/>
      <c r="P34" s="225"/>
      <c r="Q34" s="225"/>
      <c r="R34" s="226"/>
      <c r="S34" s="241"/>
      <c r="T34" s="209"/>
      <c r="U34" s="209"/>
      <c r="V34" s="193"/>
      <c r="W34" s="200"/>
      <c r="X34" s="193"/>
      <c r="Y34" s="200"/>
      <c r="Z34" s="193"/>
      <c r="AA34" s="193"/>
      <c r="AB34" s="200"/>
      <c r="AC34" s="193"/>
      <c r="AD34" s="200"/>
      <c r="AE34" s="193"/>
      <c r="AF34" s="209"/>
      <c r="AG34" s="211"/>
      <c r="AH34" s="260"/>
      <c r="AI34" s="209"/>
      <c r="AJ34" s="216">
        <v>32</v>
      </c>
      <c r="AK34" s="217" t="s">
        <v>257</v>
      </c>
      <c r="AL34" s="217" t="s">
        <v>258</v>
      </c>
      <c r="AM34" s="209"/>
      <c r="AN34" s="209"/>
      <c r="AO34" s="209"/>
      <c r="AP34" s="209"/>
      <c r="AQ34" s="209"/>
      <c r="AR34" s="209"/>
      <c r="AS34" s="209"/>
      <c r="AT34" s="209"/>
    </row>
    <row r="35" spans="1:46" ht="13.15" x14ac:dyDescent="0.35">
      <c r="A35" s="192"/>
      <c r="B35" s="192"/>
      <c r="C35" s="199"/>
      <c r="D35" s="224"/>
      <c r="E35" s="226"/>
      <c r="F35" s="241"/>
      <c r="G35" s="211"/>
      <c r="H35" s="244"/>
      <c r="I35" s="224"/>
      <c r="J35" s="225"/>
      <c r="K35" s="225"/>
      <c r="L35" s="225"/>
      <c r="M35" s="225"/>
      <c r="N35" s="225"/>
      <c r="O35" s="225"/>
      <c r="P35" s="225"/>
      <c r="Q35" s="225"/>
      <c r="R35" s="226"/>
      <c r="S35" s="241"/>
      <c r="T35" s="209"/>
      <c r="U35" s="211"/>
      <c r="V35" s="250">
        <v>15</v>
      </c>
      <c r="W35" s="205"/>
      <c r="X35" s="250">
        <v>16</v>
      </c>
      <c r="Y35" s="205"/>
      <c r="Z35" s="253">
        <v>17</v>
      </c>
      <c r="AA35" s="254"/>
      <c r="AB35" s="205"/>
      <c r="AC35" s="250">
        <v>18</v>
      </c>
      <c r="AD35" s="205"/>
      <c r="AE35" s="250">
        <v>19</v>
      </c>
      <c r="AF35" s="209"/>
      <c r="AG35" s="211"/>
      <c r="AH35" s="260"/>
      <c r="AI35" s="209"/>
      <c r="AJ35" s="216">
        <v>33</v>
      </c>
      <c r="AK35" s="217" t="s">
        <v>230</v>
      </c>
      <c r="AL35" s="217" t="s">
        <v>231</v>
      </c>
      <c r="AM35" s="209"/>
      <c r="AN35" s="209"/>
      <c r="AO35" s="209"/>
      <c r="AP35" s="209"/>
      <c r="AQ35" s="209"/>
      <c r="AR35" s="209"/>
      <c r="AS35" s="209"/>
      <c r="AT35" s="209"/>
    </row>
    <row r="36" spans="1:46" ht="13.5" thickBot="1" x14ac:dyDescent="0.4">
      <c r="A36" s="192"/>
      <c r="B36" s="192"/>
      <c r="C36" s="199"/>
      <c r="D36" s="227"/>
      <c r="E36" s="229"/>
      <c r="F36" s="242"/>
      <c r="G36" s="211"/>
      <c r="H36" s="245"/>
      <c r="I36" s="227"/>
      <c r="J36" s="228"/>
      <c r="K36" s="228"/>
      <c r="L36" s="228"/>
      <c r="M36" s="228"/>
      <c r="N36" s="228"/>
      <c r="O36" s="228"/>
      <c r="P36" s="228"/>
      <c r="Q36" s="228"/>
      <c r="R36" s="229"/>
      <c r="S36" s="242"/>
      <c r="T36" s="209"/>
      <c r="U36" s="211"/>
      <c r="V36" s="251"/>
      <c r="W36" s="205"/>
      <c r="X36" s="251"/>
      <c r="Y36" s="205"/>
      <c r="Z36" s="255"/>
      <c r="AA36" s="256"/>
      <c r="AB36" s="205"/>
      <c r="AC36" s="251"/>
      <c r="AD36" s="205"/>
      <c r="AE36" s="251"/>
      <c r="AF36" s="209"/>
      <c r="AG36" s="211"/>
      <c r="AH36" s="260"/>
      <c r="AI36" s="209"/>
      <c r="AJ36" s="216">
        <v>34</v>
      </c>
      <c r="AK36" s="217" t="s">
        <v>232</v>
      </c>
      <c r="AL36" s="217" t="s">
        <v>233</v>
      </c>
      <c r="AM36" s="209"/>
      <c r="AN36" s="209"/>
      <c r="AO36" s="209"/>
      <c r="AP36" s="209"/>
      <c r="AQ36" s="209"/>
      <c r="AR36" s="209"/>
      <c r="AS36" s="209"/>
      <c r="AT36" s="209"/>
    </row>
    <row r="37" spans="1:46" ht="13.5" thickBot="1" x14ac:dyDescent="0.4">
      <c r="A37" s="192"/>
      <c r="B37" s="192"/>
      <c r="C37" s="192"/>
      <c r="D37" s="201"/>
      <c r="E37" s="201"/>
      <c r="F37" s="209"/>
      <c r="G37" s="209"/>
      <c r="H37" s="209"/>
      <c r="I37" s="193"/>
      <c r="J37" s="200"/>
      <c r="K37" s="193"/>
      <c r="L37" s="200"/>
      <c r="M37" s="193"/>
      <c r="N37" s="193"/>
      <c r="O37" s="200"/>
      <c r="P37" s="193"/>
      <c r="Q37" s="200"/>
      <c r="R37" s="193"/>
      <c r="S37" s="209"/>
      <c r="T37" s="209"/>
      <c r="U37" s="211"/>
      <c r="V37" s="252"/>
      <c r="W37" s="205"/>
      <c r="X37" s="252"/>
      <c r="Y37" s="205"/>
      <c r="Z37" s="257"/>
      <c r="AA37" s="258"/>
      <c r="AB37" s="205"/>
      <c r="AC37" s="252"/>
      <c r="AD37" s="205"/>
      <c r="AE37" s="252"/>
      <c r="AF37" s="209"/>
      <c r="AG37" s="211"/>
      <c r="AH37" s="260"/>
      <c r="AI37" s="209"/>
      <c r="AJ37" s="216">
        <v>35</v>
      </c>
      <c r="AK37" s="217" t="s">
        <v>259</v>
      </c>
      <c r="AL37" s="217" t="s">
        <v>260</v>
      </c>
      <c r="AM37" s="209"/>
      <c r="AN37" s="209"/>
      <c r="AO37" s="209"/>
      <c r="AP37" s="209"/>
      <c r="AQ37" s="209"/>
      <c r="AR37" s="209"/>
      <c r="AS37" s="209"/>
      <c r="AT37" s="209"/>
    </row>
    <row r="38" spans="1:46" ht="13.5" thickBot="1" x14ac:dyDescent="0.4">
      <c r="A38" s="192"/>
      <c r="B38" s="192"/>
      <c r="C38" s="192"/>
      <c r="D38" s="201"/>
      <c r="E38" s="201"/>
      <c r="F38" s="209"/>
      <c r="G38" s="209"/>
      <c r="H38" s="211"/>
      <c r="I38" s="250">
        <v>6</v>
      </c>
      <c r="J38" s="205"/>
      <c r="K38" s="250">
        <v>7</v>
      </c>
      <c r="L38" s="205"/>
      <c r="M38" s="253">
        <v>8</v>
      </c>
      <c r="N38" s="254"/>
      <c r="O38" s="205"/>
      <c r="P38" s="250">
        <v>9</v>
      </c>
      <c r="Q38" s="205"/>
      <c r="R38" s="250">
        <v>10</v>
      </c>
      <c r="S38" s="209"/>
      <c r="T38" s="209"/>
      <c r="U38" s="212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209"/>
      <c r="AG38" s="211"/>
      <c r="AH38" s="260"/>
      <c r="AI38" s="209"/>
      <c r="AJ38" s="216">
        <v>36</v>
      </c>
      <c r="AK38" s="217" t="s">
        <v>232</v>
      </c>
      <c r="AL38" s="217" t="s">
        <v>233</v>
      </c>
      <c r="AM38" s="209"/>
      <c r="AN38" s="209"/>
      <c r="AO38" s="209"/>
      <c r="AP38" s="209"/>
      <c r="AQ38" s="209"/>
      <c r="AR38" s="209"/>
      <c r="AS38" s="209"/>
      <c r="AT38" s="209"/>
    </row>
    <row r="39" spans="1:46" ht="13.5" thickBot="1" x14ac:dyDescent="0.4">
      <c r="A39" s="192"/>
      <c r="B39" s="192"/>
      <c r="C39" s="192"/>
      <c r="D39" s="249" t="s">
        <v>27</v>
      </c>
      <c r="E39" s="249"/>
      <c r="F39" s="209"/>
      <c r="G39" s="209"/>
      <c r="H39" s="211"/>
      <c r="I39" s="251"/>
      <c r="J39" s="205"/>
      <c r="K39" s="251"/>
      <c r="L39" s="205"/>
      <c r="M39" s="255"/>
      <c r="N39" s="256"/>
      <c r="O39" s="205"/>
      <c r="P39" s="251"/>
      <c r="Q39" s="205"/>
      <c r="R39" s="251"/>
      <c r="S39" s="209"/>
      <c r="T39" s="211"/>
      <c r="U39" s="218">
        <v>11</v>
      </c>
      <c r="V39" s="221" t="s">
        <v>163</v>
      </c>
      <c r="W39" s="222"/>
      <c r="X39" s="222"/>
      <c r="Y39" s="222"/>
      <c r="Z39" s="222"/>
      <c r="AA39" s="222"/>
      <c r="AB39" s="222"/>
      <c r="AC39" s="222"/>
      <c r="AD39" s="222"/>
      <c r="AE39" s="223"/>
      <c r="AF39" s="209"/>
      <c r="AG39" s="211"/>
      <c r="AH39" s="261"/>
      <c r="AI39" s="209"/>
      <c r="AJ39" s="216">
        <v>37</v>
      </c>
      <c r="AK39" s="217" t="s">
        <v>259</v>
      </c>
      <c r="AL39" s="217" t="s">
        <v>260</v>
      </c>
      <c r="AM39" s="209"/>
      <c r="AN39" s="209"/>
      <c r="AO39" s="209"/>
      <c r="AP39" s="209"/>
      <c r="AQ39" s="209"/>
      <c r="AR39" s="209"/>
      <c r="AS39" s="209"/>
      <c r="AT39" s="209"/>
    </row>
    <row r="40" spans="1:46" ht="13.5" thickBot="1" x14ac:dyDescent="0.4">
      <c r="A40" s="192"/>
      <c r="B40" s="192"/>
      <c r="C40" s="192"/>
      <c r="D40" s="249"/>
      <c r="E40" s="249"/>
      <c r="F40" s="209"/>
      <c r="G40" s="209"/>
      <c r="H40" s="211"/>
      <c r="I40" s="252"/>
      <c r="J40" s="205"/>
      <c r="K40" s="252"/>
      <c r="L40" s="205"/>
      <c r="M40" s="257"/>
      <c r="N40" s="258"/>
      <c r="O40" s="205"/>
      <c r="P40" s="252"/>
      <c r="Q40" s="205"/>
      <c r="R40" s="252"/>
      <c r="S40" s="209"/>
      <c r="T40" s="211"/>
      <c r="U40" s="219"/>
      <c r="V40" s="224"/>
      <c r="W40" s="225"/>
      <c r="X40" s="225"/>
      <c r="Y40" s="225"/>
      <c r="Z40" s="225"/>
      <c r="AA40" s="225"/>
      <c r="AB40" s="225"/>
      <c r="AC40" s="225"/>
      <c r="AD40" s="225"/>
      <c r="AE40" s="226"/>
      <c r="AF40" s="209"/>
      <c r="AG40" s="209"/>
      <c r="AH40" s="191"/>
      <c r="AI40" s="209"/>
      <c r="AJ40" s="216">
        <v>38</v>
      </c>
      <c r="AK40" s="217" t="s">
        <v>259</v>
      </c>
      <c r="AL40" s="217" t="s">
        <v>260</v>
      </c>
      <c r="AM40" s="209"/>
      <c r="AN40" s="209"/>
      <c r="AO40" s="209"/>
      <c r="AP40" s="209"/>
      <c r="AQ40" s="209"/>
      <c r="AR40" s="209"/>
      <c r="AS40" s="209"/>
      <c r="AT40" s="209"/>
    </row>
    <row r="41" spans="1:46" ht="13.5" thickBot="1" x14ac:dyDescent="0.4">
      <c r="A41" s="192"/>
      <c r="B41" s="192"/>
      <c r="C41" s="192"/>
      <c r="D41" s="202"/>
      <c r="E41" s="202"/>
      <c r="F41" s="212"/>
      <c r="G41" s="209"/>
      <c r="H41" s="212"/>
      <c r="I41" s="194"/>
      <c r="J41" s="195"/>
      <c r="K41" s="194"/>
      <c r="L41" s="195"/>
      <c r="M41" s="194"/>
      <c r="N41" s="194"/>
      <c r="O41" s="195"/>
      <c r="P41" s="194"/>
      <c r="Q41" s="195"/>
      <c r="R41" s="194"/>
      <c r="S41" s="212"/>
      <c r="T41" s="211"/>
      <c r="U41" s="219"/>
      <c r="V41" s="224"/>
      <c r="W41" s="225"/>
      <c r="X41" s="225"/>
      <c r="Y41" s="225"/>
      <c r="Z41" s="225"/>
      <c r="AA41" s="225"/>
      <c r="AB41" s="225"/>
      <c r="AC41" s="225"/>
      <c r="AD41" s="225"/>
      <c r="AE41" s="226"/>
      <c r="AF41" s="209"/>
      <c r="AG41" s="209"/>
      <c r="AH41" s="209"/>
      <c r="AI41" s="209"/>
      <c r="AJ41" s="216">
        <v>39</v>
      </c>
      <c r="AK41" s="217" t="s">
        <v>232</v>
      </c>
      <c r="AL41" s="217" t="s">
        <v>233</v>
      </c>
      <c r="AM41" s="209"/>
      <c r="AN41" s="209"/>
      <c r="AO41" s="209"/>
      <c r="AP41" s="209"/>
      <c r="AQ41" s="209"/>
      <c r="AR41" s="209"/>
      <c r="AS41" s="209"/>
      <c r="AT41" s="209"/>
    </row>
    <row r="42" spans="1:46" ht="13.5" thickBot="1" x14ac:dyDescent="0.4">
      <c r="A42" s="206"/>
      <c r="B42" s="206"/>
      <c r="C42" s="207"/>
      <c r="D42" s="221" t="s">
        <v>261</v>
      </c>
      <c r="E42" s="223"/>
      <c r="F42" s="240">
        <v>2</v>
      </c>
      <c r="G42" s="211"/>
      <c r="H42" s="243">
        <v>3</v>
      </c>
      <c r="I42" s="221" t="s">
        <v>262</v>
      </c>
      <c r="J42" s="222"/>
      <c r="K42" s="222"/>
      <c r="L42" s="222"/>
      <c r="M42" s="222"/>
      <c r="N42" s="222"/>
      <c r="O42" s="222"/>
      <c r="P42" s="222"/>
      <c r="Q42" s="222"/>
      <c r="R42" s="223"/>
      <c r="S42" s="246">
        <v>4</v>
      </c>
      <c r="T42" s="211"/>
      <c r="U42" s="220"/>
      <c r="V42" s="227"/>
      <c r="W42" s="228"/>
      <c r="X42" s="228"/>
      <c r="Y42" s="228"/>
      <c r="Z42" s="228"/>
      <c r="AA42" s="228"/>
      <c r="AB42" s="228"/>
      <c r="AC42" s="228"/>
      <c r="AD42" s="228"/>
      <c r="AE42" s="229"/>
      <c r="AF42" s="209"/>
      <c r="AG42" s="209"/>
      <c r="AH42" s="209"/>
      <c r="AI42" s="209"/>
      <c r="AJ42" s="216">
        <v>40</v>
      </c>
      <c r="AK42" s="217" t="s">
        <v>230</v>
      </c>
      <c r="AL42" s="217" t="s">
        <v>231</v>
      </c>
      <c r="AM42" s="209"/>
      <c r="AN42" s="209"/>
      <c r="AO42" s="209"/>
      <c r="AP42" s="209"/>
      <c r="AQ42" s="209"/>
      <c r="AR42" s="209"/>
      <c r="AS42" s="209"/>
      <c r="AT42" s="209"/>
    </row>
    <row r="43" spans="1:46" ht="13.15" x14ac:dyDescent="0.35">
      <c r="A43" s="206"/>
      <c r="B43" s="206"/>
      <c r="C43" s="207"/>
      <c r="D43" s="224"/>
      <c r="E43" s="226"/>
      <c r="F43" s="241"/>
      <c r="G43" s="211"/>
      <c r="H43" s="244"/>
      <c r="I43" s="224"/>
      <c r="J43" s="225"/>
      <c r="K43" s="225"/>
      <c r="L43" s="225"/>
      <c r="M43" s="225"/>
      <c r="N43" s="225"/>
      <c r="O43" s="225"/>
      <c r="P43" s="225"/>
      <c r="Q43" s="225"/>
      <c r="R43" s="226"/>
      <c r="S43" s="247"/>
      <c r="T43" s="209"/>
      <c r="U43" s="209"/>
      <c r="V43" s="201"/>
      <c r="W43" s="200"/>
      <c r="X43" s="201"/>
      <c r="Y43" s="200"/>
      <c r="Z43" s="201"/>
      <c r="AA43" s="201"/>
      <c r="AB43" s="200"/>
      <c r="AC43" s="201"/>
      <c r="AD43" s="200"/>
      <c r="AE43" s="201"/>
      <c r="AF43" s="209"/>
      <c r="AG43" s="209"/>
      <c r="AH43" s="209"/>
      <c r="AI43" s="209"/>
      <c r="AJ43" s="216">
        <v>41</v>
      </c>
      <c r="AK43" s="217" t="s">
        <v>238</v>
      </c>
      <c r="AL43" s="217" t="s">
        <v>239</v>
      </c>
      <c r="AM43" s="209"/>
      <c r="AN43" s="209"/>
      <c r="AO43" s="209"/>
      <c r="AP43" s="209"/>
      <c r="AQ43" s="209"/>
      <c r="AR43" s="209"/>
      <c r="AS43" s="209"/>
      <c r="AT43" s="209"/>
    </row>
    <row r="44" spans="1:46" ht="15" customHeight="1" x14ac:dyDescent="0.35">
      <c r="A44" s="206"/>
      <c r="B44" s="206"/>
      <c r="C44" s="207"/>
      <c r="D44" s="224"/>
      <c r="E44" s="226"/>
      <c r="F44" s="241"/>
      <c r="G44" s="211"/>
      <c r="H44" s="244"/>
      <c r="I44" s="224"/>
      <c r="J44" s="225"/>
      <c r="K44" s="225"/>
      <c r="L44" s="225"/>
      <c r="M44" s="225"/>
      <c r="N44" s="225"/>
      <c r="O44" s="225"/>
      <c r="P44" s="225"/>
      <c r="Q44" s="225"/>
      <c r="R44" s="226"/>
      <c r="S44" s="247"/>
      <c r="T44" s="209"/>
      <c r="U44" s="209"/>
      <c r="V44" s="249" t="s">
        <v>24</v>
      </c>
      <c r="W44" s="249"/>
      <c r="X44" s="249"/>
      <c r="Y44" s="249"/>
      <c r="Z44" s="249"/>
      <c r="AA44" s="249"/>
      <c r="AB44" s="249"/>
      <c r="AC44" s="249"/>
      <c r="AD44" s="249"/>
      <c r="AE44" s="249"/>
      <c r="AF44" s="209"/>
      <c r="AG44" s="209"/>
      <c r="AH44" s="209"/>
      <c r="AI44" s="209"/>
      <c r="AJ44" s="216">
        <v>42</v>
      </c>
      <c r="AK44" s="217" t="s">
        <v>225</v>
      </c>
      <c r="AL44" s="217" t="s">
        <v>226</v>
      </c>
      <c r="AM44" s="209"/>
      <c r="AN44" s="209"/>
      <c r="AO44" s="209"/>
      <c r="AP44" s="209"/>
      <c r="AQ44" s="209"/>
      <c r="AR44" s="209"/>
      <c r="AS44" s="209"/>
      <c r="AT44" s="209"/>
    </row>
    <row r="45" spans="1:46" ht="13.5" thickBot="1" x14ac:dyDescent="0.4">
      <c r="A45" s="206"/>
      <c r="B45" s="206"/>
      <c r="C45" s="207"/>
      <c r="D45" s="227"/>
      <c r="E45" s="229"/>
      <c r="F45" s="241"/>
      <c r="G45" s="211"/>
      <c r="H45" s="244"/>
      <c r="I45" s="227"/>
      <c r="J45" s="228"/>
      <c r="K45" s="228"/>
      <c r="L45" s="228"/>
      <c r="M45" s="228"/>
      <c r="N45" s="228"/>
      <c r="O45" s="228"/>
      <c r="P45" s="228"/>
      <c r="Q45" s="228"/>
      <c r="R45" s="229"/>
      <c r="S45" s="247"/>
      <c r="T45" s="209"/>
      <c r="U45" s="21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9"/>
      <c r="AG45" s="209"/>
      <c r="AH45" s="209"/>
      <c r="AI45" s="209"/>
      <c r="AJ45" s="216">
        <v>43</v>
      </c>
      <c r="AK45" s="217" t="s">
        <v>225</v>
      </c>
      <c r="AL45" s="217" t="s">
        <v>226</v>
      </c>
      <c r="AM45" s="209"/>
      <c r="AN45" s="209"/>
      <c r="AO45" s="209"/>
      <c r="AP45" s="209"/>
      <c r="AQ45" s="209"/>
      <c r="AR45" s="209"/>
      <c r="AS45" s="209"/>
      <c r="AT45" s="209"/>
    </row>
    <row r="46" spans="1:46" ht="13.15" x14ac:dyDescent="0.35">
      <c r="A46" s="192"/>
      <c r="B46" s="192"/>
      <c r="C46" s="207"/>
      <c r="D46" s="221" t="s">
        <v>263</v>
      </c>
      <c r="E46" s="223"/>
      <c r="F46" s="241"/>
      <c r="G46" s="211"/>
      <c r="H46" s="244"/>
      <c r="I46" s="221" t="s">
        <v>264</v>
      </c>
      <c r="J46" s="222"/>
      <c r="K46" s="222"/>
      <c r="L46" s="222"/>
      <c r="M46" s="222"/>
      <c r="N46" s="222"/>
      <c r="O46" s="222"/>
      <c r="P46" s="222"/>
      <c r="Q46" s="222"/>
      <c r="R46" s="223"/>
      <c r="S46" s="247"/>
      <c r="T46" s="211"/>
      <c r="U46" s="218">
        <v>5</v>
      </c>
      <c r="V46" s="221" t="s">
        <v>164</v>
      </c>
      <c r="W46" s="222"/>
      <c r="X46" s="222"/>
      <c r="Y46" s="222"/>
      <c r="Z46" s="222"/>
      <c r="AA46" s="222"/>
      <c r="AB46" s="222"/>
      <c r="AC46" s="222"/>
      <c r="AD46" s="222"/>
      <c r="AE46" s="223"/>
      <c r="AF46" s="209"/>
      <c r="AG46" s="209"/>
      <c r="AH46" s="209"/>
      <c r="AI46" s="209"/>
      <c r="AJ46" s="216">
        <v>44</v>
      </c>
      <c r="AK46" s="217" t="s">
        <v>265</v>
      </c>
      <c r="AL46" s="217" t="s">
        <v>266</v>
      </c>
      <c r="AM46" s="209"/>
      <c r="AN46" s="209"/>
      <c r="AO46" s="209"/>
      <c r="AP46" s="209"/>
      <c r="AQ46" s="209"/>
      <c r="AR46" s="209"/>
      <c r="AS46" s="209"/>
      <c r="AT46" s="209"/>
    </row>
    <row r="47" spans="1:46" ht="13.15" x14ac:dyDescent="0.35">
      <c r="A47" s="192"/>
      <c r="B47" s="192"/>
      <c r="C47" s="207"/>
      <c r="D47" s="224"/>
      <c r="E47" s="226"/>
      <c r="F47" s="241"/>
      <c r="G47" s="211"/>
      <c r="H47" s="244"/>
      <c r="I47" s="224"/>
      <c r="J47" s="225"/>
      <c r="K47" s="225"/>
      <c r="L47" s="225"/>
      <c r="M47" s="225"/>
      <c r="N47" s="225"/>
      <c r="O47" s="225"/>
      <c r="P47" s="225"/>
      <c r="Q47" s="225"/>
      <c r="R47" s="226"/>
      <c r="S47" s="247"/>
      <c r="T47" s="211"/>
      <c r="U47" s="219"/>
      <c r="V47" s="224"/>
      <c r="W47" s="225"/>
      <c r="X47" s="225"/>
      <c r="Y47" s="225"/>
      <c r="Z47" s="225"/>
      <c r="AA47" s="225"/>
      <c r="AB47" s="225"/>
      <c r="AC47" s="225"/>
      <c r="AD47" s="225"/>
      <c r="AE47" s="226"/>
      <c r="AF47" s="209"/>
      <c r="AG47" s="209"/>
      <c r="AH47" s="209"/>
      <c r="AI47" s="209"/>
      <c r="AJ47" s="216">
        <v>45</v>
      </c>
      <c r="AK47" s="217" t="s">
        <v>228</v>
      </c>
      <c r="AL47" s="217" t="s">
        <v>229</v>
      </c>
      <c r="AM47" s="209"/>
      <c r="AN47" s="209"/>
      <c r="AO47" s="209"/>
      <c r="AP47" s="209"/>
      <c r="AQ47" s="209"/>
      <c r="AR47" s="209"/>
      <c r="AS47" s="209"/>
      <c r="AT47" s="209"/>
    </row>
    <row r="48" spans="1:46" ht="13.15" x14ac:dyDescent="0.35">
      <c r="A48" s="192"/>
      <c r="B48" s="192"/>
      <c r="C48" s="207"/>
      <c r="D48" s="224"/>
      <c r="E48" s="226"/>
      <c r="F48" s="241"/>
      <c r="G48" s="211"/>
      <c r="H48" s="244"/>
      <c r="I48" s="224"/>
      <c r="J48" s="225"/>
      <c r="K48" s="225"/>
      <c r="L48" s="225"/>
      <c r="M48" s="225"/>
      <c r="N48" s="225"/>
      <c r="O48" s="225"/>
      <c r="P48" s="225"/>
      <c r="Q48" s="225"/>
      <c r="R48" s="226"/>
      <c r="S48" s="247"/>
      <c r="T48" s="211"/>
      <c r="U48" s="219"/>
      <c r="V48" s="224"/>
      <c r="W48" s="225"/>
      <c r="X48" s="225"/>
      <c r="Y48" s="225"/>
      <c r="Z48" s="225"/>
      <c r="AA48" s="225"/>
      <c r="AB48" s="225"/>
      <c r="AC48" s="225"/>
      <c r="AD48" s="225"/>
      <c r="AE48" s="226"/>
      <c r="AF48" s="209"/>
      <c r="AG48" s="209"/>
      <c r="AH48" s="209"/>
      <c r="AI48" s="209"/>
      <c r="AJ48" s="216">
        <v>46</v>
      </c>
      <c r="AK48" s="217" t="s">
        <v>228</v>
      </c>
      <c r="AL48" s="217" t="s">
        <v>229</v>
      </c>
      <c r="AM48" s="209"/>
      <c r="AN48" s="209"/>
      <c r="AO48" s="209"/>
      <c r="AP48" s="209"/>
      <c r="AQ48" s="209"/>
      <c r="AR48" s="209"/>
      <c r="AS48" s="209"/>
      <c r="AT48" s="209"/>
    </row>
    <row r="49" spans="1:46" ht="13.5" thickBot="1" x14ac:dyDescent="0.4">
      <c r="A49" s="192"/>
      <c r="B49" s="192"/>
      <c r="C49" s="207"/>
      <c r="D49" s="227"/>
      <c r="E49" s="229"/>
      <c r="F49" s="242"/>
      <c r="G49" s="211"/>
      <c r="H49" s="245"/>
      <c r="I49" s="227"/>
      <c r="J49" s="228"/>
      <c r="K49" s="228"/>
      <c r="L49" s="228"/>
      <c r="M49" s="228"/>
      <c r="N49" s="228"/>
      <c r="O49" s="228"/>
      <c r="P49" s="228"/>
      <c r="Q49" s="228"/>
      <c r="R49" s="229"/>
      <c r="S49" s="248"/>
      <c r="T49" s="211"/>
      <c r="U49" s="220"/>
      <c r="V49" s="227"/>
      <c r="W49" s="228"/>
      <c r="X49" s="228"/>
      <c r="Y49" s="228"/>
      <c r="Z49" s="228"/>
      <c r="AA49" s="228"/>
      <c r="AB49" s="228"/>
      <c r="AC49" s="228"/>
      <c r="AD49" s="228"/>
      <c r="AE49" s="229"/>
      <c r="AF49" s="209"/>
      <c r="AG49" s="209"/>
      <c r="AH49" s="209"/>
      <c r="AI49" s="209"/>
      <c r="AJ49" s="216">
        <v>47</v>
      </c>
      <c r="AK49" s="217" t="s">
        <v>267</v>
      </c>
      <c r="AL49" s="217" t="s">
        <v>268</v>
      </c>
      <c r="AM49" s="209"/>
      <c r="AN49" s="209"/>
      <c r="AO49" s="209"/>
      <c r="AP49" s="209"/>
      <c r="AQ49" s="209"/>
      <c r="AR49" s="209"/>
      <c r="AS49" s="209"/>
      <c r="AT49" s="209"/>
    </row>
    <row r="50" spans="1:46" ht="13.15" thickBot="1" x14ac:dyDescent="0.4">
      <c r="A50" s="206"/>
      <c r="B50" s="230"/>
      <c r="C50" s="192"/>
      <c r="D50" s="193"/>
      <c r="E50" s="193"/>
      <c r="F50" s="209"/>
      <c r="G50" s="209"/>
      <c r="H50" s="193"/>
      <c r="I50" s="193"/>
      <c r="J50" s="208"/>
      <c r="K50" s="193"/>
      <c r="L50" s="208"/>
      <c r="M50" s="193"/>
      <c r="N50" s="193"/>
      <c r="O50" s="208"/>
      <c r="P50" s="193"/>
      <c r="Q50" s="208"/>
      <c r="R50" s="193"/>
      <c r="S50" s="191"/>
      <c r="T50" s="209"/>
      <c r="U50" s="191"/>
      <c r="V50" s="191"/>
      <c r="W50" s="200"/>
      <c r="X50" s="191"/>
      <c r="Y50" s="200"/>
      <c r="Z50" s="191"/>
      <c r="AA50" s="191"/>
      <c r="AB50" s="200"/>
      <c r="AC50" s="191"/>
      <c r="AD50" s="200"/>
      <c r="AE50" s="191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</row>
    <row r="51" spans="1:46" x14ac:dyDescent="0.35">
      <c r="A51" s="206"/>
      <c r="B51" s="230"/>
      <c r="C51" s="196"/>
      <c r="D51" s="231">
        <v>47</v>
      </c>
      <c r="E51" s="232"/>
      <c r="F51" s="209"/>
      <c r="G51" s="211"/>
      <c r="H51" s="231">
        <v>1</v>
      </c>
      <c r="I51" s="237"/>
      <c r="J51" s="237"/>
      <c r="K51" s="237"/>
      <c r="L51" s="237"/>
      <c r="M51" s="237"/>
      <c r="N51" s="237"/>
      <c r="O51" s="237"/>
      <c r="P51" s="237"/>
      <c r="Q51" s="237"/>
      <c r="R51" s="232"/>
      <c r="S51" s="191"/>
      <c r="T51" s="209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</row>
    <row r="52" spans="1:46" x14ac:dyDescent="0.35">
      <c r="A52" s="206"/>
      <c r="B52" s="230"/>
      <c r="C52" s="196"/>
      <c r="D52" s="233"/>
      <c r="E52" s="234"/>
      <c r="F52" s="209"/>
      <c r="G52" s="211"/>
      <c r="H52" s="233"/>
      <c r="I52" s="238"/>
      <c r="J52" s="238"/>
      <c r="K52" s="238"/>
      <c r="L52" s="238"/>
      <c r="M52" s="238"/>
      <c r="N52" s="238"/>
      <c r="O52" s="238"/>
      <c r="P52" s="238"/>
      <c r="Q52" s="238"/>
      <c r="R52" s="234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</row>
    <row r="53" spans="1:46" ht="13.15" thickBot="1" x14ac:dyDescent="0.4">
      <c r="A53" s="206"/>
      <c r="B53" s="230"/>
      <c r="C53" s="196"/>
      <c r="D53" s="235"/>
      <c r="E53" s="236"/>
      <c r="F53" s="209"/>
      <c r="G53" s="211"/>
      <c r="H53" s="235"/>
      <c r="I53" s="239"/>
      <c r="J53" s="239"/>
      <c r="K53" s="239"/>
      <c r="L53" s="239"/>
      <c r="M53" s="239"/>
      <c r="N53" s="239"/>
      <c r="O53" s="239"/>
      <c r="P53" s="239"/>
      <c r="Q53" s="239"/>
      <c r="R53" s="236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</row>
    <row r="54" spans="1:46" x14ac:dyDescent="0.35">
      <c r="A54" s="192"/>
      <c r="B54" s="192"/>
      <c r="C54" s="192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</row>
    <row r="55" spans="1:46" x14ac:dyDescent="0.35">
      <c r="A55" s="192"/>
      <c r="B55" s="192"/>
      <c r="C55" s="192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</row>
    <row r="56" spans="1:46" x14ac:dyDescent="0.35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</row>
    <row r="57" spans="1:46" x14ac:dyDescent="0.35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</row>
    <row r="58" spans="1:46" x14ac:dyDescent="0.35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</row>
    <row r="59" spans="1:46" x14ac:dyDescent="0.35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209"/>
      <c r="AR59" s="209"/>
      <c r="AS59" s="209"/>
      <c r="AT59" s="209"/>
    </row>
    <row r="60" spans="1:46" x14ac:dyDescent="0.35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</row>
    <row r="61" spans="1:46" x14ac:dyDescent="0.35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209"/>
      <c r="AR61" s="209"/>
      <c r="AS61" s="209"/>
      <c r="AT61" s="209"/>
    </row>
    <row r="62" spans="1:46" x14ac:dyDescent="0.35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09"/>
    </row>
    <row r="63" spans="1:46" x14ac:dyDescent="0.35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</row>
    <row r="64" spans="1:46" x14ac:dyDescent="0.35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/>
      <c r="AL64" s="209"/>
      <c r="AM64" s="209"/>
      <c r="AN64" s="209"/>
      <c r="AO64" s="209"/>
      <c r="AP64" s="209"/>
      <c r="AQ64" s="209"/>
      <c r="AR64" s="209"/>
      <c r="AS64" s="209"/>
      <c r="AT64" s="209"/>
    </row>
    <row r="65" spans="1:46" x14ac:dyDescent="0.35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/>
      <c r="AP65" s="209"/>
      <c r="AQ65" s="209"/>
      <c r="AR65" s="209"/>
      <c r="AS65" s="209"/>
      <c r="AT65" s="209"/>
    </row>
    <row r="66" spans="1:46" x14ac:dyDescent="0.35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09"/>
      <c r="AO66" s="209"/>
      <c r="AP66" s="209"/>
      <c r="AQ66" s="209"/>
      <c r="AR66" s="209"/>
      <c r="AS66" s="209"/>
      <c r="AT66" s="209"/>
    </row>
    <row r="67" spans="1:46" x14ac:dyDescent="0.35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09"/>
      <c r="AP67" s="209"/>
      <c r="AQ67" s="209"/>
      <c r="AR67" s="209"/>
      <c r="AS67" s="209"/>
      <c r="AT67" s="209"/>
    </row>
    <row r="68" spans="1:46" x14ac:dyDescent="0.35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09"/>
      <c r="AO68" s="209"/>
      <c r="AP68" s="209"/>
      <c r="AQ68" s="209"/>
      <c r="AR68" s="209"/>
      <c r="AS68" s="209"/>
      <c r="AT68" s="209"/>
    </row>
    <row r="69" spans="1:46" x14ac:dyDescent="0.35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09"/>
      <c r="AP69" s="209"/>
      <c r="AQ69" s="209"/>
      <c r="AR69" s="209"/>
      <c r="AS69" s="209"/>
      <c r="AT69" s="209"/>
    </row>
    <row r="70" spans="1:46" x14ac:dyDescent="0.35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09"/>
      <c r="AP70" s="209"/>
      <c r="AQ70" s="209"/>
      <c r="AR70" s="209"/>
      <c r="AS70" s="209"/>
      <c r="AT70" s="209"/>
    </row>
    <row r="71" spans="1:46" x14ac:dyDescent="0.35">
      <c r="A71" s="209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09"/>
      <c r="AP71" s="209"/>
      <c r="AQ71" s="209"/>
      <c r="AR71" s="209"/>
      <c r="AS71" s="209"/>
      <c r="AT71" s="209"/>
    </row>
    <row r="72" spans="1:46" x14ac:dyDescent="0.35">
      <c r="A72" s="209"/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9"/>
      <c r="AO72" s="209"/>
      <c r="AP72" s="209"/>
      <c r="AQ72" s="209"/>
      <c r="AR72" s="209"/>
      <c r="AS72" s="209"/>
      <c r="AT72" s="209"/>
    </row>
    <row r="73" spans="1:46" x14ac:dyDescent="0.35">
      <c r="A73" s="209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</row>
    <row r="74" spans="1:46" x14ac:dyDescent="0.35">
      <c r="A74" s="209"/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09"/>
      <c r="AP74" s="209"/>
      <c r="AQ74" s="209"/>
      <c r="AR74" s="209"/>
      <c r="AS74" s="209"/>
      <c r="AT74" s="209"/>
    </row>
    <row r="75" spans="1:46" x14ac:dyDescent="0.35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209"/>
      <c r="AO75" s="209"/>
      <c r="AP75" s="209"/>
      <c r="AQ75" s="209"/>
      <c r="AR75" s="209"/>
      <c r="AS75" s="209"/>
      <c r="AT75" s="209"/>
    </row>
    <row r="76" spans="1:46" x14ac:dyDescent="0.35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9"/>
      <c r="AO76" s="209"/>
      <c r="AP76" s="209"/>
      <c r="AQ76" s="209"/>
      <c r="AR76" s="209"/>
      <c r="AS76" s="209"/>
      <c r="AT76" s="209"/>
    </row>
    <row r="77" spans="1:46" x14ac:dyDescent="0.35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09"/>
      <c r="AK77" s="209"/>
      <c r="AL77" s="209"/>
      <c r="AM77" s="209"/>
      <c r="AN77" s="209"/>
      <c r="AO77" s="209"/>
      <c r="AP77" s="209"/>
      <c r="AQ77" s="209"/>
      <c r="AR77" s="209"/>
      <c r="AS77" s="209"/>
      <c r="AT77" s="209"/>
    </row>
    <row r="78" spans="1:46" x14ac:dyDescent="0.35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</row>
    <row r="79" spans="1:46" x14ac:dyDescent="0.35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/>
      <c r="AP79" s="209"/>
      <c r="AQ79" s="209"/>
      <c r="AR79" s="209"/>
      <c r="AS79" s="209"/>
      <c r="AT79" s="209"/>
    </row>
    <row r="80" spans="1:46" x14ac:dyDescent="0.35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9"/>
      <c r="AO80" s="209"/>
      <c r="AP80" s="209"/>
      <c r="AQ80" s="209"/>
      <c r="AR80" s="209"/>
      <c r="AS80" s="209"/>
      <c r="AT80" s="209"/>
    </row>
    <row r="81" spans="1:46" x14ac:dyDescent="0.35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09"/>
      <c r="AR81" s="209"/>
      <c r="AS81" s="209"/>
      <c r="AT81" s="209"/>
    </row>
    <row r="82" spans="1:46" x14ac:dyDescent="0.35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09"/>
      <c r="AP82" s="209"/>
      <c r="AQ82" s="209"/>
      <c r="AR82" s="209"/>
      <c r="AS82" s="209"/>
      <c r="AT82" s="209"/>
    </row>
    <row r="83" spans="1:46" x14ac:dyDescent="0.35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/>
      <c r="AO83" s="209"/>
      <c r="AP83" s="209"/>
      <c r="AQ83" s="209"/>
      <c r="AR83" s="209"/>
      <c r="AS83" s="209"/>
      <c r="AT83" s="209"/>
    </row>
    <row r="84" spans="1:46" x14ac:dyDescent="0.35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209"/>
      <c r="AR84" s="209"/>
      <c r="AS84" s="209"/>
      <c r="AT84" s="209"/>
    </row>
    <row r="85" spans="1:46" x14ac:dyDescent="0.35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9"/>
      <c r="AO85" s="209"/>
      <c r="AP85" s="209"/>
      <c r="AQ85" s="209"/>
      <c r="AR85" s="209"/>
      <c r="AS85" s="209"/>
      <c r="AT85" s="209"/>
    </row>
    <row r="86" spans="1:46" x14ac:dyDescent="0.35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9"/>
      <c r="AO86" s="209"/>
      <c r="AP86" s="209"/>
      <c r="AQ86" s="209"/>
      <c r="AR86" s="209"/>
      <c r="AS86" s="209"/>
      <c r="AT86" s="209"/>
    </row>
    <row r="87" spans="1:46" x14ac:dyDescent="0.35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9"/>
      <c r="AO87" s="209"/>
      <c r="AP87" s="209"/>
      <c r="AQ87" s="209"/>
      <c r="AR87" s="209"/>
      <c r="AS87" s="209"/>
      <c r="AT87" s="209"/>
    </row>
    <row r="88" spans="1:46" x14ac:dyDescent="0.35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09"/>
      <c r="AP88" s="209"/>
      <c r="AQ88" s="209"/>
      <c r="AR88" s="209"/>
      <c r="AS88" s="209"/>
      <c r="AT88" s="209"/>
    </row>
    <row r="89" spans="1:46" x14ac:dyDescent="0.35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9"/>
      <c r="AO89" s="209"/>
      <c r="AP89" s="209"/>
      <c r="AQ89" s="209"/>
      <c r="AR89" s="209"/>
      <c r="AS89" s="209"/>
      <c r="AT89" s="209"/>
    </row>
    <row r="90" spans="1:46" x14ac:dyDescent="0.35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9"/>
      <c r="AO90" s="209"/>
      <c r="AP90" s="209"/>
      <c r="AQ90" s="209"/>
      <c r="AR90" s="209"/>
      <c r="AS90" s="209"/>
      <c r="AT90" s="209"/>
    </row>
    <row r="91" spans="1:46" x14ac:dyDescent="0.35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09"/>
      <c r="AP91" s="209"/>
      <c r="AQ91" s="209"/>
      <c r="AR91" s="209"/>
      <c r="AS91" s="209"/>
      <c r="AT91" s="209"/>
    </row>
    <row r="92" spans="1:46" x14ac:dyDescent="0.35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9"/>
      <c r="AO92" s="209"/>
      <c r="AP92" s="209"/>
      <c r="AQ92" s="209"/>
      <c r="AR92" s="209"/>
      <c r="AS92" s="209"/>
      <c r="AT92" s="209"/>
    </row>
    <row r="93" spans="1:46" x14ac:dyDescent="0.35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9"/>
      <c r="AO93" s="209"/>
      <c r="AP93" s="209"/>
      <c r="AQ93" s="209"/>
      <c r="AR93" s="209"/>
      <c r="AS93" s="209"/>
      <c r="AT93" s="209"/>
    </row>
    <row r="94" spans="1:46" x14ac:dyDescent="0.35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9"/>
      <c r="AO94" s="209"/>
      <c r="AP94" s="209"/>
      <c r="AQ94" s="209"/>
      <c r="AR94" s="209"/>
      <c r="AS94" s="209"/>
      <c r="AT94" s="209"/>
    </row>
    <row r="95" spans="1:46" x14ac:dyDescent="0.35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  <c r="AQ95" s="209"/>
      <c r="AR95" s="209"/>
      <c r="AS95" s="209"/>
      <c r="AT95" s="209"/>
    </row>
    <row r="96" spans="1:46" x14ac:dyDescent="0.35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9"/>
      <c r="AO96" s="209"/>
      <c r="AP96" s="209"/>
      <c r="AQ96" s="209"/>
      <c r="AR96" s="209"/>
      <c r="AS96" s="209"/>
      <c r="AT96" s="209"/>
    </row>
    <row r="97" spans="1:46" x14ac:dyDescent="0.35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09"/>
      <c r="AP97" s="209"/>
      <c r="AQ97" s="209"/>
      <c r="AR97" s="209"/>
      <c r="AS97" s="209"/>
      <c r="AT97" s="209"/>
    </row>
    <row r="98" spans="1:46" x14ac:dyDescent="0.35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  <c r="AQ98" s="209"/>
      <c r="AR98" s="209"/>
      <c r="AS98" s="209"/>
      <c r="AT98" s="209"/>
    </row>
    <row r="99" spans="1:46" x14ac:dyDescent="0.35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</row>
    <row r="100" spans="1:46" x14ac:dyDescent="0.35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</row>
    <row r="101" spans="1:46" x14ac:dyDescent="0.35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209"/>
    </row>
    <row r="102" spans="1:46" x14ac:dyDescent="0.35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209"/>
    </row>
    <row r="103" spans="1:46" x14ac:dyDescent="0.35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09"/>
      <c r="AP103" s="209"/>
      <c r="AQ103" s="209"/>
      <c r="AR103" s="209"/>
      <c r="AS103" s="209"/>
      <c r="AT103" s="209"/>
    </row>
    <row r="104" spans="1:46" x14ac:dyDescent="0.35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09"/>
      <c r="AP104" s="209"/>
      <c r="AQ104" s="209"/>
      <c r="AR104" s="209"/>
      <c r="AS104" s="209"/>
      <c r="AT104" s="209"/>
    </row>
    <row r="105" spans="1:46" x14ac:dyDescent="0.35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09"/>
      <c r="AQ105" s="209"/>
      <c r="AR105" s="209"/>
      <c r="AS105" s="209"/>
      <c r="AT105" s="209"/>
    </row>
    <row r="106" spans="1:46" x14ac:dyDescent="0.35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09"/>
      <c r="AP106" s="209"/>
      <c r="AQ106" s="209"/>
      <c r="AR106" s="209"/>
      <c r="AS106" s="209"/>
      <c r="AT106" s="209"/>
    </row>
    <row r="107" spans="1:46" x14ac:dyDescent="0.35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AQ107" s="209"/>
      <c r="AR107" s="209"/>
      <c r="AS107" s="209"/>
      <c r="AT107" s="209"/>
    </row>
    <row r="108" spans="1:46" x14ac:dyDescent="0.35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  <c r="AQ108" s="209"/>
      <c r="AR108" s="209"/>
      <c r="AS108" s="209"/>
      <c r="AT108" s="209"/>
    </row>
    <row r="109" spans="1:46" x14ac:dyDescent="0.35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09"/>
      <c r="AP109" s="209"/>
      <c r="AQ109" s="209"/>
      <c r="AR109" s="209"/>
      <c r="AS109" s="209"/>
      <c r="AT109" s="209"/>
    </row>
    <row r="110" spans="1:46" x14ac:dyDescent="0.35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09"/>
    </row>
    <row r="111" spans="1:46" x14ac:dyDescent="0.35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09"/>
      <c r="AP111" s="209"/>
      <c r="AQ111" s="209"/>
      <c r="AR111" s="209"/>
      <c r="AS111" s="209"/>
      <c r="AT111" s="209"/>
    </row>
    <row r="112" spans="1:46" x14ac:dyDescent="0.35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209"/>
    </row>
    <row r="113" spans="1:46" x14ac:dyDescent="0.35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09"/>
      <c r="AP113" s="209"/>
      <c r="AQ113" s="209"/>
      <c r="AR113" s="209"/>
      <c r="AS113" s="209"/>
      <c r="AT113" s="209"/>
    </row>
    <row r="114" spans="1:46" x14ac:dyDescent="0.35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09"/>
      <c r="AP114" s="209"/>
      <c r="AQ114" s="209"/>
      <c r="AR114" s="209"/>
      <c r="AS114" s="209"/>
      <c r="AT114" s="209"/>
    </row>
    <row r="115" spans="1:46" x14ac:dyDescent="0.35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09"/>
      <c r="AP115" s="209"/>
      <c r="AQ115" s="209"/>
      <c r="AR115" s="209"/>
      <c r="AS115" s="209"/>
      <c r="AT115" s="209"/>
    </row>
    <row r="116" spans="1:46" x14ac:dyDescent="0.35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/>
      <c r="AQ116" s="209"/>
      <c r="AR116" s="209"/>
      <c r="AS116" s="209"/>
      <c r="AT116" s="209"/>
    </row>
    <row r="117" spans="1:46" x14ac:dyDescent="0.35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</row>
    <row r="118" spans="1:46" x14ac:dyDescent="0.35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  <c r="AL118" s="209"/>
      <c r="AM118" s="209"/>
      <c r="AN118" s="209"/>
      <c r="AO118" s="209"/>
      <c r="AP118" s="209"/>
      <c r="AQ118" s="209"/>
      <c r="AR118" s="209"/>
      <c r="AS118" s="209"/>
      <c r="AT118" s="209"/>
    </row>
    <row r="119" spans="1:46" x14ac:dyDescent="0.35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09"/>
      <c r="AP119" s="209"/>
      <c r="AQ119" s="209"/>
      <c r="AR119" s="209"/>
      <c r="AS119" s="209"/>
      <c r="AT119" s="209"/>
    </row>
    <row r="120" spans="1:46" x14ac:dyDescent="0.35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09"/>
      <c r="AP120" s="209"/>
      <c r="AQ120" s="209"/>
      <c r="AR120" s="209"/>
      <c r="AS120" s="209"/>
      <c r="AT120" s="209"/>
    </row>
    <row r="121" spans="1:46" x14ac:dyDescent="0.35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09"/>
      <c r="AP121" s="209"/>
      <c r="AQ121" s="209"/>
      <c r="AR121" s="209"/>
      <c r="AS121" s="209"/>
      <c r="AT121" s="209"/>
    </row>
    <row r="122" spans="1:46" x14ac:dyDescent="0.35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/>
      <c r="AM122" s="209"/>
      <c r="AN122" s="209"/>
      <c r="AO122" s="209"/>
      <c r="AP122" s="209"/>
      <c r="AQ122" s="209"/>
      <c r="AR122" s="209"/>
      <c r="AS122" s="209"/>
      <c r="AT122" s="209"/>
    </row>
    <row r="123" spans="1:46" x14ac:dyDescent="0.35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09"/>
      <c r="AP123" s="209"/>
      <c r="AQ123" s="209"/>
      <c r="AR123" s="209"/>
      <c r="AS123" s="209"/>
      <c r="AT123" s="209"/>
    </row>
    <row r="124" spans="1:46" x14ac:dyDescent="0.35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09"/>
      <c r="AP124" s="209"/>
      <c r="AQ124" s="209"/>
      <c r="AR124" s="209"/>
      <c r="AS124" s="209"/>
      <c r="AT124" s="209"/>
    </row>
    <row r="125" spans="1:46" x14ac:dyDescent="0.35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  <c r="AL125" s="209"/>
      <c r="AM125" s="209"/>
      <c r="AN125" s="209"/>
      <c r="AO125" s="209"/>
      <c r="AP125" s="209"/>
      <c r="AQ125" s="209"/>
      <c r="AR125" s="209"/>
      <c r="AS125" s="209"/>
      <c r="AT125" s="209"/>
    </row>
    <row r="126" spans="1:46" x14ac:dyDescent="0.35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09"/>
      <c r="AP126" s="209"/>
      <c r="AQ126" s="209"/>
      <c r="AR126" s="209"/>
      <c r="AS126" s="209"/>
      <c r="AT126" s="209"/>
    </row>
    <row r="127" spans="1:46" x14ac:dyDescent="0.35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9"/>
      <c r="AO127" s="209"/>
      <c r="AP127" s="209"/>
      <c r="AQ127" s="209"/>
      <c r="AR127" s="209"/>
      <c r="AS127" s="209"/>
      <c r="AT127" s="209"/>
    </row>
    <row r="128" spans="1:46" x14ac:dyDescent="0.35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09"/>
      <c r="AP128" s="209"/>
      <c r="AQ128" s="209"/>
      <c r="AR128" s="209"/>
      <c r="AS128" s="209"/>
      <c r="AT128" s="209"/>
    </row>
    <row r="129" spans="1:46" x14ac:dyDescent="0.35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  <c r="AL129" s="209"/>
      <c r="AM129" s="209"/>
      <c r="AN129" s="209"/>
      <c r="AO129" s="209"/>
      <c r="AP129" s="209"/>
      <c r="AQ129" s="209"/>
      <c r="AR129" s="209"/>
      <c r="AS129" s="209"/>
      <c r="AT129" s="209"/>
    </row>
    <row r="130" spans="1:46" x14ac:dyDescent="0.35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9"/>
      <c r="AO130" s="209"/>
      <c r="AP130" s="209"/>
      <c r="AQ130" s="209"/>
      <c r="AR130" s="209"/>
      <c r="AS130" s="209"/>
      <c r="AT130" s="209"/>
    </row>
    <row r="131" spans="1:46" x14ac:dyDescent="0.35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09"/>
      <c r="AP131" s="209"/>
      <c r="AQ131" s="209"/>
      <c r="AR131" s="209"/>
      <c r="AS131" s="209"/>
      <c r="AT131" s="209"/>
    </row>
    <row r="132" spans="1:46" x14ac:dyDescent="0.35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AQ132" s="209"/>
      <c r="AR132" s="209"/>
      <c r="AS132" s="209"/>
      <c r="AT132" s="209"/>
    </row>
    <row r="133" spans="1:46" x14ac:dyDescent="0.35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9"/>
      <c r="AO133" s="209"/>
      <c r="AP133" s="209"/>
      <c r="AQ133" s="209"/>
      <c r="AR133" s="209"/>
      <c r="AS133" s="209"/>
      <c r="AT133" s="209"/>
    </row>
    <row r="134" spans="1:46" x14ac:dyDescent="0.35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09"/>
      <c r="AP134" s="209"/>
      <c r="AQ134" s="209"/>
      <c r="AR134" s="209"/>
      <c r="AS134" s="209"/>
      <c r="AT134" s="209"/>
    </row>
    <row r="135" spans="1:46" x14ac:dyDescent="0.35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</row>
    <row r="136" spans="1:46" x14ac:dyDescent="0.35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09"/>
      <c r="AP136" s="209"/>
      <c r="AQ136" s="209"/>
      <c r="AR136" s="209"/>
      <c r="AS136" s="209"/>
      <c r="AT136" s="209"/>
    </row>
    <row r="137" spans="1:46" x14ac:dyDescent="0.35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9"/>
      <c r="AO137" s="209"/>
      <c r="AP137" s="209"/>
      <c r="AQ137" s="209"/>
      <c r="AR137" s="209"/>
      <c r="AS137" s="209"/>
      <c r="AT137" s="209"/>
    </row>
    <row r="138" spans="1:46" x14ac:dyDescent="0.35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09"/>
      <c r="AP138" s="209"/>
      <c r="AQ138" s="209"/>
      <c r="AR138" s="209"/>
      <c r="AS138" s="209"/>
      <c r="AT138" s="209"/>
    </row>
    <row r="139" spans="1:46" x14ac:dyDescent="0.35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9"/>
      <c r="AO139" s="209"/>
      <c r="AP139" s="209"/>
      <c r="AQ139" s="209"/>
      <c r="AR139" s="209"/>
      <c r="AS139" s="209"/>
      <c r="AT139" s="209"/>
    </row>
    <row r="140" spans="1:46" x14ac:dyDescent="0.35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  <c r="AQ140" s="209"/>
      <c r="AR140" s="209"/>
      <c r="AS140" s="209"/>
      <c r="AT140" s="209"/>
    </row>
    <row r="141" spans="1:46" x14ac:dyDescent="0.35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09"/>
      <c r="AK141" s="209"/>
      <c r="AL141" s="209"/>
      <c r="AM141" s="209"/>
      <c r="AN141" s="209"/>
      <c r="AO141" s="209"/>
      <c r="AP141" s="209"/>
      <c r="AQ141" s="209"/>
      <c r="AR141" s="209"/>
      <c r="AS141" s="209"/>
      <c r="AT141" s="209"/>
    </row>
    <row r="142" spans="1:46" x14ac:dyDescent="0.35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  <c r="AK142" s="209"/>
      <c r="AL142" s="209"/>
      <c r="AM142" s="209"/>
      <c r="AN142" s="209"/>
      <c r="AO142" s="209"/>
      <c r="AP142" s="209"/>
      <c r="AQ142" s="209"/>
      <c r="AR142" s="209"/>
      <c r="AS142" s="209"/>
      <c r="AT142" s="209"/>
    </row>
    <row r="143" spans="1:46" x14ac:dyDescent="0.35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  <c r="AK143" s="209"/>
      <c r="AL143" s="209"/>
      <c r="AM143" s="209"/>
      <c r="AN143" s="209"/>
      <c r="AO143" s="209"/>
      <c r="AP143" s="209"/>
      <c r="AQ143" s="209"/>
      <c r="AR143" s="209"/>
      <c r="AS143" s="209"/>
      <c r="AT143" s="209"/>
    </row>
    <row r="144" spans="1:46" x14ac:dyDescent="0.35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09"/>
      <c r="AK144" s="209"/>
      <c r="AL144" s="209"/>
      <c r="AM144" s="209"/>
      <c r="AN144" s="209"/>
      <c r="AO144" s="209"/>
      <c r="AP144" s="209"/>
      <c r="AQ144" s="209"/>
      <c r="AR144" s="209"/>
      <c r="AS144" s="209"/>
      <c r="AT144" s="209"/>
    </row>
    <row r="145" spans="1:46" x14ac:dyDescent="0.35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9"/>
      <c r="AO145" s="209"/>
      <c r="AP145" s="209"/>
      <c r="AQ145" s="209"/>
      <c r="AR145" s="209"/>
      <c r="AS145" s="209"/>
      <c r="AT145" s="209"/>
    </row>
    <row r="146" spans="1:46" x14ac:dyDescent="0.35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9"/>
      <c r="AO146" s="209"/>
      <c r="AP146" s="209"/>
      <c r="AQ146" s="209"/>
      <c r="AR146" s="209"/>
      <c r="AS146" s="209"/>
      <c r="AT146" s="209"/>
    </row>
    <row r="147" spans="1:46" x14ac:dyDescent="0.35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9"/>
      <c r="AO147" s="209"/>
      <c r="AP147" s="209"/>
      <c r="AQ147" s="209"/>
      <c r="AR147" s="209"/>
      <c r="AS147" s="209"/>
      <c r="AT147" s="209"/>
    </row>
    <row r="148" spans="1:46" x14ac:dyDescent="0.35">
      <c r="A148" s="209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09"/>
      <c r="AP148" s="209"/>
      <c r="AQ148" s="209"/>
      <c r="AR148" s="209"/>
      <c r="AS148" s="209"/>
      <c r="AT148" s="209"/>
    </row>
    <row r="149" spans="1:46" x14ac:dyDescent="0.35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09"/>
      <c r="AP149" s="209"/>
      <c r="AQ149" s="209"/>
      <c r="AR149" s="209"/>
      <c r="AS149" s="209"/>
      <c r="AT149" s="209"/>
    </row>
    <row r="150" spans="1:46" x14ac:dyDescent="0.35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  <c r="AQ150" s="209"/>
      <c r="AR150" s="209"/>
      <c r="AS150" s="209"/>
      <c r="AT150" s="209"/>
    </row>
    <row r="151" spans="1:46" x14ac:dyDescent="0.35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9"/>
      <c r="AO151" s="209"/>
      <c r="AP151" s="209"/>
      <c r="AQ151" s="209"/>
      <c r="AR151" s="209"/>
      <c r="AS151" s="209"/>
      <c r="AT151" s="209"/>
    </row>
    <row r="152" spans="1:46" x14ac:dyDescent="0.35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9"/>
      <c r="AO152" s="209"/>
      <c r="AP152" s="209"/>
      <c r="AQ152" s="209"/>
      <c r="AR152" s="209"/>
      <c r="AS152" s="209"/>
      <c r="AT152" s="209"/>
    </row>
    <row r="153" spans="1:46" x14ac:dyDescent="0.35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09"/>
      <c r="AP153" s="209"/>
      <c r="AQ153" s="209"/>
      <c r="AR153" s="209"/>
      <c r="AS153" s="209"/>
      <c r="AT153" s="209"/>
    </row>
    <row r="154" spans="1:46" x14ac:dyDescent="0.35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AQ154" s="209"/>
      <c r="AR154" s="209"/>
      <c r="AS154" s="209"/>
      <c r="AT154" s="209"/>
    </row>
    <row r="155" spans="1:46" x14ac:dyDescent="0.35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AQ155" s="209"/>
      <c r="AR155" s="209"/>
      <c r="AS155" s="209"/>
      <c r="AT155" s="209"/>
    </row>
    <row r="156" spans="1:46" x14ac:dyDescent="0.35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  <c r="AQ156" s="209"/>
      <c r="AR156" s="209"/>
      <c r="AS156" s="209"/>
      <c r="AT156" s="209"/>
    </row>
    <row r="157" spans="1:46" x14ac:dyDescent="0.35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</row>
    <row r="158" spans="1:46" x14ac:dyDescent="0.35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  <c r="AQ158" s="209"/>
      <c r="AR158" s="209"/>
      <c r="AS158" s="209"/>
      <c r="AT158" s="209"/>
    </row>
    <row r="159" spans="1:46" x14ac:dyDescent="0.35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09"/>
      <c r="AP159" s="209"/>
      <c r="AQ159" s="209"/>
      <c r="AR159" s="209"/>
      <c r="AS159" s="209"/>
      <c r="AT159" s="209"/>
    </row>
    <row r="160" spans="1:46" x14ac:dyDescent="0.35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9"/>
      <c r="AO160" s="209"/>
      <c r="AP160" s="209"/>
      <c r="AQ160" s="209"/>
      <c r="AR160" s="209"/>
      <c r="AS160" s="209"/>
      <c r="AT160" s="209"/>
    </row>
    <row r="161" spans="1:46" x14ac:dyDescent="0.35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  <c r="AQ161" s="209"/>
      <c r="AR161" s="209"/>
      <c r="AS161" s="209"/>
      <c r="AT161" s="209"/>
    </row>
    <row r="162" spans="1:46" x14ac:dyDescent="0.35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09"/>
      <c r="AS162" s="209"/>
      <c r="AT162" s="209"/>
    </row>
    <row r="163" spans="1:46" x14ac:dyDescent="0.35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  <c r="AQ163" s="209"/>
      <c r="AR163" s="209"/>
      <c r="AS163" s="209"/>
      <c r="AT163" s="209"/>
    </row>
    <row r="164" spans="1:46" x14ac:dyDescent="0.35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9"/>
      <c r="AO164" s="209"/>
      <c r="AP164" s="209"/>
      <c r="AQ164" s="209"/>
      <c r="AR164" s="209"/>
      <c r="AS164" s="209"/>
      <c r="AT164" s="209"/>
    </row>
    <row r="165" spans="1:46" x14ac:dyDescent="0.35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9"/>
      <c r="AO165" s="209"/>
      <c r="AP165" s="209"/>
      <c r="AQ165" s="209"/>
      <c r="AR165" s="209"/>
      <c r="AS165" s="209"/>
      <c r="AT165" s="209"/>
    </row>
    <row r="166" spans="1:46" x14ac:dyDescent="0.35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09"/>
      <c r="AP166" s="209"/>
      <c r="AQ166" s="209"/>
      <c r="AR166" s="209"/>
      <c r="AS166" s="209"/>
      <c r="AT166" s="209"/>
    </row>
    <row r="167" spans="1:46" x14ac:dyDescent="0.35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09"/>
      <c r="AP167" s="209"/>
      <c r="AQ167" s="209"/>
      <c r="AR167" s="209"/>
      <c r="AS167" s="209"/>
      <c r="AT167" s="209"/>
    </row>
    <row r="168" spans="1:46" x14ac:dyDescent="0.35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9"/>
      <c r="AO168" s="209"/>
      <c r="AP168" s="209"/>
      <c r="AQ168" s="209"/>
      <c r="AR168" s="209"/>
      <c r="AS168" s="209"/>
      <c r="AT168" s="209"/>
    </row>
    <row r="169" spans="1:46" x14ac:dyDescent="0.35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09"/>
      <c r="AP169" s="209"/>
      <c r="AQ169" s="209"/>
      <c r="AR169" s="209"/>
      <c r="AS169" s="209"/>
      <c r="AT169" s="209"/>
    </row>
    <row r="170" spans="1:46" x14ac:dyDescent="0.35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09"/>
      <c r="AP170" s="209"/>
      <c r="AQ170" s="209"/>
      <c r="AR170" s="209"/>
      <c r="AS170" s="209"/>
      <c r="AT170" s="209"/>
    </row>
    <row r="171" spans="1:46" x14ac:dyDescent="0.35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  <c r="AK171" s="209"/>
      <c r="AL171" s="209"/>
      <c r="AM171" s="209"/>
      <c r="AN171" s="209"/>
      <c r="AO171" s="209"/>
      <c r="AP171" s="209"/>
      <c r="AQ171" s="209"/>
      <c r="AR171" s="209"/>
      <c r="AS171" s="209"/>
      <c r="AT171" s="209"/>
    </row>
    <row r="172" spans="1:46" x14ac:dyDescent="0.35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09"/>
      <c r="AK172" s="209"/>
      <c r="AL172" s="209"/>
      <c r="AM172" s="209"/>
      <c r="AN172" s="209"/>
      <c r="AO172" s="209"/>
      <c r="AP172" s="209"/>
      <c r="AQ172" s="209"/>
      <c r="AR172" s="209"/>
      <c r="AS172" s="209"/>
      <c r="AT172" s="209"/>
    </row>
    <row r="173" spans="1:46" x14ac:dyDescent="0.35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09"/>
      <c r="AM173" s="209"/>
      <c r="AN173" s="209"/>
      <c r="AO173" s="209"/>
      <c r="AP173" s="209"/>
      <c r="AQ173" s="209"/>
      <c r="AR173" s="209"/>
      <c r="AS173" s="209"/>
      <c r="AT173" s="209"/>
    </row>
    <row r="174" spans="1:46" x14ac:dyDescent="0.35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09"/>
      <c r="AK174" s="209"/>
      <c r="AL174" s="209"/>
      <c r="AM174" s="209"/>
      <c r="AN174" s="209"/>
      <c r="AO174" s="209"/>
      <c r="AP174" s="209"/>
      <c r="AQ174" s="209"/>
      <c r="AR174" s="209"/>
      <c r="AS174" s="209"/>
      <c r="AT174" s="209"/>
    </row>
    <row r="175" spans="1:46" x14ac:dyDescent="0.35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  <c r="AK175" s="209"/>
      <c r="AL175" s="209"/>
      <c r="AM175" s="209"/>
      <c r="AN175" s="209"/>
      <c r="AO175" s="209"/>
      <c r="AP175" s="209"/>
      <c r="AQ175" s="209"/>
      <c r="AR175" s="209"/>
      <c r="AS175" s="209"/>
      <c r="AT175" s="209"/>
    </row>
    <row r="176" spans="1:46" x14ac:dyDescent="0.35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09"/>
      <c r="AK176" s="209"/>
      <c r="AL176" s="209"/>
      <c r="AM176" s="209"/>
      <c r="AN176" s="209"/>
      <c r="AO176" s="209"/>
      <c r="AP176" s="209"/>
      <c r="AQ176" s="209"/>
      <c r="AR176" s="209"/>
      <c r="AS176" s="209"/>
      <c r="AT176" s="209"/>
    </row>
    <row r="177" spans="1:46" x14ac:dyDescent="0.35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09"/>
      <c r="AK177" s="209"/>
      <c r="AL177" s="209"/>
      <c r="AM177" s="209"/>
      <c r="AN177" s="209"/>
      <c r="AO177" s="209"/>
      <c r="AP177" s="209"/>
      <c r="AQ177" s="209"/>
      <c r="AR177" s="209"/>
      <c r="AS177" s="209"/>
      <c r="AT177" s="209"/>
    </row>
    <row r="178" spans="1:46" x14ac:dyDescent="0.35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  <c r="AK178" s="209"/>
      <c r="AL178" s="209"/>
      <c r="AM178" s="209"/>
      <c r="AN178" s="209"/>
      <c r="AO178" s="209"/>
      <c r="AP178" s="209"/>
      <c r="AQ178" s="209"/>
      <c r="AR178" s="209"/>
      <c r="AS178" s="209"/>
      <c r="AT178" s="209"/>
    </row>
    <row r="179" spans="1:46" x14ac:dyDescent="0.35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</row>
    <row r="180" spans="1:46" x14ac:dyDescent="0.35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209"/>
      <c r="AQ180" s="209"/>
      <c r="AR180" s="209"/>
      <c r="AS180" s="209"/>
      <c r="AT180" s="209"/>
    </row>
    <row r="181" spans="1:46" x14ac:dyDescent="0.35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209"/>
      <c r="AQ181" s="209"/>
      <c r="AR181" s="209"/>
      <c r="AS181" s="209"/>
      <c r="AT181" s="209"/>
    </row>
    <row r="182" spans="1:46" x14ac:dyDescent="0.35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209"/>
      <c r="AQ182" s="209"/>
      <c r="AR182" s="209"/>
      <c r="AS182" s="209"/>
      <c r="AT182" s="209"/>
    </row>
    <row r="183" spans="1:46" x14ac:dyDescent="0.35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209"/>
      <c r="AQ183" s="209"/>
      <c r="AR183" s="209"/>
      <c r="AS183" s="209"/>
      <c r="AT183" s="209"/>
    </row>
    <row r="184" spans="1:46" x14ac:dyDescent="0.35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209"/>
      <c r="AQ184" s="209"/>
      <c r="AR184" s="209"/>
      <c r="AS184" s="209"/>
      <c r="AT184" s="209"/>
    </row>
    <row r="185" spans="1:46" x14ac:dyDescent="0.35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209"/>
      <c r="AQ185" s="209"/>
      <c r="AR185" s="209"/>
      <c r="AS185" s="209"/>
      <c r="AT185" s="209"/>
    </row>
    <row r="186" spans="1:46" x14ac:dyDescent="0.35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209"/>
      <c r="AQ186" s="209"/>
      <c r="AR186" s="209"/>
      <c r="AS186" s="209"/>
      <c r="AT186" s="209"/>
    </row>
    <row r="187" spans="1:46" x14ac:dyDescent="0.35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209"/>
      <c r="AQ187" s="209"/>
      <c r="AR187" s="209"/>
      <c r="AS187" s="209"/>
      <c r="AT187" s="209"/>
    </row>
    <row r="188" spans="1:46" x14ac:dyDescent="0.35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209"/>
      <c r="AQ188" s="209"/>
      <c r="AR188" s="209"/>
      <c r="AS188" s="209"/>
      <c r="AT188" s="209"/>
    </row>
    <row r="189" spans="1:46" x14ac:dyDescent="0.35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209"/>
      <c r="AQ189" s="209"/>
      <c r="AR189" s="209"/>
      <c r="AS189" s="209"/>
      <c r="AT189" s="209"/>
    </row>
    <row r="190" spans="1:46" x14ac:dyDescent="0.35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209"/>
      <c r="AQ190" s="209"/>
      <c r="AR190" s="209"/>
      <c r="AS190" s="209"/>
      <c r="AT190" s="209"/>
    </row>
    <row r="191" spans="1:46" x14ac:dyDescent="0.35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209"/>
      <c r="AQ191" s="209"/>
      <c r="AR191" s="209"/>
      <c r="AS191" s="209"/>
      <c r="AT191" s="209"/>
    </row>
    <row r="192" spans="1:46" x14ac:dyDescent="0.35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209"/>
      <c r="AQ192" s="209"/>
      <c r="AR192" s="209"/>
      <c r="AS192" s="209"/>
      <c r="AT192" s="209"/>
    </row>
    <row r="193" spans="1:46" x14ac:dyDescent="0.35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209"/>
      <c r="AQ193" s="209"/>
      <c r="AR193" s="209"/>
      <c r="AS193" s="209"/>
      <c r="AT193" s="209"/>
    </row>
    <row r="194" spans="1:46" x14ac:dyDescent="0.35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209"/>
      <c r="AQ194" s="209"/>
      <c r="AR194" s="209"/>
      <c r="AS194" s="209"/>
      <c r="AT194" s="209"/>
    </row>
    <row r="195" spans="1:46" x14ac:dyDescent="0.35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209"/>
      <c r="AQ195" s="209"/>
      <c r="AR195" s="209"/>
      <c r="AS195" s="209"/>
      <c r="AT195" s="209"/>
    </row>
    <row r="196" spans="1:46" x14ac:dyDescent="0.35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209"/>
      <c r="AQ196" s="209"/>
      <c r="AR196" s="209"/>
      <c r="AS196" s="209"/>
      <c r="AT196" s="209"/>
    </row>
    <row r="197" spans="1:46" x14ac:dyDescent="0.35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209"/>
      <c r="AQ197" s="209"/>
      <c r="AR197" s="209"/>
      <c r="AS197" s="209"/>
      <c r="AT197" s="209"/>
    </row>
    <row r="198" spans="1:46" x14ac:dyDescent="0.35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209"/>
      <c r="AQ198" s="209"/>
      <c r="AR198" s="209"/>
      <c r="AS198" s="209"/>
      <c r="AT198" s="209"/>
    </row>
    <row r="199" spans="1:46" x14ac:dyDescent="0.35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209"/>
      <c r="AQ199" s="209"/>
      <c r="AR199" s="209"/>
      <c r="AS199" s="209"/>
      <c r="AT199" s="209"/>
    </row>
    <row r="200" spans="1:46" x14ac:dyDescent="0.35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209"/>
      <c r="AQ200" s="209"/>
      <c r="AR200" s="209"/>
      <c r="AS200" s="209"/>
      <c r="AT200" s="209"/>
    </row>
    <row r="201" spans="1:46" x14ac:dyDescent="0.35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209"/>
      <c r="AQ201" s="209"/>
      <c r="AR201" s="209"/>
      <c r="AS201" s="209"/>
      <c r="AT201" s="209"/>
    </row>
    <row r="202" spans="1:46" x14ac:dyDescent="0.35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209"/>
      <c r="AQ202" s="209"/>
      <c r="AR202" s="209"/>
      <c r="AS202" s="209"/>
      <c r="AT202" s="209"/>
    </row>
    <row r="203" spans="1:46" x14ac:dyDescent="0.35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209"/>
      <c r="AQ203" s="209"/>
      <c r="AR203" s="209"/>
      <c r="AS203" s="209"/>
      <c r="AT203" s="209"/>
    </row>
    <row r="204" spans="1:46" x14ac:dyDescent="0.35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209"/>
      <c r="AQ204" s="209"/>
      <c r="AR204" s="209"/>
      <c r="AS204" s="209"/>
      <c r="AT204" s="209"/>
    </row>
    <row r="205" spans="1:46" x14ac:dyDescent="0.35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</row>
    <row r="206" spans="1:46" x14ac:dyDescent="0.35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09"/>
      <c r="AT206" s="209"/>
    </row>
    <row r="207" spans="1:46" x14ac:dyDescent="0.35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09"/>
      <c r="AT207" s="209"/>
    </row>
    <row r="208" spans="1:46" x14ac:dyDescent="0.35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09"/>
      <c r="AT208" s="209"/>
    </row>
    <row r="209" spans="1:46" x14ac:dyDescent="0.35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09"/>
      <c r="AT209" s="209"/>
    </row>
    <row r="210" spans="1:46" x14ac:dyDescent="0.35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09"/>
      <c r="AT210" s="209"/>
    </row>
    <row r="211" spans="1:46" x14ac:dyDescent="0.35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09"/>
      <c r="AT211" s="209"/>
    </row>
    <row r="212" spans="1:46" x14ac:dyDescent="0.35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</row>
    <row r="213" spans="1:46" x14ac:dyDescent="0.35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09"/>
      <c r="AT213" s="209"/>
    </row>
    <row r="214" spans="1:46" x14ac:dyDescent="0.35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09"/>
      <c r="AT214" s="209"/>
    </row>
    <row r="215" spans="1:46" x14ac:dyDescent="0.35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09"/>
      <c r="AT215" s="209"/>
    </row>
    <row r="216" spans="1:46" x14ac:dyDescent="0.35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09"/>
      <c r="AT216" s="209"/>
    </row>
    <row r="217" spans="1:46" x14ac:dyDescent="0.35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09"/>
      <c r="AT217" s="209"/>
    </row>
    <row r="218" spans="1:46" x14ac:dyDescent="0.35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09"/>
      <c r="AT218" s="209"/>
    </row>
    <row r="219" spans="1:46" x14ac:dyDescent="0.35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09"/>
      <c r="AT219" s="209"/>
    </row>
    <row r="220" spans="1:46" x14ac:dyDescent="0.35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09"/>
      <c r="AT220" s="209"/>
    </row>
    <row r="221" spans="1:46" x14ac:dyDescent="0.35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09"/>
      <c r="AT221" s="209"/>
    </row>
    <row r="222" spans="1:46" x14ac:dyDescent="0.35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09"/>
      <c r="AT222" s="209"/>
    </row>
    <row r="223" spans="1:46" x14ac:dyDescent="0.35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09"/>
      <c r="AT223" s="209"/>
    </row>
    <row r="224" spans="1:46" x14ac:dyDescent="0.35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09"/>
      <c r="AT224" s="209"/>
    </row>
    <row r="225" spans="1:46" x14ac:dyDescent="0.35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09"/>
      <c r="AT225" s="209"/>
    </row>
    <row r="226" spans="1:46" x14ac:dyDescent="0.35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09"/>
      <c r="AT226" s="209"/>
    </row>
    <row r="227" spans="1:46" x14ac:dyDescent="0.35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09"/>
      <c r="AT227" s="209"/>
    </row>
    <row r="228" spans="1:46" x14ac:dyDescent="0.35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09"/>
      <c r="AT228" s="209"/>
    </row>
    <row r="229" spans="1:46" x14ac:dyDescent="0.35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09"/>
      <c r="AT229" s="209"/>
    </row>
    <row r="230" spans="1:46" x14ac:dyDescent="0.35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09"/>
      <c r="AT230" s="209"/>
    </row>
    <row r="231" spans="1:46" x14ac:dyDescent="0.35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09"/>
      <c r="AT231" s="209"/>
    </row>
    <row r="232" spans="1:46" x14ac:dyDescent="0.35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09"/>
      <c r="AT232" s="209"/>
    </row>
    <row r="233" spans="1:46" x14ac:dyDescent="0.35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09"/>
      <c r="AT233" s="209"/>
    </row>
    <row r="234" spans="1:46" x14ac:dyDescent="0.35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09"/>
      <c r="AT234" s="209"/>
    </row>
    <row r="235" spans="1:46" x14ac:dyDescent="0.35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09"/>
      <c r="AT235" s="209"/>
    </row>
    <row r="236" spans="1:46" x14ac:dyDescent="0.35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09"/>
      <c r="AT236" s="209"/>
    </row>
    <row r="237" spans="1:46" x14ac:dyDescent="0.35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09"/>
      <c r="AT237" s="209"/>
    </row>
    <row r="238" spans="1:46" x14ac:dyDescent="0.35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09"/>
      <c r="AT238" s="209"/>
    </row>
    <row r="239" spans="1:46" x14ac:dyDescent="0.35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09"/>
      <c r="AT239" s="209"/>
    </row>
    <row r="240" spans="1:46" x14ac:dyDescent="0.35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09"/>
      <c r="AT240" s="209"/>
    </row>
    <row r="241" spans="1:46" x14ac:dyDescent="0.35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09"/>
      <c r="AT241" s="209"/>
    </row>
    <row r="242" spans="1:46" x14ac:dyDescent="0.35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09"/>
      <c r="AT242" s="209"/>
    </row>
    <row r="243" spans="1:46" x14ac:dyDescent="0.35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09"/>
      <c r="AT243" s="209"/>
    </row>
    <row r="244" spans="1:46" x14ac:dyDescent="0.35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09"/>
      <c r="AT244" s="209"/>
    </row>
    <row r="245" spans="1:46" x14ac:dyDescent="0.35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09"/>
      <c r="AT245" s="209"/>
    </row>
    <row r="246" spans="1:46" x14ac:dyDescent="0.35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09"/>
      <c r="AT246" s="209"/>
    </row>
    <row r="247" spans="1:46" x14ac:dyDescent="0.35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09"/>
      <c r="AT247" s="209"/>
    </row>
    <row r="248" spans="1:46" x14ac:dyDescent="0.35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09"/>
      <c r="AT248" s="209"/>
    </row>
    <row r="249" spans="1:46" x14ac:dyDescent="0.35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09"/>
      <c r="AT249" s="209"/>
    </row>
    <row r="250" spans="1:46" x14ac:dyDescent="0.35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09"/>
      <c r="AT250" s="209"/>
    </row>
    <row r="251" spans="1:46" x14ac:dyDescent="0.35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09"/>
      <c r="AT251" s="209"/>
    </row>
    <row r="252" spans="1:46" x14ac:dyDescent="0.35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09"/>
      <c r="AT252" s="209"/>
    </row>
    <row r="253" spans="1:46" x14ac:dyDescent="0.35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09"/>
      <c r="AT253" s="209"/>
    </row>
    <row r="254" spans="1:46" x14ac:dyDescent="0.35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09"/>
      <c r="AT254" s="209"/>
    </row>
    <row r="255" spans="1:46" x14ac:dyDescent="0.35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09"/>
      <c r="AT255" s="209"/>
    </row>
    <row r="256" spans="1:46" x14ac:dyDescent="0.35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09"/>
      <c r="AT256" s="209"/>
    </row>
    <row r="257" spans="1:46" x14ac:dyDescent="0.35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09"/>
      <c r="AT257" s="209"/>
    </row>
    <row r="258" spans="1:46" x14ac:dyDescent="0.35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09"/>
      <c r="AT258" s="209"/>
    </row>
    <row r="259" spans="1:46" x14ac:dyDescent="0.35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09"/>
      <c r="AT259" s="209"/>
    </row>
    <row r="260" spans="1:46" x14ac:dyDescent="0.35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09"/>
      <c r="AT260" s="209"/>
    </row>
    <row r="261" spans="1:46" x14ac:dyDescent="0.35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09"/>
      <c r="AT261" s="209"/>
    </row>
    <row r="262" spans="1:46" x14ac:dyDescent="0.35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09"/>
      <c r="AT262" s="209"/>
    </row>
    <row r="263" spans="1:46" x14ac:dyDescent="0.35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09"/>
      <c r="AT263" s="209"/>
    </row>
    <row r="264" spans="1:46" x14ac:dyDescent="0.35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09"/>
      <c r="AT264" s="209"/>
    </row>
    <row r="265" spans="1:46" x14ac:dyDescent="0.35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09"/>
      <c r="AT265" s="209"/>
    </row>
    <row r="266" spans="1:46" x14ac:dyDescent="0.35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09"/>
      <c r="AT266" s="209"/>
    </row>
    <row r="267" spans="1:46" x14ac:dyDescent="0.35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09"/>
      <c r="AT267" s="209"/>
    </row>
    <row r="268" spans="1:46" x14ac:dyDescent="0.35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09"/>
      <c r="AT268" s="209"/>
    </row>
    <row r="269" spans="1:46" x14ac:dyDescent="0.35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09"/>
      <c r="AT269" s="209"/>
    </row>
    <row r="270" spans="1:46" x14ac:dyDescent="0.35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09"/>
      <c r="AT270" s="209"/>
    </row>
    <row r="271" spans="1:46" x14ac:dyDescent="0.35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09"/>
      <c r="AT271" s="209"/>
    </row>
    <row r="272" spans="1:46" x14ac:dyDescent="0.35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09"/>
      <c r="AT272" s="209"/>
    </row>
    <row r="273" spans="1:46" x14ac:dyDescent="0.35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209"/>
      <c r="AT273" s="209"/>
    </row>
    <row r="274" spans="1:46" x14ac:dyDescent="0.35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209"/>
      <c r="AT274" s="209"/>
    </row>
    <row r="275" spans="1:46" x14ac:dyDescent="0.35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209"/>
      <c r="AT275" s="209"/>
    </row>
    <row r="276" spans="1:46" x14ac:dyDescent="0.35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209"/>
      <c r="AT276" s="209"/>
    </row>
    <row r="277" spans="1:46" x14ac:dyDescent="0.35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209"/>
      <c r="AT277" s="209"/>
    </row>
    <row r="278" spans="1:46" x14ac:dyDescent="0.35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209"/>
      <c r="AT278" s="209"/>
    </row>
    <row r="279" spans="1:46" x14ac:dyDescent="0.35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209"/>
      <c r="AT279" s="209"/>
    </row>
    <row r="280" spans="1:46" x14ac:dyDescent="0.35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209"/>
      <c r="AT280" s="209"/>
    </row>
    <row r="281" spans="1:46" x14ac:dyDescent="0.35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209"/>
      <c r="AT281" s="209"/>
    </row>
    <row r="282" spans="1:46" x14ac:dyDescent="0.35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209"/>
      <c r="AT282" s="209"/>
    </row>
    <row r="283" spans="1:46" x14ac:dyDescent="0.35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209"/>
      <c r="AT283" s="209"/>
    </row>
    <row r="284" spans="1:46" x14ac:dyDescent="0.35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209"/>
      <c r="AT284" s="209"/>
    </row>
    <row r="285" spans="1:46" x14ac:dyDescent="0.35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209"/>
      <c r="AT285" s="209"/>
    </row>
    <row r="286" spans="1:46" x14ac:dyDescent="0.35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209"/>
      <c r="AT286" s="209"/>
    </row>
    <row r="287" spans="1:46" x14ac:dyDescent="0.35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209"/>
      <c r="AT287" s="209"/>
    </row>
    <row r="288" spans="1:46" x14ac:dyDescent="0.35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209"/>
      <c r="AT288" s="209"/>
    </row>
    <row r="289" spans="1:46" x14ac:dyDescent="0.35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209"/>
      <c r="AT289" s="209"/>
    </row>
    <row r="290" spans="1:46" x14ac:dyDescent="0.35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209"/>
      <c r="AT290" s="209"/>
    </row>
    <row r="291" spans="1:46" x14ac:dyDescent="0.35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209"/>
      <c r="AT291" s="209"/>
    </row>
    <row r="292" spans="1:46" x14ac:dyDescent="0.35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209"/>
      <c r="AT292" s="209"/>
    </row>
    <row r="293" spans="1:46" x14ac:dyDescent="0.35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209"/>
      <c r="AT293" s="209"/>
    </row>
    <row r="294" spans="1:46" x14ac:dyDescent="0.35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209"/>
      <c r="AT294" s="209"/>
    </row>
    <row r="295" spans="1:46" x14ac:dyDescent="0.35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209"/>
      <c r="AT295" s="209"/>
    </row>
    <row r="296" spans="1:46" x14ac:dyDescent="0.35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209"/>
      <c r="AT296" s="209"/>
    </row>
    <row r="297" spans="1:46" x14ac:dyDescent="0.35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209"/>
      <c r="AT297" s="209"/>
    </row>
    <row r="298" spans="1:46" x14ac:dyDescent="0.35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209"/>
      <c r="AT298" s="209"/>
    </row>
    <row r="299" spans="1:46" x14ac:dyDescent="0.35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209"/>
      <c r="AT299" s="209"/>
    </row>
    <row r="300" spans="1:46" x14ac:dyDescent="0.35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209"/>
      <c r="AT300" s="209"/>
    </row>
    <row r="301" spans="1:46" x14ac:dyDescent="0.35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209"/>
      <c r="AT301" s="209"/>
    </row>
    <row r="302" spans="1:46" x14ac:dyDescent="0.35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  <c r="AI302" s="209"/>
      <c r="AJ302" s="209"/>
      <c r="AK302" s="209"/>
      <c r="AL302" s="209"/>
      <c r="AM302" s="209"/>
      <c r="AN302" s="209"/>
      <c r="AO302" s="209"/>
      <c r="AP302" s="209"/>
      <c r="AQ302" s="209"/>
      <c r="AR302" s="209"/>
      <c r="AS302" s="209"/>
      <c r="AT302" s="209"/>
    </row>
    <row r="303" spans="1:46" x14ac:dyDescent="0.35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  <c r="AH303" s="209"/>
      <c r="AI303" s="209"/>
      <c r="AJ303" s="209"/>
      <c r="AK303" s="209"/>
      <c r="AL303" s="209"/>
      <c r="AM303" s="209"/>
      <c r="AN303" s="209"/>
      <c r="AO303" s="209"/>
      <c r="AP303" s="209"/>
      <c r="AQ303" s="209"/>
      <c r="AR303" s="209"/>
      <c r="AS303" s="209"/>
      <c r="AT303" s="209"/>
    </row>
    <row r="304" spans="1:46" x14ac:dyDescent="0.35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  <c r="AH304" s="209"/>
      <c r="AI304" s="209"/>
      <c r="AJ304" s="209"/>
      <c r="AK304" s="209"/>
      <c r="AL304" s="209"/>
      <c r="AM304" s="209"/>
      <c r="AN304" s="209"/>
      <c r="AO304" s="209"/>
      <c r="AP304" s="209"/>
      <c r="AQ304" s="209"/>
      <c r="AR304" s="209"/>
      <c r="AS304" s="209"/>
      <c r="AT304" s="209"/>
    </row>
    <row r="305" spans="1:46" x14ac:dyDescent="0.35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  <c r="AH305" s="209"/>
      <c r="AI305" s="209"/>
      <c r="AJ305" s="209"/>
      <c r="AK305" s="209"/>
      <c r="AL305" s="209"/>
      <c r="AM305" s="209"/>
      <c r="AN305" s="209"/>
      <c r="AO305" s="209"/>
      <c r="AP305" s="209"/>
      <c r="AQ305" s="209"/>
      <c r="AR305" s="209"/>
      <c r="AS305" s="209"/>
      <c r="AT305" s="209"/>
    </row>
    <row r="306" spans="1:46" x14ac:dyDescent="0.35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  <c r="AH306" s="209"/>
      <c r="AI306" s="209"/>
      <c r="AJ306" s="209"/>
      <c r="AK306" s="209"/>
      <c r="AL306" s="209"/>
      <c r="AM306" s="209"/>
      <c r="AN306" s="209"/>
      <c r="AO306" s="209"/>
      <c r="AP306" s="209"/>
      <c r="AQ306" s="209"/>
      <c r="AR306" s="209"/>
      <c r="AS306" s="209"/>
      <c r="AT306" s="209"/>
    </row>
    <row r="307" spans="1:46" x14ac:dyDescent="0.35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  <c r="AH307" s="209"/>
      <c r="AI307" s="209"/>
      <c r="AJ307" s="209"/>
      <c r="AK307" s="209"/>
      <c r="AL307" s="209"/>
      <c r="AM307" s="209"/>
      <c r="AN307" s="209"/>
      <c r="AO307" s="209"/>
      <c r="AP307" s="209"/>
      <c r="AQ307" s="209"/>
      <c r="AR307" s="209"/>
      <c r="AS307" s="209"/>
      <c r="AT307" s="209"/>
    </row>
    <row r="308" spans="1:46" x14ac:dyDescent="0.35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09"/>
      <c r="AI308" s="209"/>
      <c r="AJ308" s="209"/>
      <c r="AK308" s="209"/>
      <c r="AL308" s="209"/>
      <c r="AM308" s="209"/>
      <c r="AN308" s="209"/>
      <c r="AO308" s="209"/>
      <c r="AP308" s="209"/>
      <c r="AQ308" s="209"/>
      <c r="AR308" s="209"/>
      <c r="AS308" s="209"/>
      <c r="AT308" s="209"/>
    </row>
    <row r="309" spans="1:46" x14ac:dyDescent="0.35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  <c r="AH309" s="209"/>
      <c r="AI309" s="209"/>
      <c r="AJ309" s="209"/>
      <c r="AK309" s="209"/>
      <c r="AL309" s="209"/>
      <c r="AM309" s="209"/>
      <c r="AN309" s="209"/>
      <c r="AO309" s="209"/>
      <c r="AP309" s="209"/>
      <c r="AQ309" s="209"/>
      <c r="AR309" s="209"/>
      <c r="AS309" s="209"/>
      <c r="AT309" s="209"/>
    </row>
    <row r="310" spans="1:46" x14ac:dyDescent="0.35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  <c r="AH310" s="209"/>
      <c r="AI310" s="209"/>
      <c r="AJ310" s="209"/>
      <c r="AK310" s="209"/>
      <c r="AL310" s="209"/>
      <c r="AM310" s="209"/>
      <c r="AN310" s="209"/>
      <c r="AO310" s="209"/>
      <c r="AP310" s="209"/>
      <c r="AQ310" s="209"/>
      <c r="AR310" s="209"/>
      <c r="AS310" s="209"/>
      <c r="AT310" s="209"/>
    </row>
    <row r="311" spans="1:46" x14ac:dyDescent="0.35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  <c r="AH311" s="209"/>
      <c r="AI311" s="209"/>
      <c r="AJ311" s="209"/>
      <c r="AK311" s="209"/>
      <c r="AL311" s="209"/>
      <c r="AM311" s="209"/>
      <c r="AN311" s="209"/>
      <c r="AO311" s="209"/>
      <c r="AP311" s="209"/>
      <c r="AQ311" s="209"/>
      <c r="AR311" s="209"/>
      <c r="AS311" s="209"/>
      <c r="AT311" s="209"/>
    </row>
    <row r="312" spans="1:46" x14ac:dyDescent="0.35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  <c r="AH312" s="209"/>
      <c r="AI312" s="209"/>
      <c r="AJ312" s="209"/>
      <c r="AK312" s="209"/>
      <c r="AL312" s="209"/>
      <c r="AM312" s="209"/>
      <c r="AN312" s="209"/>
      <c r="AO312" s="209"/>
      <c r="AP312" s="209"/>
      <c r="AQ312" s="209"/>
      <c r="AR312" s="209"/>
      <c r="AS312" s="209"/>
      <c r="AT312" s="209"/>
    </row>
    <row r="313" spans="1:46" x14ac:dyDescent="0.35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  <c r="AH313" s="209"/>
      <c r="AI313" s="209"/>
      <c r="AJ313" s="209"/>
      <c r="AK313" s="209"/>
      <c r="AL313" s="209"/>
      <c r="AM313" s="209"/>
      <c r="AN313" s="209"/>
      <c r="AO313" s="209"/>
      <c r="AP313" s="209"/>
      <c r="AQ313" s="209"/>
      <c r="AR313" s="209"/>
      <c r="AS313" s="209"/>
      <c r="AT313" s="209"/>
    </row>
    <row r="314" spans="1:46" x14ac:dyDescent="0.35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  <c r="AH314" s="209"/>
      <c r="AI314" s="209"/>
      <c r="AJ314" s="209"/>
      <c r="AK314" s="209"/>
      <c r="AL314" s="209"/>
      <c r="AM314" s="209"/>
      <c r="AN314" s="209"/>
      <c r="AO314" s="209"/>
      <c r="AP314" s="209"/>
      <c r="AQ314" s="209"/>
      <c r="AR314" s="209"/>
      <c r="AS314" s="209"/>
      <c r="AT314" s="209"/>
    </row>
    <row r="315" spans="1:46" x14ac:dyDescent="0.35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  <c r="AI315" s="209"/>
      <c r="AJ315" s="209"/>
      <c r="AK315" s="209"/>
      <c r="AL315" s="209"/>
      <c r="AM315" s="209"/>
      <c r="AN315" s="209"/>
      <c r="AO315" s="209"/>
      <c r="AP315" s="209"/>
      <c r="AQ315" s="209"/>
      <c r="AR315" s="209"/>
      <c r="AS315" s="209"/>
      <c r="AT315" s="209"/>
    </row>
    <row r="316" spans="1:46" x14ac:dyDescent="0.35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  <c r="AH316" s="209"/>
      <c r="AI316" s="209"/>
      <c r="AJ316" s="209"/>
      <c r="AK316" s="209"/>
      <c r="AL316" s="209"/>
      <c r="AM316" s="209"/>
      <c r="AN316" s="209"/>
      <c r="AO316" s="209"/>
      <c r="AP316" s="209"/>
      <c r="AQ316" s="209"/>
      <c r="AR316" s="209"/>
      <c r="AS316" s="209"/>
      <c r="AT316" s="209"/>
    </row>
    <row r="317" spans="1:46" x14ac:dyDescent="0.35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  <c r="AH317" s="209"/>
      <c r="AI317" s="209"/>
      <c r="AJ317" s="209"/>
      <c r="AK317" s="209"/>
      <c r="AL317" s="209"/>
      <c r="AM317" s="209"/>
      <c r="AN317" s="209"/>
      <c r="AO317" s="209"/>
      <c r="AP317" s="209"/>
      <c r="AQ317" s="209"/>
      <c r="AR317" s="209"/>
      <c r="AS317" s="209"/>
      <c r="AT317" s="209"/>
    </row>
    <row r="318" spans="1:46" x14ac:dyDescent="0.35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  <c r="AH318" s="209"/>
      <c r="AI318" s="209"/>
      <c r="AJ318" s="209"/>
      <c r="AK318" s="209"/>
      <c r="AL318" s="209"/>
      <c r="AM318" s="209"/>
      <c r="AN318" s="209"/>
      <c r="AO318" s="209"/>
      <c r="AP318" s="209"/>
      <c r="AQ318" s="209"/>
      <c r="AR318" s="209"/>
      <c r="AS318" s="209"/>
      <c r="AT318" s="209"/>
    </row>
    <row r="319" spans="1:46" x14ac:dyDescent="0.35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  <c r="AH319" s="209"/>
      <c r="AI319" s="209"/>
      <c r="AJ319" s="209"/>
      <c r="AK319" s="209"/>
      <c r="AL319" s="209"/>
      <c r="AM319" s="209"/>
      <c r="AN319" s="209"/>
      <c r="AO319" s="209"/>
      <c r="AP319" s="209"/>
      <c r="AQ319" s="209"/>
      <c r="AR319" s="209"/>
      <c r="AS319" s="209"/>
      <c r="AT319" s="209"/>
    </row>
    <row r="320" spans="1:46" x14ac:dyDescent="0.35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  <c r="AH320" s="209"/>
      <c r="AI320" s="209"/>
      <c r="AJ320" s="209"/>
      <c r="AK320" s="209"/>
      <c r="AL320" s="209"/>
      <c r="AM320" s="209"/>
      <c r="AN320" s="209"/>
      <c r="AO320" s="209"/>
      <c r="AP320" s="209"/>
      <c r="AQ320" s="209"/>
      <c r="AR320" s="209"/>
      <c r="AS320" s="209"/>
      <c r="AT320" s="209"/>
    </row>
    <row r="321" spans="1:46" x14ac:dyDescent="0.35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  <c r="AH321" s="209"/>
      <c r="AI321" s="209"/>
      <c r="AJ321" s="209"/>
      <c r="AK321" s="209"/>
      <c r="AL321" s="209"/>
      <c r="AM321" s="209"/>
      <c r="AN321" s="209"/>
      <c r="AO321" s="209"/>
      <c r="AP321" s="209"/>
      <c r="AQ321" s="209"/>
      <c r="AR321" s="209"/>
      <c r="AS321" s="209"/>
      <c r="AT321" s="209"/>
    </row>
    <row r="322" spans="1:46" x14ac:dyDescent="0.35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  <c r="AH322" s="209"/>
      <c r="AI322" s="209"/>
      <c r="AJ322" s="209"/>
      <c r="AK322" s="209"/>
      <c r="AL322" s="209"/>
      <c r="AM322" s="209"/>
      <c r="AN322" s="209"/>
      <c r="AO322" s="209"/>
      <c r="AP322" s="209"/>
      <c r="AQ322" s="209"/>
      <c r="AR322" s="209"/>
      <c r="AS322" s="209"/>
      <c r="AT322" s="209"/>
    </row>
    <row r="323" spans="1:46" x14ac:dyDescent="0.35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  <c r="AK323" s="209"/>
      <c r="AL323" s="209"/>
      <c r="AM323" s="209"/>
      <c r="AN323" s="209"/>
      <c r="AO323" s="209"/>
      <c r="AP323" s="209"/>
      <c r="AQ323" s="209"/>
      <c r="AR323" s="209"/>
      <c r="AS323" s="209"/>
      <c r="AT323" s="209"/>
    </row>
    <row r="324" spans="1:46" x14ac:dyDescent="0.35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  <c r="AH324" s="209"/>
      <c r="AI324" s="209"/>
      <c r="AJ324" s="209"/>
      <c r="AK324" s="209"/>
      <c r="AL324" s="209"/>
      <c r="AM324" s="209"/>
      <c r="AN324" s="209"/>
      <c r="AO324" s="209"/>
      <c r="AP324" s="209"/>
      <c r="AQ324" s="209"/>
      <c r="AR324" s="209"/>
      <c r="AS324" s="209"/>
      <c r="AT324" s="209"/>
    </row>
    <row r="325" spans="1:46" x14ac:dyDescent="0.35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  <c r="AI325" s="209"/>
      <c r="AJ325" s="209"/>
      <c r="AK325" s="209"/>
      <c r="AL325" s="209"/>
      <c r="AM325" s="209"/>
      <c r="AN325" s="209"/>
      <c r="AO325" s="209"/>
      <c r="AP325" s="209"/>
      <c r="AQ325" s="209"/>
      <c r="AR325" s="209"/>
      <c r="AS325" s="209"/>
      <c r="AT325" s="209"/>
    </row>
    <row r="326" spans="1:46" x14ac:dyDescent="0.35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  <c r="AH326" s="209"/>
      <c r="AI326" s="209"/>
      <c r="AJ326" s="209"/>
      <c r="AK326" s="209"/>
      <c r="AL326" s="209"/>
      <c r="AM326" s="209"/>
      <c r="AN326" s="209"/>
      <c r="AO326" s="209"/>
      <c r="AP326" s="209"/>
      <c r="AQ326" s="209"/>
      <c r="AR326" s="209"/>
      <c r="AS326" s="209"/>
      <c r="AT326" s="209"/>
    </row>
    <row r="327" spans="1:46" x14ac:dyDescent="0.35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  <c r="AI327" s="209"/>
      <c r="AJ327" s="209"/>
      <c r="AK327" s="209"/>
      <c r="AL327" s="209"/>
      <c r="AM327" s="209"/>
      <c r="AN327" s="209"/>
      <c r="AO327" s="209"/>
      <c r="AP327" s="209"/>
      <c r="AQ327" s="209"/>
      <c r="AR327" s="209"/>
      <c r="AS327" s="209"/>
      <c r="AT327" s="209"/>
    </row>
    <row r="328" spans="1:46" x14ac:dyDescent="0.35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  <c r="AH328" s="209"/>
      <c r="AI328" s="209"/>
      <c r="AJ328" s="209"/>
      <c r="AK328" s="209"/>
      <c r="AL328" s="209"/>
      <c r="AM328" s="209"/>
      <c r="AN328" s="209"/>
      <c r="AO328" s="209"/>
      <c r="AP328" s="209"/>
      <c r="AQ328" s="209"/>
      <c r="AR328" s="209"/>
      <c r="AS328" s="209"/>
      <c r="AT328" s="209"/>
    </row>
    <row r="329" spans="1:46" x14ac:dyDescent="0.35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  <c r="AH329" s="209"/>
      <c r="AI329" s="209"/>
      <c r="AJ329" s="209"/>
      <c r="AK329" s="209"/>
      <c r="AL329" s="209"/>
      <c r="AM329" s="209"/>
      <c r="AN329" s="209"/>
      <c r="AO329" s="209"/>
      <c r="AP329" s="209"/>
      <c r="AQ329" s="209"/>
      <c r="AR329" s="209"/>
      <c r="AS329" s="209"/>
      <c r="AT329" s="209"/>
    </row>
    <row r="330" spans="1:46" x14ac:dyDescent="0.35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  <c r="AH330" s="209"/>
      <c r="AI330" s="209"/>
      <c r="AJ330" s="209"/>
      <c r="AK330" s="209"/>
      <c r="AL330" s="209"/>
      <c r="AM330" s="209"/>
      <c r="AN330" s="209"/>
      <c r="AO330" s="209"/>
      <c r="AP330" s="209"/>
      <c r="AQ330" s="209"/>
      <c r="AR330" s="209"/>
      <c r="AS330" s="209"/>
      <c r="AT330" s="209"/>
    </row>
    <row r="331" spans="1:46" x14ac:dyDescent="0.35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  <c r="AH331" s="209"/>
      <c r="AI331" s="209"/>
      <c r="AJ331" s="209"/>
      <c r="AK331" s="209"/>
      <c r="AL331" s="209"/>
      <c r="AM331" s="209"/>
      <c r="AN331" s="209"/>
      <c r="AO331" s="209"/>
      <c r="AP331" s="209"/>
      <c r="AQ331" s="209"/>
      <c r="AR331" s="209"/>
      <c r="AS331" s="209"/>
      <c r="AT331" s="209"/>
    </row>
    <row r="332" spans="1:46" x14ac:dyDescent="0.35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  <c r="AH332" s="209"/>
      <c r="AI332" s="209"/>
      <c r="AJ332" s="209"/>
      <c r="AK332" s="209"/>
      <c r="AL332" s="209"/>
      <c r="AM332" s="209"/>
      <c r="AN332" s="209"/>
      <c r="AO332" s="209"/>
      <c r="AP332" s="209"/>
      <c r="AQ332" s="209"/>
      <c r="AR332" s="209"/>
      <c r="AS332" s="209"/>
      <c r="AT332" s="209"/>
    </row>
    <row r="333" spans="1:46" x14ac:dyDescent="0.35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  <c r="AH333" s="209"/>
      <c r="AI333" s="209"/>
      <c r="AJ333" s="209"/>
      <c r="AK333" s="209"/>
      <c r="AL333" s="209"/>
      <c r="AM333" s="209"/>
      <c r="AN333" s="209"/>
      <c r="AO333" s="209"/>
      <c r="AP333" s="209"/>
      <c r="AQ333" s="209"/>
      <c r="AR333" s="209"/>
      <c r="AS333" s="209"/>
      <c r="AT333" s="209"/>
    </row>
    <row r="334" spans="1:46" x14ac:dyDescent="0.35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  <c r="AH334" s="209"/>
      <c r="AI334" s="209"/>
      <c r="AJ334" s="209"/>
      <c r="AK334" s="209"/>
      <c r="AL334" s="209"/>
      <c r="AM334" s="209"/>
      <c r="AN334" s="209"/>
      <c r="AO334" s="209"/>
      <c r="AP334" s="209"/>
      <c r="AQ334" s="209"/>
      <c r="AR334" s="209"/>
      <c r="AS334" s="209"/>
      <c r="AT334" s="209"/>
    </row>
    <row r="335" spans="1:46" x14ac:dyDescent="0.35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  <c r="AH335" s="209"/>
      <c r="AI335" s="209"/>
      <c r="AJ335" s="209"/>
      <c r="AK335" s="209"/>
      <c r="AL335" s="209"/>
      <c r="AM335" s="209"/>
      <c r="AN335" s="209"/>
      <c r="AO335" s="209"/>
      <c r="AP335" s="209"/>
      <c r="AQ335" s="209"/>
      <c r="AR335" s="209"/>
      <c r="AS335" s="209"/>
      <c r="AT335" s="209"/>
    </row>
    <row r="336" spans="1:46" x14ac:dyDescent="0.35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  <c r="AH336" s="209"/>
      <c r="AI336" s="209"/>
      <c r="AJ336" s="209"/>
      <c r="AK336" s="209"/>
      <c r="AL336" s="209"/>
      <c r="AM336" s="209"/>
      <c r="AN336" s="209"/>
      <c r="AO336" s="209"/>
      <c r="AP336" s="209"/>
      <c r="AQ336" s="209"/>
      <c r="AR336" s="209"/>
      <c r="AS336" s="209"/>
      <c r="AT336" s="209"/>
    </row>
    <row r="337" spans="1:46" x14ac:dyDescent="0.35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  <c r="AH337" s="209"/>
      <c r="AI337" s="209"/>
      <c r="AJ337" s="209"/>
      <c r="AK337" s="209"/>
      <c r="AL337" s="209"/>
      <c r="AM337" s="209"/>
      <c r="AN337" s="209"/>
      <c r="AO337" s="209"/>
      <c r="AP337" s="209"/>
      <c r="AQ337" s="209"/>
      <c r="AR337" s="209"/>
      <c r="AS337" s="209"/>
      <c r="AT337" s="209"/>
    </row>
    <row r="338" spans="1:46" x14ac:dyDescent="0.35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  <c r="AI338" s="209"/>
      <c r="AJ338" s="209"/>
      <c r="AK338" s="209"/>
      <c r="AL338" s="209"/>
      <c r="AM338" s="209"/>
      <c r="AN338" s="209"/>
      <c r="AO338" s="209"/>
      <c r="AP338" s="209"/>
      <c r="AQ338" s="209"/>
      <c r="AR338" s="209"/>
      <c r="AS338" s="209"/>
      <c r="AT338" s="209"/>
    </row>
    <row r="339" spans="1:46" x14ac:dyDescent="0.35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  <c r="AH339" s="209"/>
      <c r="AI339" s="209"/>
      <c r="AJ339" s="209"/>
      <c r="AK339" s="209"/>
      <c r="AL339" s="209"/>
      <c r="AM339" s="209"/>
      <c r="AN339" s="209"/>
      <c r="AO339" s="209"/>
      <c r="AP339" s="209"/>
      <c r="AQ339" s="209"/>
      <c r="AR339" s="209"/>
      <c r="AS339" s="209"/>
      <c r="AT339" s="209"/>
    </row>
    <row r="340" spans="1:46" x14ac:dyDescent="0.35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  <c r="AH340" s="209"/>
      <c r="AI340" s="209"/>
      <c r="AJ340" s="209"/>
      <c r="AK340" s="209"/>
      <c r="AL340" s="209"/>
      <c r="AM340" s="209"/>
      <c r="AN340" s="209"/>
      <c r="AO340" s="209"/>
      <c r="AP340" s="209"/>
      <c r="AQ340" s="209"/>
      <c r="AR340" s="209"/>
      <c r="AS340" s="209"/>
      <c r="AT340" s="209"/>
    </row>
    <row r="341" spans="1:46" x14ac:dyDescent="0.35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  <c r="AH341" s="209"/>
      <c r="AI341" s="209"/>
      <c r="AJ341" s="209"/>
      <c r="AK341" s="209"/>
      <c r="AL341" s="209"/>
      <c r="AM341" s="209"/>
      <c r="AN341" s="209"/>
      <c r="AO341" s="209"/>
      <c r="AP341" s="209"/>
      <c r="AQ341" s="209"/>
      <c r="AR341" s="209"/>
      <c r="AS341" s="209"/>
      <c r="AT341" s="209"/>
    </row>
    <row r="342" spans="1:46" x14ac:dyDescent="0.35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  <c r="AH342" s="209"/>
      <c r="AI342" s="209"/>
      <c r="AJ342" s="209"/>
      <c r="AK342" s="209"/>
      <c r="AL342" s="209"/>
      <c r="AM342" s="209"/>
      <c r="AN342" s="209"/>
      <c r="AO342" s="209"/>
      <c r="AP342" s="209"/>
      <c r="AQ342" s="209"/>
      <c r="AR342" s="209"/>
      <c r="AS342" s="209"/>
      <c r="AT342" s="209"/>
    </row>
    <row r="343" spans="1:46" x14ac:dyDescent="0.35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  <c r="AH343" s="209"/>
      <c r="AI343" s="209"/>
      <c r="AJ343" s="209"/>
      <c r="AK343" s="209"/>
      <c r="AL343" s="209"/>
      <c r="AM343" s="209"/>
      <c r="AN343" s="209"/>
      <c r="AO343" s="209"/>
      <c r="AP343" s="209"/>
      <c r="AQ343" s="209"/>
      <c r="AR343" s="209"/>
      <c r="AS343" s="209"/>
      <c r="AT343" s="209"/>
    </row>
    <row r="344" spans="1:46" x14ac:dyDescent="0.35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  <c r="AH344" s="209"/>
      <c r="AI344" s="209"/>
      <c r="AJ344" s="209"/>
      <c r="AK344" s="209"/>
      <c r="AL344" s="209"/>
      <c r="AM344" s="209"/>
      <c r="AN344" s="209"/>
      <c r="AO344" s="209"/>
      <c r="AP344" s="209"/>
      <c r="AQ344" s="209"/>
      <c r="AR344" s="209"/>
      <c r="AS344" s="209"/>
      <c r="AT344" s="209"/>
    </row>
    <row r="345" spans="1:46" x14ac:dyDescent="0.35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  <c r="AH345" s="209"/>
      <c r="AI345" s="209"/>
      <c r="AJ345" s="209"/>
      <c r="AK345" s="209"/>
      <c r="AL345" s="209"/>
      <c r="AM345" s="209"/>
      <c r="AN345" s="209"/>
      <c r="AO345" s="209"/>
      <c r="AP345" s="209"/>
      <c r="AQ345" s="209"/>
      <c r="AR345" s="209"/>
      <c r="AS345" s="209"/>
      <c r="AT345" s="209"/>
    </row>
    <row r="346" spans="1:46" x14ac:dyDescent="0.35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  <c r="AI346" s="209"/>
      <c r="AJ346" s="209"/>
      <c r="AK346" s="209"/>
      <c r="AL346" s="209"/>
      <c r="AM346" s="209"/>
      <c r="AN346" s="209"/>
      <c r="AO346" s="209"/>
      <c r="AP346" s="209"/>
      <c r="AQ346" s="209"/>
      <c r="AR346" s="209"/>
      <c r="AS346" s="209"/>
      <c r="AT346" s="209"/>
    </row>
    <row r="347" spans="1:46" x14ac:dyDescent="0.35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  <c r="AH347" s="209"/>
      <c r="AI347" s="209"/>
      <c r="AJ347" s="209"/>
      <c r="AK347" s="209"/>
      <c r="AL347" s="209"/>
      <c r="AM347" s="209"/>
      <c r="AN347" s="209"/>
      <c r="AO347" s="209"/>
      <c r="AP347" s="209"/>
      <c r="AQ347" s="209"/>
      <c r="AR347" s="209"/>
      <c r="AS347" s="209"/>
      <c r="AT347" s="209"/>
    </row>
    <row r="348" spans="1:46" x14ac:dyDescent="0.35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  <c r="AH348" s="209"/>
      <c r="AI348" s="209"/>
      <c r="AJ348" s="209"/>
      <c r="AK348" s="209"/>
      <c r="AL348" s="209"/>
      <c r="AM348" s="209"/>
      <c r="AN348" s="209"/>
      <c r="AO348" s="209"/>
      <c r="AP348" s="209"/>
      <c r="AQ348" s="209"/>
      <c r="AR348" s="209"/>
      <c r="AS348" s="209"/>
      <c r="AT348" s="209"/>
    </row>
    <row r="349" spans="1:46" x14ac:dyDescent="0.35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  <c r="AH349" s="209"/>
      <c r="AI349" s="209"/>
      <c r="AJ349" s="209"/>
      <c r="AK349" s="209"/>
      <c r="AL349" s="209"/>
      <c r="AM349" s="209"/>
      <c r="AN349" s="209"/>
      <c r="AO349" s="209"/>
      <c r="AP349" s="209"/>
      <c r="AQ349" s="209"/>
      <c r="AR349" s="209"/>
      <c r="AS349" s="209"/>
      <c r="AT349" s="209"/>
    </row>
    <row r="350" spans="1:46" x14ac:dyDescent="0.35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  <c r="AH350" s="209"/>
      <c r="AI350" s="209"/>
      <c r="AJ350" s="209"/>
      <c r="AK350" s="209"/>
      <c r="AL350" s="209"/>
      <c r="AM350" s="209"/>
      <c r="AN350" s="209"/>
      <c r="AO350" s="209"/>
      <c r="AP350" s="209"/>
      <c r="AQ350" s="209"/>
      <c r="AR350" s="209"/>
      <c r="AS350" s="209"/>
      <c r="AT350" s="209"/>
    </row>
    <row r="351" spans="1:46" x14ac:dyDescent="0.35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  <c r="AI351" s="209"/>
      <c r="AJ351" s="209"/>
      <c r="AK351" s="209"/>
      <c r="AL351" s="209"/>
      <c r="AM351" s="209"/>
      <c r="AN351" s="209"/>
      <c r="AO351" s="209"/>
      <c r="AP351" s="209"/>
      <c r="AQ351" s="209"/>
      <c r="AR351" s="209"/>
      <c r="AS351" s="209"/>
      <c r="AT351" s="209"/>
    </row>
    <row r="352" spans="1:46" x14ac:dyDescent="0.35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  <c r="AH352" s="209"/>
      <c r="AI352" s="209"/>
      <c r="AJ352" s="209"/>
      <c r="AK352" s="209"/>
      <c r="AL352" s="209"/>
      <c r="AM352" s="209"/>
      <c r="AN352" s="209"/>
      <c r="AO352" s="209"/>
      <c r="AP352" s="209"/>
      <c r="AQ352" s="209"/>
      <c r="AR352" s="209"/>
      <c r="AS352" s="209"/>
      <c r="AT352" s="209"/>
    </row>
    <row r="353" spans="1:46" x14ac:dyDescent="0.35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  <c r="AH353" s="209"/>
      <c r="AI353" s="209"/>
      <c r="AJ353" s="209"/>
      <c r="AK353" s="209"/>
      <c r="AL353" s="209"/>
      <c r="AM353" s="209"/>
      <c r="AN353" s="209"/>
      <c r="AO353" s="209"/>
      <c r="AP353" s="209"/>
      <c r="AQ353" s="209"/>
      <c r="AR353" s="209"/>
      <c r="AS353" s="209"/>
      <c r="AT353" s="209"/>
    </row>
    <row r="354" spans="1:46" x14ac:dyDescent="0.35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  <c r="AI354" s="209"/>
      <c r="AJ354" s="209"/>
      <c r="AK354" s="209"/>
      <c r="AL354" s="209"/>
      <c r="AM354" s="209"/>
      <c r="AN354" s="209"/>
      <c r="AO354" s="209"/>
      <c r="AP354" s="209"/>
      <c r="AQ354" s="209"/>
      <c r="AR354" s="209"/>
      <c r="AS354" s="209"/>
      <c r="AT354" s="209"/>
    </row>
    <row r="355" spans="1:46" x14ac:dyDescent="0.35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  <c r="AH355" s="209"/>
      <c r="AI355" s="209"/>
      <c r="AJ355" s="209"/>
      <c r="AK355" s="209"/>
      <c r="AL355" s="209"/>
      <c r="AM355" s="209"/>
      <c r="AN355" s="209"/>
      <c r="AO355" s="209"/>
      <c r="AP355" s="209"/>
      <c r="AQ355" s="209"/>
      <c r="AR355" s="209"/>
      <c r="AS355" s="209"/>
      <c r="AT355" s="209"/>
    </row>
    <row r="356" spans="1:46" x14ac:dyDescent="0.35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  <c r="AH356" s="209"/>
      <c r="AI356" s="209"/>
      <c r="AJ356" s="209"/>
      <c r="AK356" s="209"/>
      <c r="AL356" s="209"/>
      <c r="AM356" s="209"/>
      <c r="AN356" s="209"/>
      <c r="AO356" s="209"/>
      <c r="AP356" s="209"/>
      <c r="AQ356" s="209"/>
      <c r="AR356" s="209"/>
      <c r="AS356" s="209"/>
      <c r="AT356" s="209"/>
    </row>
    <row r="357" spans="1:46" x14ac:dyDescent="0.35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  <c r="AI357" s="209"/>
      <c r="AJ357" s="209"/>
      <c r="AK357" s="209"/>
      <c r="AL357" s="209"/>
      <c r="AM357" s="209"/>
      <c r="AN357" s="209"/>
      <c r="AO357" s="209"/>
      <c r="AP357" s="209"/>
      <c r="AQ357" s="209"/>
      <c r="AR357" s="209"/>
      <c r="AS357" s="209"/>
      <c r="AT357" s="209"/>
    </row>
    <row r="358" spans="1:46" x14ac:dyDescent="0.35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  <c r="AH358" s="209"/>
      <c r="AI358" s="209"/>
      <c r="AJ358" s="209"/>
      <c r="AK358" s="209"/>
      <c r="AL358" s="209"/>
      <c r="AM358" s="209"/>
      <c r="AN358" s="209"/>
      <c r="AO358" s="209"/>
      <c r="AP358" s="209"/>
      <c r="AQ358" s="209"/>
      <c r="AR358" s="209"/>
      <c r="AS358" s="209"/>
      <c r="AT358" s="209"/>
    </row>
    <row r="359" spans="1:46" x14ac:dyDescent="0.35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  <c r="AH359" s="209"/>
      <c r="AI359" s="209"/>
      <c r="AJ359" s="209"/>
      <c r="AK359" s="209"/>
      <c r="AL359" s="209"/>
      <c r="AM359" s="209"/>
      <c r="AN359" s="209"/>
      <c r="AO359" s="209"/>
      <c r="AP359" s="209"/>
      <c r="AQ359" s="209"/>
      <c r="AR359" s="209"/>
      <c r="AS359" s="209"/>
      <c r="AT359" s="209"/>
    </row>
    <row r="360" spans="1:46" x14ac:dyDescent="0.35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  <c r="AI360" s="209"/>
      <c r="AJ360" s="209"/>
      <c r="AK360" s="209"/>
      <c r="AL360" s="209"/>
      <c r="AM360" s="209"/>
      <c r="AN360" s="209"/>
      <c r="AO360" s="209"/>
      <c r="AP360" s="209"/>
      <c r="AQ360" s="209"/>
      <c r="AR360" s="209"/>
      <c r="AS360" s="209"/>
      <c r="AT360" s="209"/>
    </row>
    <row r="361" spans="1:46" x14ac:dyDescent="0.35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  <c r="AH361" s="209"/>
      <c r="AI361" s="209"/>
      <c r="AJ361" s="209"/>
      <c r="AK361" s="209"/>
      <c r="AL361" s="209"/>
      <c r="AM361" s="209"/>
      <c r="AN361" s="209"/>
      <c r="AO361" s="209"/>
      <c r="AP361" s="209"/>
      <c r="AQ361" s="209"/>
      <c r="AR361" s="209"/>
      <c r="AS361" s="209"/>
      <c r="AT361" s="209"/>
    </row>
    <row r="362" spans="1:46" x14ac:dyDescent="0.35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  <c r="AH362" s="209"/>
      <c r="AI362" s="209"/>
      <c r="AJ362" s="209"/>
      <c r="AK362" s="209"/>
      <c r="AL362" s="209"/>
      <c r="AM362" s="209"/>
      <c r="AN362" s="209"/>
      <c r="AO362" s="209"/>
      <c r="AP362" s="209"/>
      <c r="AQ362" s="209"/>
      <c r="AR362" s="209"/>
      <c r="AS362" s="209"/>
      <c r="AT362" s="209"/>
    </row>
    <row r="363" spans="1:46" x14ac:dyDescent="0.35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  <c r="AH363" s="209"/>
      <c r="AI363" s="209"/>
      <c r="AJ363" s="209"/>
      <c r="AK363" s="209"/>
      <c r="AL363" s="209"/>
      <c r="AM363" s="209"/>
      <c r="AN363" s="209"/>
      <c r="AO363" s="209"/>
      <c r="AP363" s="209"/>
      <c r="AQ363" s="209"/>
      <c r="AR363" s="209"/>
      <c r="AS363" s="209"/>
      <c r="AT363" s="209"/>
    </row>
    <row r="364" spans="1:46" x14ac:dyDescent="0.35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  <c r="AH364" s="209"/>
      <c r="AI364" s="209"/>
      <c r="AJ364" s="209"/>
      <c r="AK364" s="209"/>
      <c r="AL364" s="209"/>
      <c r="AM364" s="209"/>
      <c r="AN364" s="209"/>
      <c r="AO364" s="209"/>
      <c r="AP364" s="209"/>
      <c r="AQ364" s="209"/>
      <c r="AR364" s="209"/>
      <c r="AS364" s="209"/>
      <c r="AT364" s="209"/>
    </row>
    <row r="365" spans="1:46" x14ac:dyDescent="0.35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  <c r="AH365" s="209"/>
      <c r="AI365" s="209"/>
      <c r="AJ365" s="209"/>
      <c r="AK365" s="209"/>
      <c r="AL365" s="209"/>
      <c r="AM365" s="209"/>
      <c r="AN365" s="209"/>
      <c r="AO365" s="209"/>
      <c r="AP365" s="209"/>
      <c r="AQ365" s="209"/>
      <c r="AR365" s="209"/>
      <c r="AS365" s="209"/>
      <c r="AT365" s="209"/>
    </row>
    <row r="366" spans="1:46" x14ac:dyDescent="0.35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  <c r="AH366" s="209"/>
      <c r="AI366" s="209"/>
      <c r="AJ366" s="209"/>
      <c r="AK366" s="209"/>
      <c r="AL366" s="209"/>
      <c r="AM366" s="209"/>
      <c r="AN366" s="209"/>
      <c r="AO366" s="209"/>
      <c r="AP366" s="209"/>
      <c r="AQ366" s="209"/>
      <c r="AR366" s="209"/>
      <c r="AS366" s="209"/>
      <c r="AT366" s="209"/>
    </row>
    <row r="367" spans="1:46" x14ac:dyDescent="0.35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  <c r="AH367" s="209"/>
      <c r="AI367" s="209"/>
      <c r="AJ367" s="209"/>
      <c r="AK367" s="209"/>
      <c r="AL367" s="209"/>
      <c r="AM367" s="209"/>
      <c r="AN367" s="209"/>
      <c r="AO367" s="209"/>
      <c r="AP367" s="209"/>
      <c r="AQ367" s="209"/>
      <c r="AR367" s="209"/>
      <c r="AS367" s="209"/>
      <c r="AT367" s="209"/>
    </row>
    <row r="368" spans="1:46" x14ac:dyDescent="0.35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  <c r="AH368" s="209"/>
      <c r="AI368" s="209"/>
      <c r="AJ368" s="209"/>
      <c r="AK368" s="209"/>
      <c r="AL368" s="209"/>
      <c r="AM368" s="209"/>
      <c r="AN368" s="209"/>
      <c r="AO368" s="209"/>
      <c r="AP368" s="209"/>
      <c r="AQ368" s="209"/>
      <c r="AR368" s="209"/>
      <c r="AS368" s="209"/>
      <c r="AT368" s="209"/>
    </row>
    <row r="369" spans="1:46" x14ac:dyDescent="0.35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  <c r="AK369" s="209"/>
      <c r="AL369" s="209"/>
      <c r="AM369" s="209"/>
      <c r="AN369" s="209"/>
      <c r="AO369" s="209"/>
      <c r="AP369" s="209"/>
      <c r="AQ369" s="209"/>
      <c r="AR369" s="209"/>
      <c r="AS369" s="209"/>
      <c r="AT369" s="209"/>
    </row>
    <row r="370" spans="1:46" x14ac:dyDescent="0.35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  <c r="AH370" s="209"/>
      <c r="AI370" s="209"/>
      <c r="AJ370" s="209"/>
      <c r="AK370" s="209"/>
      <c r="AL370" s="209"/>
      <c r="AM370" s="209"/>
      <c r="AN370" s="209"/>
      <c r="AO370" s="209"/>
      <c r="AP370" s="209"/>
      <c r="AQ370" s="209"/>
      <c r="AR370" s="209"/>
      <c r="AS370" s="209"/>
      <c r="AT370" s="209"/>
    </row>
    <row r="371" spans="1:46" x14ac:dyDescent="0.35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  <c r="AI371" s="209"/>
      <c r="AJ371" s="209"/>
      <c r="AK371" s="209"/>
      <c r="AL371" s="209"/>
      <c r="AM371" s="209"/>
      <c r="AN371" s="209"/>
      <c r="AO371" s="209"/>
      <c r="AP371" s="209"/>
      <c r="AQ371" s="209"/>
      <c r="AR371" s="209"/>
      <c r="AS371" s="209"/>
      <c r="AT371" s="209"/>
    </row>
    <row r="372" spans="1:46" x14ac:dyDescent="0.35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  <c r="AH372" s="209"/>
      <c r="AI372" s="209"/>
      <c r="AJ372" s="209"/>
      <c r="AK372" s="209"/>
      <c r="AL372" s="209"/>
      <c r="AM372" s="209"/>
      <c r="AN372" s="209"/>
      <c r="AO372" s="209"/>
      <c r="AP372" s="209"/>
      <c r="AQ372" s="209"/>
      <c r="AR372" s="209"/>
      <c r="AS372" s="209"/>
      <c r="AT372" s="209"/>
    </row>
    <row r="373" spans="1:46" x14ac:dyDescent="0.35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  <c r="AH373" s="209"/>
      <c r="AI373" s="209"/>
      <c r="AJ373" s="209"/>
      <c r="AK373" s="209"/>
      <c r="AL373" s="209"/>
      <c r="AM373" s="209"/>
      <c r="AN373" s="209"/>
      <c r="AO373" s="209"/>
      <c r="AP373" s="209"/>
      <c r="AQ373" s="209"/>
      <c r="AR373" s="209"/>
      <c r="AS373" s="209"/>
      <c r="AT373" s="209"/>
    </row>
    <row r="374" spans="1:46" x14ac:dyDescent="0.35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  <c r="AI374" s="209"/>
      <c r="AJ374" s="209"/>
      <c r="AK374" s="209"/>
      <c r="AL374" s="209"/>
      <c r="AM374" s="209"/>
      <c r="AN374" s="209"/>
      <c r="AO374" s="209"/>
      <c r="AP374" s="209"/>
      <c r="AQ374" s="209"/>
      <c r="AR374" s="209"/>
      <c r="AS374" s="209"/>
      <c r="AT374" s="209"/>
    </row>
    <row r="375" spans="1:46" x14ac:dyDescent="0.35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  <c r="AI375" s="209"/>
      <c r="AJ375" s="209"/>
      <c r="AK375" s="209"/>
      <c r="AL375" s="209"/>
      <c r="AM375" s="209"/>
      <c r="AN375" s="209"/>
      <c r="AO375" s="209"/>
      <c r="AP375" s="209"/>
      <c r="AQ375" s="209"/>
      <c r="AR375" s="209"/>
      <c r="AS375" s="209"/>
      <c r="AT375" s="209"/>
    </row>
    <row r="376" spans="1:46" x14ac:dyDescent="0.35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  <c r="AI376" s="209"/>
      <c r="AJ376" s="209"/>
      <c r="AK376" s="209"/>
      <c r="AL376" s="209"/>
      <c r="AM376" s="209"/>
      <c r="AN376" s="209"/>
      <c r="AO376" s="209"/>
      <c r="AP376" s="209"/>
      <c r="AQ376" s="209"/>
      <c r="AR376" s="209"/>
      <c r="AS376" s="209"/>
      <c r="AT376" s="209"/>
    </row>
    <row r="377" spans="1:46" x14ac:dyDescent="0.35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  <c r="AH377" s="209"/>
      <c r="AI377" s="209"/>
      <c r="AJ377" s="209"/>
      <c r="AK377" s="209"/>
      <c r="AL377" s="209"/>
      <c r="AM377" s="209"/>
      <c r="AN377" s="209"/>
      <c r="AO377" s="209"/>
      <c r="AP377" s="209"/>
      <c r="AQ377" s="209"/>
      <c r="AR377" s="209"/>
      <c r="AS377" s="209"/>
      <c r="AT377" s="209"/>
    </row>
    <row r="378" spans="1:46" x14ac:dyDescent="0.35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  <c r="AH378" s="209"/>
      <c r="AI378" s="209"/>
      <c r="AJ378" s="209"/>
      <c r="AK378" s="209"/>
      <c r="AL378" s="209"/>
      <c r="AM378" s="209"/>
      <c r="AN378" s="209"/>
      <c r="AO378" s="209"/>
      <c r="AP378" s="209"/>
      <c r="AQ378" s="209"/>
      <c r="AR378" s="209"/>
      <c r="AS378" s="209"/>
      <c r="AT378" s="209"/>
    </row>
    <row r="379" spans="1:46" x14ac:dyDescent="0.35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09"/>
      <c r="AI379" s="209"/>
      <c r="AJ379" s="209"/>
      <c r="AK379" s="209"/>
      <c r="AL379" s="209"/>
      <c r="AM379" s="209"/>
      <c r="AN379" s="209"/>
      <c r="AO379" s="209"/>
      <c r="AP379" s="209"/>
      <c r="AQ379" s="209"/>
      <c r="AR379" s="209"/>
      <c r="AS379" s="209"/>
      <c r="AT379" s="209"/>
    </row>
    <row r="380" spans="1:46" x14ac:dyDescent="0.35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  <c r="AH380" s="209"/>
      <c r="AI380" s="209"/>
      <c r="AJ380" s="209"/>
      <c r="AK380" s="209"/>
      <c r="AL380" s="209"/>
      <c r="AM380" s="209"/>
      <c r="AN380" s="209"/>
      <c r="AO380" s="209"/>
      <c r="AP380" s="209"/>
      <c r="AQ380" s="209"/>
      <c r="AR380" s="209"/>
      <c r="AS380" s="209"/>
      <c r="AT380" s="209"/>
    </row>
    <row r="381" spans="1:46" x14ac:dyDescent="0.35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  <c r="AH381" s="209"/>
      <c r="AI381" s="209"/>
      <c r="AJ381" s="209"/>
      <c r="AK381" s="209"/>
      <c r="AL381" s="209"/>
      <c r="AM381" s="209"/>
      <c r="AN381" s="209"/>
      <c r="AO381" s="209"/>
      <c r="AP381" s="209"/>
      <c r="AQ381" s="209"/>
      <c r="AR381" s="209"/>
      <c r="AS381" s="209"/>
      <c r="AT381" s="209"/>
    </row>
    <row r="382" spans="1:46" x14ac:dyDescent="0.35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  <c r="AH382" s="209"/>
      <c r="AI382" s="209"/>
      <c r="AJ382" s="209"/>
      <c r="AK382" s="209"/>
      <c r="AL382" s="209"/>
      <c r="AM382" s="209"/>
      <c r="AN382" s="209"/>
      <c r="AO382" s="209"/>
      <c r="AP382" s="209"/>
      <c r="AQ382" s="209"/>
      <c r="AR382" s="209"/>
      <c r="AS382" s="209"/>
      <c r="AT382" s="209"/>
    </row>
    <row r="383" spans="1:46" x14ac:dyDescent="0.35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  <c r="AH383" s="209"/>
      <c r="AI383" s="209"/>
      <c r="AJ383" s="209"/>
      <c r="AK383" s="209"/>
      <c r="AL383" s="209"/>
      <c r="AM383" s="209"/>
      <c r="AN383" s="209"/>
      <c r="AO383" s="209"/>
      <c r="AP383" s="209"/>
      <c r="AQ383" s="209"/>
      <c r="AR383" s="209"/>
      <c r="AS383" s="209"/>
      <c r="AT383" s="209"/>
    </row>
    <row r="384" spans="1:46" x14ac:dyDescent="0.35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  <c r="AH384" s="209"/>
      <c r="AI384" s="209"/>
      <c r="AJ384" s="209"/>
      <c r="AK384" s="209"/>
      <c r="AL384" s="209"/>
      <c r="AM384" s="209"/>
      <c r="AN384" s="209"/>
      <c r="AO384" s="209"/>
      <c r="AP384" s="209"/>
      <c r="AQ384" s="209"/>
      <c r="AR384" s="209"/>
      <c r="AS384" s="209"/>
      <c r="AT384" s="209"/>
    </row>
    <row r="385" spans="1:46" x14ac:dyDescent="0.35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  <c r="AI385" s="209"/>
      <c r="AJ385" s="209"/>
      <c r="AK385" s="209"/>
      <c r="AL385" s="209"/>
      <c r="AM385" s="209"/>
      <c r="AN385" s="209"/>
      <c r="AO385" s="209"/>
      <c r="AP385" s="209"/>
      <c r="AQ385" s="209"/>
      <c r="AR385" s="209"/>
      <c r="AS385" s="209"/>
      <c r="AT385" s="209"/>
    </row>
    <row r="386" spans="1:46" x14ac:dyDescent="0.35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  <c r="AH386" s="209"/>
      <c r="AI386" s="209"/>
      <c r="AJ386" s="209"/>
      <c r="AK386" s="209"/>
      <c r="AL386" s="209"/>
      <c r="AM386" s="209"/>
      <c r="AN386" s="209"/>
      <c r="AO386" s="209"/>
      <c r="AP386" s="209"/>
      <c r="AQ386" s="209"/>
      <c r="AR386" s="209"/>
      <c r="AS386" s="209"/>
      <c r="AT386" s="209"/>
    </row>
    <row r="387" spans="1:46" x14ac:dyDescent="0.35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  <c r="AH387" s="209"/>
      <c r="AI387" s="209"/>
      <c r="AJ387" s="209"/>
      <c r="AK387" s="209"/>
      <c r="AL387" s="209"/>
      <c r="AM387" s="209"/>
      <c r="AN387" s="209"/>
      <c r="AO387" s="209"/>
      <c r="AP387" s="209"/>
      <c r="AQ387" s="209"/>
      <c r="AR387" s="209"/>
      <c r="AS387" s="209"/>
      <c r="AT387" s="209"/>
    </row>
    <row r="388" spans="1:46" x14ac:dyDescent="0.35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  <c r="AI388" s="209"/>
      <c r="AJ388" s="209"/>
      <c r="AK388" s="209"/>
      <c r="AL388" s="209"/>
      <c r="AM388" s="209"/>
      <c r="AN388" s="209"/>
      <c r="AO388" s="209"/>
      <c r="AP388" s="209"/>
      <c r="AQ388" s="209"/>
      <c r="AR388" s="209"/>
      <c r="AS388" s="209"/>
      <c r="AT388" s="209"/>
    </row>
    <row r="389" spans="1:46" x14ac:dyDescent="0.35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  <c r="AH389" s="209"/>
      <c r="AI389" s="209"/>
      <c r="AJ389" s="209"/>
      <c r="AK389" s="209"/>
      <c r="AL389" s="209"/>
      <c r="AM389" s="209"/>
      <c r="AN389" s="209"/>
      <c r="AO389" s="209"/>
      <c r="AP389" s="209"/>
      <c r="AQ389" s="209"/>
      <c r="AR389" s="209"/>
      <c r="AS389" s="209"/>
      <c r="AT389" s="209"/>
    </row>
    <row r="390" spans="1:46" x14ac:dyDescent="0.35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  <c r="AH390" s="209"/>
      <c r="AI390" s="209"/>
      <c r="AJ390" s="209"/>
      <c r="AK390" s="209"/>
      <c r="AL390" s="209"/>
      <c r="AM390" s="209"/>
      <c r="AN390" s="209"/>
      <c r="AO390" s="209"/>
      <c r="AP390" s="209"/>
      <c r="AQ390" s="209"/>
      <c r="AR390" s="209"/>
      <c r="AS390" s="209"/>
      <c r="AT390" s="209"/>
    </row>
    <row r="391" spans="1:46" x14ac:dyDescent="0.35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  <c r="AH391" s="209"/>
      <c r="AI391" s="209"/>
      <c r="AJ391" s="209"/>
      <c r="AK391" s="209"/>
      <c r="AL391" s="209"/>
      <c r="AM391" s="209"/>
      <c r="AN391" s="209"/>
      <c r="AO391" s="209"/>
      <c r="AP391" s="209"/>
      <c r="AQ391" s="209"/>
      <c r="AR391" s="209"/>
      <c r="AS391" s="209"/>
      <c r="AT391" s="209"/>
    </row>
    <row r="392" spans="1:46" x14ac:dyDescent="0.35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  <c r="AH392" s="209"/>
      <c r="AI392" s="209"/>
      <c r="AJ392" s="209"/>
      <c r="AK392" s="209"/>
      <c r="AL392" s="209"/>
      <c r="AM392" s="209"/>
      <c r="AN392" s="209"/>
      <c r="AO392" s="209"/>
      <c r="AP392" s="209"/>
      <c r="AQ392" s="209"/>
      <c r="AR392" s="209"/>
      <c r="AS392" s="209"/>
      <c r="AT392" s="209"/>
    </row>
    <row r="393" spans="1:46" x14ac:dyDescent="0.35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  <c r="AH393" s="209"/>
      <c r="AI393" s="209"/>
      <c r="AJ393" s="209"/>
      <c r="AK393" s="209"/>
      <c r="AL393" s="209"/>
      <c r="AM393" s="209"/>
      <c r="AN393" s="209"/>
      <c r="AO393" s="209"/>
      <c r="AP393" s="209"/>
      <c r="AQ393" s="209"/>
      <c r="AR393" s="209"/>
      <c r="AS393" s="209"/>
      <c r="AT393" s="209"/>
    </row>
    <row r="394" spans="1:46" x14ac:dyDescent="0.35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  <c r="AH394" s="209"/>
      <c r="AI394" s="209"/>
      <c r="AJ394" s="209"/>
      <c r="AK394" s="209"/>
      <c r="AL394" s="209"/>
      <c r="AM394" s="209"/>
      <c r="AN394" s="209"/>
      <c r="AO394" s="209"/>
      <c r="AP394" s="209"/>
      <c r="AQ394" s="209"/>
      <c r="AR394" s="209"/>
      <c r="AS394" s="209"/>
      <c r="AT394" s="209"/>
    </row>
    <row r="395" spans="1:46" x14ac:dyDescent="0.35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  <c r="AH395" s="209"/>
      <c r="AI395" s="209"/>
      <c r="AJ395" s="209"/>
      <c r="AK395" s="209"/>
      <c r="AL395" s="209"/>
      <c r="AM395" s="209"/>
      <c r="AN395" s="209"/>
      <c r="AO395" s="209"/>
      <c r="AP395" s="209"/>
      <c r="AQ395" s="209"/>
      <c r="AR395" s="209"/>
      <c r="AS395" s="209"/>
      <c r="AT395" s="209"/>
    </row>
    <row r="396" spans="1:46" x14ac:dyDescent="0.35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  <c r="AH396" s="209"/>
      <c r="AI396" s="209"/>
      <c r="AJ396" s="209"/>
      <c r="AK396" s="209"/>
      <c r="AL396" s="209"/>
      <c r="AM396" s="209"/>
      <c r="AN396" s="209"/>
      <c r="AO396" s="209"/>
      <c r="AP396" s="209"/>
      <c r="AQ396" s="209"/>
      <c r="AR396" s="209"/>
      <c r="AS396" s="209"/>
      <c r="AT396" s="209"/>
    </row>
    <row r="397" spans="1:46" x14ac:dyDescent="0.35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  <c r="AI397" s="209"/>
      <c r="AJ397" s="209"/>
      <c r="AK397" s="209"/>
      <c r="AL397" s="209"/>
      <c r="AM397" s="209"/>
      <c r="AN397" s="209"/>
      <c r="AO397" s="209"/>
      <c r="AP397" s="209"/>
      <c r="AQ397" s="209"/>
      <c r="AR397" s="209"/>
      <c r="AS397" s="209"/>
      <c r="AT397" s="209"/>
    </row>
    <row r="398" spans="1:46" x14ac:dyDescent="0.35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  <c r="AH398" s="209"/>
      <c r="AI398" s="209"/>
      <c r="AJ398" s="209"/>
      <c r="AK398" s="209"/>
      <c r="AL398" s="209"/>
      <c r="AM398" s="209"/>
      <c r="AN398" s="209"/>
      <c r="AO398" s="209"/>
      <c r="AP398" s="209"/>
      <c r="AQ398" s="209"/>
      <c r="AR398" s="209"/>
      <c r="AS398" s="209"/>
      <c r="AT398" s="209"/>
    </row>
    <row r="399" spans="1:46" x14ac:dyDescent="0.35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  <c r="AH399" s="209"/>
      <c r="AI399" s="209"/>
      <c r="AJ399" s="209"/>
      <c r="AK399" s="209"/>
      <c r="AL399" s="209"/>
      <c r="AM399" s="209"/>
      <c r="AN399" s="209"/>
      <c r="AO399" s="209"/>
      <c r="AP399" s="209"/>
      <c r="AQ399" s="209"/>
      <c r="AR399" s="209"/>
      <c r="AS399" s="209"/>
      <c r="AT399" s="209"/>
    </row>
    <row r="400" spans="1:46" x14ac:dyDescent="0.35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  <c r="AH400" s="209"/>
      <c r="AI400" s="209"/>
      <c r="AJ400" s="209"/>
      <c r="AK400" s="209"/>
      <c r="AL400" s="209"/>
      <c r="AM400" s="209"/>
      <c r="AN400" s="209"/>
      <c r="AO400" s="209"/>
      <c r="AP400" s="209"/>
      <c r="AQ400" s="209"/>
      <c r="AR400" s="209"/>
      <c r="AS400" s="209"/>
      <c r="AT400" s="209"/>
    </row>
    <row r="401" spans="1:46" x14ac:dyDescent="0.35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  <c r="AH401" s="209"/>
      <c r="AI401" s="209"/>
      <c r="AJ401" s="209"/>
      <c r="AK401" s="209"/>
      <c r="AL401" s="209"/>
      <c r="AM401" s="209"/>
      <c r="AN401" s="209"/>
      <c r="AO401" s="209"/>
      <c r="AP401" s="209"/>
      <c r="AQ401" s="209"/>
      <c r="AR401" s="209"/>
      <c r="AS401" s="209"/>
      <c r="AT401" s="209"/>
    </row>
    <row r="402" spans="1:46" x14ac:dyDescent="0.35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  <c r="AH402" s="209"/>
      <c r="AI402" s="209"/>
      <c r="AJ402" s="209"/>
      <c r="AK402" s="209"/>
      <c r="AL402" s="209"/>
      <c r="AM402" s="209"/>
      <c r="AN402" s="209"/>
      <c r="AO402" s="209"/>
      <c r="AP402" s="209"/>
      <c r="AQ402" s="209"/>
      <c r="AR402" s="209"/>
      <c r="AS402" s="209"/>
      <c r="AT402" s="209"/>
    </row>
    <row r="403" spans="1:46" x14ac:dyDescent="0.35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  <c r="AH403" s="209"/>
      <c r="AI403" s="209"/>
      <c r="AJ403" s="209"/>
      <c r="AK403" s="209"/>
      <c r="AL403" s="209"/>
      <c r="AM403" s="209"/>
      <c r="AN403" s="209"/>
      <c r="AO403" s="209"/>
      <c r="AP403" s="209"/>
      <c r="AQ403" s="209"/>
      <c r="AR403" s="209"/>
      <c r="AS403" s="209"/>
      <c r="AT403" s="209"/>
    </row>
    <row r="404" spans="1:46" x14ac:dyDescent="0.35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  <c r="AH404" s="209"/>
      <c r="AI404" s="209"/>
      <c r="AJ404" s="209"/>
      <c r="AK404" s="209"/>
      <c r="AL404" s="209"/>
      <c r="AM404" s="209"/>
      <c r="AN404" s="209"/>
      <c r="AO404" s="209"/>
      <c r="AP404" s="209"/>
      <c r="AQ404" s="209"/>
      <c r="AR404" s="209"/>
      <c r="AS404" s="209"/>
      <c r="AT404" s="209"/>
    </row>
    <row r="405" spans="1:46" x14ac:dyDescent="0.35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  <c r="AH405" s="209"/>
      <c r="AI405" s="209"/>
      <c r="AJ405" s="209"/>
      <c r="AK405" s="209"/>
      <c r="AL405" s="209"/>
      <c r="AM405" s="209"/>
      <c r="AN405" s="209"/>
      <c r="AO405" s="209"/>
      <c r="AP405" s="209"/>
      <c r="AQ405" s="209"/>
      <c r="AR405" s="209"/>
      <c r="AS405" s="209"/>
      <c r="AT405" s="209"/>
    </row>
    <row r="406" spans="1:46" x14ac:dyDescent="0.35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  <c r="AH406" s="209"/>
      <c r="AI406" s="209"/>
      <c r="AJ406" s="209"/>
      <c r="AK406" s="209"/>
      <c r="AL406" s="209"/>
      <c r="AM406" s="209"/>
      <c r="AN406" s="209"/>
      <c r="AO406" s="209"/>
      <c r="AP406" s="209"/>
      <c r="AQ406" s="209"/>
      <c r="AR406" s="209"/>
      <c r="AS406" s="209"/>
      <c r="AT406" s="209"/>
    </row>
    <row r="407" spans="1:46" x14ac:dyDescent="0.35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  <c r="AH407" s="209"/>
      <c r="AI407" s="209"/>
      <c r="AJ407" s="209"/>
      <c r="AK407" s="209"/>
      <c r="AL407" s="209"/>
      <c r="AM407" s="209"/>
      <c r="AN407" s="209"/>
      <c r="AO407" s="209"/>
      <c r="AP407" s="209"/>
      <c r="AQ407" s="209"/>
      <c r="AR407" s="209"/>
      <c r="AS407" s="209"/>
      <c r="AT407" s="209"/>
    </row>
    <row r="408" spans="1:46" x14ac:dyDescent="0.35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  <c r="AH408" s="209"/>
      <c r="AI408" s="209"/>
      <c r="AJ408" s="209"/>
      <c r="AK408" s="209"/>
      <c r="AL408" s="209"/>
      <c r="AM408" s="209"/>
      <c r="AN408" s="209"/>
      <c r="AO408" s="209"/>
      <c r="AP408" s="209"/>
      <c r="AQ408" s="209"/>
      <c r="AR408" s="209"/>
      <c r="AS408" s="209"/>
      <c r="AT408" s="209"/>
    </row>
    <row r="409" spans="1:46" x14ac:dyDescent="0.35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  <c r="AH409" s="209"/>
      <c r="AI409" s="209"/>
      <c r="AJ409" s="209"/>
      <c r="AK409" s="209"/>
      <c r="AL409" s="209"/>
      <c r="AM409" s="209"/>
      <c r="AN409" s="209"/>
      <c r="AO409" s="209"/>
      <c r="AP409" s="209"/>
      <c r="AQ409" s="209"/>
      <c r="AR409" s="209"/>
      <c r="AS409" s="209"/>
      <c r="AT409" s="209"/>
    </row>
    <row r="410" spans="1:46" x14ac:dyDescent="0.35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  <c r="AH410" s="209"/>
      <c r="AI410" s="209"/>
      <c r="AJ410" s="209"/>
      <c r="AK410" s="209"/>
      <c r="AL410" s="209"/>
      <c r="AM410" s="209"/>
      <c r="AN410" s="209"/>
      <c r="AO410" s="209"/>
      <c r="AP410" s="209"/>
      <c r="AQ410" s="209"/>
      <c r="AR410" s="209"/>
      <c r="AS410" s="209"/>
      <c r="AT410" s="209"/>
    </row>
    <row r="411" spans="1:46" x14ac:dyDescent="0.35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  <c r="AI411" s="209"/>
      <c r="AJ411" s="209"/>
      <c r="AK411" s="209"/>
      <c r="AL411" s="209"/>
      <c r="AM411" s="209"/>
      <c r="AN411" s="209"/>
      <c r="AO411" s="209"/>
      <c r="AP411" s="209"/>
      <c r="AQ411" s="209"/>
      <c r="AR411" s="209"/>
      <c r="AS411" s="209"/>
      <c r="AT411" s="209"/>
    </row>
    <row r="412" spans="1:46" x14ac:dyDescent="0.35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  <c r="AH412" s="209"/>
      <c r="AI412" s="209"/>
      <c r="AJ412" s="209"/>
      <c r="AK412" s="209"/>
      <c r="AL412" s="209"/>
      <c r="AM412" s="209"/>
      <c r="AN412" s="209"/>
      <c r="AO412" s="209"/>
      <c r="AP412" s="209"/>
      <c r="AQ412" s="209"/>
      <c r="AR412" s="209"/>
      <c r="AS412" s="209"/>
      <c r="AT412" s="209"/>
    </row>
    <row r="413" spans="1:46" x14ac:dyDescent="0.35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  <c r="AH413" s="209"/>
      <c r="AI413" s="209"/>
      <c r="AJ413" s="209"/>
      <c r="AK413" s="209"/>
      <c r="AL413" s="209"/>
      <c r="AM413" s="209"/>
      <c r="AN413" s="209"/>
      <c r="AO413" s="209"/>
      <c r="AP413" s="209"/>
      <c r="AQ413" s="209"/>
      <c r="AR413" s="209"/>
      <c r="AS413" s="209"/>
      <c r="AT413" s="209"/>
    </row>
    <row r="414" spans="1:46" x14ac:dyDescent="0.35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  <c r="AH414" s="209"/>
      <c r="AI414" s="209"/>
      <c r="AJ414" s="209"/>
      <c r="AK414" s="209"/>
      <c r="AL414" s="209"/>
      <c r="AM414" s="209"/>
      <c r="AN414" s="209"/>
      <c r="AO414" s="209"/>
      <c r="AP414" s="209"/>
      <c r="AQ414" s="209"/>
      <c r="AR414" s="209"/>
      <c r="AS414" s="209"/>
      <c r="AT414" s="209"/>
    </row>
    <row r="415" spans="1:46" x14ac:dyDescent="0.35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  <c r="AH415" s="209"/>
      <c r="AI415" s="209"/>
      <c r="AJ415" s="209"/>
      <c r="AK415" s="209"/>
      <c r="AL415" s="209"/>
      <c r="AM415" s="209"/>
      <c r="AN415" s="209"/>
      <c r="AO415" s="209"/>
      <c r="AP415" s="209"/>
      <c r="AQ415" s="209"/>
      <c r="AR415" s="209"/>
      <c r="AS415" s="209"/>
      <c r="AT415" s="209"/>
    </row>
    <row r="416" spans="1:46" x14ac:dyDescent="0.35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  <c r="AH416" s="209"/>
      <c r="AI416" s="209"/>
      <c r="AJ416" s="209"/>
      <c r="AK416" s="209"/>
      <c r="AL416" s="209"/>
      <c r="AM416" s="209"/>
      <c r="AN416" s="209"/>
      <c r="AO416" s="209"/>
      <c r="AP416" s="209"/>
      <c r="AQ416" s="209"/>
      <c r="AR416" s="209"/>
      <c r="AS416" s="209"/>
      <c r="AT416" s="209"/>
    </row>
    <row r="417" spans="1:46" x14ac:dyDescent="0.35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  <c r="AH417" s="209"/>
      <c r="AI417" s="209"/>
      <c r="AJ417" s="209"/>
      <c r="AK417" s="209"/>
      <c r="AL417" s="209"/>
      <c r="AM417" s="209"/>
      <c r="AN417" s="209"/>
      <c r="AO417" s="209"/>
      <c r="AP417" s="209"/>
      <c r="AQ417" s="209"/>
      <c r="AR417" s="209"/>
      <c r="AS417" s="209"/>
      <c r="AT417" s="209"/>
    </row>
    <row r="418" spans="1:46" x14ac:dyDescent="0.35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  <c r="AH418" s="209"/>
      <c r="AI418" s="209"/>
      <c r="AJ418" s="209"/>
      <c r="AK418" s="209"/>
      <c r="AL418" s="209"/>
      <c r="AM418" s="209"/>
      <c r="AN418" s="209"/>
      <c r="AO418" s="209"/>
      <c r="AP418" s="209"/>
      <c r="AQ418" s="209"/>
      <c r="AR418" s="209"/>
      <c r="AS418" s="209"/>
      <c r="AT418" s="209"/>
    </row>
    <row r="419" spans="1:46" x14ac:dyDescent="0.35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  <c r="AI419" s="209"/>
      <c r="AJ419" s="209"/>
      <c r="AK419" s="209"/>
      <c r="AL419" s="209"/>
      <c r="AM419" s="209"/>
      <c r="AN419" s="209"/>
      <c r="AO419" s="209"/>
      <c r="AP419" s="209"/>
      <c r="AQ419" s="209"/>
      <c r="AR419" s="209"/>
      <c r="AS419" s="209"/>
      <c r="AT419" s="209"/>
    </row>
    <row r="420" spans="1:46" x14ac:dyDescent="0.35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  <c r="AH420" s="209"/>
      <c r="AI420" s="209"/>
      <c r="AJ420" s="209"/>
      <c r="AK420" s="209"/>
      <c r="AL420" s="209"/>
      <c r="AM420" s="209"/>
      <c r="AN420" s="209"/>
      <c r="AO420" s="209"/>
      <c r="AP420" s="209"/>
      <c r="AQ420" s="209"/>
      <c r="AR420" s="209"/>
      <c r="AS420" s="209"/>
      <c r="AT420" s="209"/>
    </row>
    <row r="421" spans="1:46" x14ac:dyDescent="0.35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  <c r="AH421" s="209"/>
      <c r="AI421" s="209"/>
      <c r="AJ421" s="209"/>
      <c r="AK421" s="209"/>
      <c r="AL421" s="209"/>
      <c r="AM421" s="209"/>
      <c r="AN421" s="209"/>
      <c r="AO421" s="209"/>
      <c r="AP421" s="209"/>
      <c r="AQ421" s="209"/>
      <c r="AR421" s="209"/>
      <c r="AS421" s="209"/>
      <c r="AT421" s="209"/>
    </row>
    <row r="422" spans="1:46" x14ac:dyDescent="0.35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  <c r="AI422" s="209"/>
      <c r="AJ422" s="209"/>
      <c r="AK422" s="209"/>
      <c r="AL422" s="209"/>
      <c r="AM422" s="209"/>
      <c r="AN422" s="209"/>
      <c r="AO422" s="209"/>
      <c r="AP422" s="209"/>
      <c r="AQ422" s="209"/>
      <c r="AR422" s="209"/>
      <c r="AS422" s="209"/>
      <c r="AT422" s="209"/>
    </row>
    <row r="423" spans="1:46" x14ac:dyDescent="0.35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  <c r="AI423" s="209"/>
      <c r="AJ423" s="209"/>
      <c r="AK423" s="209"/>
      <c r="AL423" s="209"/>
      <c r="AM423" s="209"/>
      <c r="AN423" s="209"/>
      <c r="AO423" s="209"/>
      <c r="AP423" s="209"/>
      <c r="AQ423" s="209"/>
      <c r="AR423" s="209"/>
      <c r="AS423" s="209"/>
      <c r="AT423" s="209"/>
    </row>
    <row r="424" spans="1:46" x14ac:dyDescent="0.35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  <c r="AH424" s="209"/>
      <c r="AI424" s="209"/>
      <c r="AJ424" s="209"/>
      <c r="AK424" s="209"/>
      <c r="AL424" s="209"/>
      <c r="AM424" s="209"/>
      <c r="AN424" s="209"/>
      <c r="AO424" s="209"/>
      <c r="AP424" s="209"/>
      <c r="AQ424" s="209"/>
      <c r="AR424" s="209"/>
      <c r="AS424" s="209"/>
      <c r="AT424" s="209"/>
    </row>
    <row r="425" spans="1:46" x14ac:dyDescent="0.35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  <c r="AH425" s="209"/>
      <c r="AI425" s="209"/>
      <c r="AJ425" s="209"/>
      <c r="AK425" s="209"/>
      <c r="AL425" s="209"/>
      <c r="AM425" s="209"/>
      <c r="AN425" s="209"/>
      <c r="AO425" s="209"/>
      <c r="AP425" s="209"/>
      <c r="AQ425" s="209"/>
      <c r="AR425" s="209"/>
      <c r="AS425" s="209"/>
      <c r="AT425" s="209"/>
    </row>
    <row r="426" spans="1:46" x14ac:dyDescent="0.35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  <c r="AH426" s="209"/>
      <c r="AI426" s="209"/>
      <c r="AJ426" s="209"/>
      <c r="AK426" s="209"/>
      <c r="AL426" s="209"/>
      <c r="AM426" s="209"/>
      <c r="AN426" s="209"/>
      <c r="AO426" s="209"/>
      <c r="AP426" s="209"/>
      <c r="AQ426" s="209"/>
      <c r="AR426" s="209"/>
      <c r="AS426" s="209"/>
      <c r="AT426" s="209"/>
    </row>
    <row r="427" spans="1:46" x14ac:dyDescent="0.35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  <c r="AH427" s="209"/>
      <c r="AI427" s="209"/>
      <c r="AJ427" s="209"/>
      <c r="AK427" s="209"/>
      <c r="AL427" s="209"/>
      <c r="AM427" s="209"/>
      <c r="AN427" s="209"/>
      <c r="AO427" s="209"/>
      <c r="AP427" s="209"/>
      <c r="AQ427" s="209"/>
      <c r="AR427" s="209"/>
      <c r="AS427" s="209"/>
      <c r="AT427" s="209"/>
    </row>
    <row r="428" spans="1:46" x14ac:dyDescent="0.35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09"/>
      <c r="AI428" s="209"/>
      <c r="AJ428" s="209"/>
      <c r="AK428" s="209"/>
      <c r="AL428" s="209"/>
      <c r="AM428" s="209"/>
      <c r="AN428" s="209"/>
      <c r="AO428" s="209"/>
      <c r="AP428" s="209"/>
      <c r="AQ428" s="209"/>
      <c r="AR428" s="209"/>
      <c r="AS428" s="209"/>
      <c r="AT428" s="209"/>
    </row>
    <row r="429" spans="1:46" x14ac:dyDescent="0.35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  <c r="AH429" s="209"/>
      <c r="AI429" s="209"/>
      <c r="AJ429" s="209"/>
      <c r="AK429" s="209"/>
      <c r="AL429" s="209"/>
      <c r="AM429" s="209"/>
      <c r="AN429" s="209"/>
      <c r="AO429" s="209"/>
      <c r="AP429" s="209"/>
      <c r="AQ429" s="209"/>
      <c r="AR429" s="209"/>
      <c r="AS429" s="209"/>
      <c r="AT429" s="209"/>
    </row>
    <row r="430" spans="1:46" x14ac:dyDescent="0.35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  <c r="AH430" s="209"/>
      <c r="AI430" s="209"/>
      <c r="AJ430" s="209"/>
      <c r="AK430" s="209"/>
      <c r="AL430" s="209"/>
      <c r="AM430" s="209"/>
      <c r="AN430" s="209"/>
      <c r="AO430" s="209"/>
      <c r="AP430" s="209"/>
      <c r="AQ430" s="209"/>
      <c r="AR430" s="209"/>
      <c r="AS430" s="209"/>
      <c r="AT430" s="209"/>
    </row>
    <row r="431" spans="1:46" x14ac:dyDescent="0.35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  <c r="AH431" s="209"/>
      <c r="AI431" s="209"/>
      <c r="AJ431" s="209"/>
      <c r="AK431" s="209"/>
      <c r="AL431" s="209"/>
      <c r="AM431" s="209"/>
      <c r="AN431" s="209"/>
      <c r="AO431" s="209"/>
      <c r="AP431" s="209"/>
      <c r="AQ431" s="209"/>
      <c r="AR431" s="209"/>
      <c r="AS431" s="209"/>
      <c r="AT431" s="209"/>
    </row>
    <row r="432" spans="1:46" x14ac:dyDescent="0.35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  <c r="AH432" s="209"/>
      <c r="AI432" s="209"/>
      <c r="AJ432" s="209"/>
      <c r="AK432" s="209"/>
      <c r="AL432" s="209"/>
      <c r="AM432" s="209"/>
      <c r="AN432" s="209"/>
      <c r="AO432" s="209"/>
      <c r="AP432" s="209"/>
      <c r="AQ432" s="209"/>
      <c r="AR432" s="209"/>
      <c r="AS432" s="209"/>
      <c r="AT432" s="209"/>
    </row>
    <row r="433" spans="1:46" x14ac:dyDescent="0.35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  <c r="AH433" s="209"/>
      <c r="AI433" s="209"/>
      <c r="AJ433" s="209"/>
      <c r="AK433" s="209"/>
      <c r="AL433" s="209"/>
      <c r="AM433" s="209"/>
      <c r="AN433" s="209"/>
      <c r="AO433" s="209"/>
      <c r="AP433" s="209"/>
      <c r="AQ433" s="209"/>
      <c r="AR433" s="209"/>
      <c r="AS433" s="209"/>
      <c r="AT433" s="209"/>
    </row>
    <row r="434" spans="1:46" x14ac:dyDescent="0.35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  <c r="AH434" s="209"/>
      <c r="AI434" s="209"/>
      <c r="AJ434" s="209"/>
      <c r="AK434" s="209"/>
      <c r="AL434" s="209"/>
      <c r="AM434" s="209"/>
      <c r="AN434" s="209"/>
      <c r="AO434" s="209"/>
      <c r="AP434" s="209"/>
      <c r="AQ434" s="209"/>
      <c r="AR434" s="209"/>
      <c r="AS434" s="209"/>
      <c r="AT434" s="209"/>
    </row>
    <row r="435" spans="1:46" x14ac:dyDescent="0.35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  <c r="AH435" s="209"/>
      <c r="AI435" s="209"/>
      <c r="AJ435" s="209"/>
      <c r="AK435" s="209"/>
      <c r="AL435" s="209"/>
      <c r="AM435" s="209"/>
      <c r="AN435" s="209"/>
      <c r="AO435" s="209"/>
      <c r="AP435" s="209"/>
      <c r="AQ435" s="209"/>
      <c r="AR435" s="209"/>
      <c r="AS435" s="209"/>
      <c r="AT435" s="209"/>
    </row>
    <row r="436" spans="1:46" x14ac:dyDescent="0.35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  <c r="AH436" s="209"/>
      <c r="AI436" s="209"/>
      <c r="AJ436" s="209"/>
      <c r="AK436" s="209"/>
      <c r="AL436" s="209"/>
      <c r="AM436" s="209"/>
      <c r="AN436" s="209"/>
      <c r="AO436" s="209"/>
      <c r="AP436" s="209"/>
      <c r="AQ436" s="209"/>
      <c r="AR436" s="209"/>
      <c r="AS436" s="209"/>
      <c r="AT436" s="209"/>
    </row>
    <row r="437" spans="1:46" x14ac:dyDescent="0.35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  <c r="AH437" s="209"/>
      <c r="AI437" s="209"/>
      <c r="AJ437" s="209"/>
      <c r="AK437" s="209"/>
      <c r="AL437" s="209"/>
      <c r="AM437" s="209"/>
      <c r="AN437" s="209"/>
      <c r="AO437" s="209"/>
      <c r="AP437" s="209"/>
      <c r="AQ437" s="209"/>
      <c r="AR437" s="209"/>
      <c r="AS437" s="209"/>
      <c r="AT437" s="209"/>
    </row>
    <row r="438" spans="1:46" x14ac:dyDescent="0.35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  <c r="AH438" s="209"/>
      <c r="AI438" s="209"/>
      <c r="AJ438" s="209"/>
      <c r="AK438" s="209"/>
      <c r="AL438" s="209"/>
      <c r="AM438" s="209"/>
      <c r="AN438" s="209"/>
      <c r="AO438" s="209"/>
      <c r="AP438" s="209"/>
      <c r="AQ438" s="209"/>
      <c r="AR438" s="209"/>
      <c r="AS438" s="209"/>
      <c r="AT438" s="209"/>
    </row>
    <row r="439" spans="1:46" x14ac:dyDescent="0.35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  <c r="AI439" s="209"/>
      <c r="AJ439" s="209"/>
      <c r="AK439" s="209"/>
      <c r="AL439" s="209"/>
      <c r="AM439" s="209"/>
      <c r="AN439" s="209"/>
      <c r="AO439" s="209"/>
      <c r="AP439" s="209"/>
      <c r="AQ439" s="209"/>
      <c r="AR439" s="209"/>
      <c r="AS439" s="209"/>
      <c r="AT439" s="209"/>
    </row>
    <row r="440" spans="1:46" x14ac:dyDescent="0.35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  <c r="AH440" s="209"/>
      <c r="AI440" s="209"/>
      <c r="AJ440" s="209"/>
      <c r="AK440" s="209"/>
      <c r="AL440" s="209"/>
      <c r="AM440" s="209"/>
      <c r="AN440" s="209"/>
      <c r="AO440" s="209"/>
      <c r="AP440" s="209"/>
      <c r="AQ440" s="209"/>
      <c r="AR440" s="209"/>
      <c r="AS440" s="209"/>
      <c r="AT440" s="209"/>
    </row>
    <row r="441" spans="1:46" x14ac:dyDescent="0.35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  <c r="AI441" s="209"/>
      <c r="AJ441" s="209"/>
      <c r="AK441" s="209"/>
      <c r="AL441" s="209"/>
      <c r="AM441" s="209"/>
      <c r="AN441" s="209"/>
      <c r="AO441" s="209"/>
      <c r="AP441" s="209"/>
      <c r="AQ441" s="209"/>
      <c r="AR441" s="209"/>
      <c r="AS441" s="209"/>
      <c r="AT441" s="209"/>
    </row>
    <row r="442" spans="1:46" x14ac:dyDescent="0.35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  <c r="AH442" s="209"/>
      <c r="AI442" s="209"/>
      <c r="AJ442" s="209"/>
      <c r="AK442" s="209"/>
      <c r="AL442" s="209"/>
      <c r="AM442" s="209"/>
      <c r="AN442" s="209"/>
      <c r="AO442" s="209"/>
      <c r="AP442" s="209"/>
      <c r="AQ442" s="209"/>
      <c r="AR442" s="209"/>
      <c r="AS442" s="209"/>
      <c r="AT442" s="209"/>
    </row>
    <row r="443" spans="1:46" x14ac:dyDescent="0.35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  <c r="AI443" s="209"/>
      <c r="AJ443" s="209"/>
      <c r="AK443" s="209"/>
      <c r="AL443" s="209"/>
      <c r="AM443" s="209"/>
      <c r="AN443" s="209"/>
      <c r="AO443" s="209"/>
      <c r="AP443" s="209"/>
      <c r="AQ443" s="209"/>
      <c r="AR443" s="209"/>
      <c r="AS443" s="209"/>
      <c r="AT443" s="209"/>
    </row>
    <row r="444" spans="1:46" x14ac:dyDescent="0.35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  <c r="AH444" s="209"/>
      <c r="AI444" s="209"/>
      <c r="AJ444" s="209"/>
      <c r="AK444" s="209"/>
      <c r="AL444" s="209"/>
      <c r="AM444" s="209"/>
      <c r="AN444" s="209"/>
      <c r="AO444" s="209"/>
      <c r="AP444" s="209"/>
      <c r="AQ444" s="209"/>
      <c r="AR444" s="209"/>
      <c r="AS444" s="209"/>
      <c r="AT444" s="209"/>
    </row>
    <row r="445" spans="1:46" x14ac:dyDescent="0.35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  <c r="AI445" s="209"/>
      <c r="AJ445" s="209"/>
      <c r="AK445" s="209"/>
      <c r="AL445" s="209"/>
      <c r="AM445" s="209"/>
      <c r="AN445" s="209"/>
      <c r="AO445" s="209"/>
      <c r="AP445" s="209"/>
      <c r="AQ445" s="209"/>
      <c r="AR445" s="209"/>
      <c r="AS445" s="209"/>
      <c r="AT445" s="209"/>
    </row>
    <row r="446" spans="1:46" x14ac:dyDescent="0.35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  <c r="AH446" s="209"/>
      <c r="AI446" s="209"/>
      <c r="AJ446" s="209"/>
      <c r="AK446" s="209"/>
      <c r="AL446" s="209"/>
      <c r="AM446" s="209"/>
      <c r="AN446" s="209"/>
      <c r="AO446" s="209"/>
      <c r="AP446" s="209"/>
      <c r="AQ446" s="209"/>
      <c r="AR446" s="209"/>
      <c r="AS446" s="209"/>
      <c r="AT446" s="209"/>
    </row>
    <row r="447" spans="1:46" x14ac:dyDescent="0.35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  <c r="AH447" s="209"/>
      <c r="AI447" s="209"/>
      <c r="AJ447" s="209"/>
      <c r="AK447" s="209"/>
      <c r="AL447" s="209"/>
      <c r="AM447" s="209"/>
      <c r="AN447" s="209"/>
      <c r="AO447" s="209"/>
      <c r="AP447" s="209"/>
      <c r="AQ447" s="209"/>
      <c r="AR447" s="209"/>
      <c r="AS447" s="209"/>
      <c r="AT447" s="209"/>
    </row>
    <row r="448" spans="1:46" x14ac:dyDescent="0.35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  <c r="AH448" s="209"/>
      <c r="AI448" s="209"/>
      <c r="AJ448" s="209"/>
      <c r="AK448" s="209"/>
      <c r="AL448" s="209"/>
      <c r="AM448" s="209"/>
      <c r="AN448" s="209"/>
      <c r="AO448" s="209"/>
      <c r="AP448" s="209"/>
      <c r="AQ448" s="209"/>
      <c r="AR448" s="209"/>
      <c r="AS448" s="209"/>
      <c r="AT448" s="209"/>
    </row>
    <row r="449" spans="1:46" x14ac:dyDescent="0.35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  <c r="AH449" s="209"/>
      <c r="AI449" s="209"/>
      <c r="AJ449" s="209"/>
      <c r="AK449" s="209"/>
      <c r="AL449" s="209"/>
      <c r="AM449" s="209"/>
      <c r="AN449" s="209"/>
      <c r="AO449" s="209"/>
      <c r="AP449" s="209"/>
      <c r="AQ449" s="209"/>
      <c r="AR449" s="209"/>
      <c r="AS449" s="209"/>
      <c r="AT449" s="209"/>
    </row>
    <row r="450" spans="1:46" x14ac:dyDescent="0.35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  <c r="AH450" s="209"/>
      <c r="AI450" s="209"/>
      <c r="AJ450" s="209"/>
      <c r="AK450" s="209"/>
      <c r="AL450" s="209"/>
      <c r="AM450" s="209"/>
      <c r="AN450" s="209"/>
      <c r="AO450" s="209"/>
      <c r="AP450" s="209"/>
      <c r="AQ450" s="209"/>
      <c r="AR450" s="209"/>
      <c r="AS450" s="209"/>
      <c r="AT450" s="209"/>
    </row>
    <row r="451" spans="1:46" x14ac:dyDescent="0.35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  <c r="AH451" s="209"/>
      <c r="AI451" s="209"/>
      <c r="AJ451" s="209"/>
      <c r="AK451" s="209"/>
      <c r="AL451" s="209"/>
      <c r="AM451" s="209"/>
      <c r="AN451" s="209"/>
      <c r="AO451" s="209"/>
      <c r="AP451" s="209"/>
      <c r="AQ451" s="209"/>
      <c r="AR451" s="209"/>
      <c r="AS451" s="209"/>
      <c r="AT451" s="209"/>
    </row>
    <row r="452" spans="1:46" x14ac:dyDescent="0.35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  <c r="AH452" s="209"/>
      <c r="AI452" s="209"/>
      <c r="AJ452" s="209"/>
      <c r="AK452" s="209"/>
      <c r="AL452" s="209"/>
      <c r="AM452" s="209"/>
      <c r="AN452" s="209"/>
      <c r="AO452" s="209"/>
      <c r="AP452" s="209"/>
      <c r="AQ452" s="209"/>
      <c r="AR452" s="209"/>
      <c r="AS452" s="209"/>
      <c r="AT452" s="209"/>
    </row>
    <row r="453" spans="1:46" x14ac:dyDescent="0.35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  <c r="AH453" s="209"/>
      <c r="AI453" s="209"/>
      <c r="AJ453" s="209"/>
      <c r="AK453" s="209"/>
      <c r="AL453" s="209"/>
      <c r="AM453" s="209"/>
      <c r="AN453" s="209"/>
      <c r="AO453" s="209"/>
      <c r="AP453" s="209"/>
      <c r="AQ453" s="209"/>
      <c r="AR453" s="209"/>
      <c r="AS453" s="209"/>
      <c r="AT453" s="209"/>
    </row>
    <row r="454" spans="1:46" x14ac:dyDescent="0.35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  <c r="AH454" s="209"/>
      <c r="AI454" s="209"/>
      <c r="AJ454" s="209"/>
      <c r="AK454" s="209"/>
      <c r="AL454" s="209"/>
      <c r="AM454" s="209"/>
      <c r="AN454" s="209"/>
      <c r="AO454" s="209"/>
      <c r="AP454" s="209"/>
      <c r="AQ454" s="209"/>
      <c r="AR454" s="209"/>
      <c r="AS454" s="209"/>
      <c r="AT454" s="209"/>
    </row>
    <row r="455" spans="1:46" x14ac:dyDescent="0.35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  <c r="AH455" s="209"/>
      <c r="AI455" s="209"/>
      <c r="AJ455" s="209"/>
      <c r="AK455" s="209"/>
      <c r="AL455" s="209"/>
      <c r="AM455" s="209"/>
      <c r="AN455" s="209"/>
      <c r="AO455" s="209"/>
      <c r="AP455" s="209"/>
      <c r="AQ455" s="209"/>
      <c r="AR455" s="209"/>
      <c r="AS455" s="209"/>
      <c r="AT455" s="209"/>
    </row>
    <row r="456" spans="1:46" x14ac:dyDescent="0.35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  <c r="AH456" s="209"/>
      <c r="AI456" s="209"/>
      <c r="AJ456" s="209"/>
      <c r="AK456" s="209"/>
      <c r="AL456" s="209"/>
      <c r="AM456" s="209"/>
      <c r="AN456" s="209"/>
      <c r="AO456" s="209"/>
      <c r="AP456" s="209"/>
      <c r="AQ456" s="209"/>
      <c r="AR456" s="209"/>
      <c r="AS456" s="209"/>
      <c r="AT456" s="209"/>
    </row>
    <row r="457" spans="1:46" x14ac:dyDescent="0.35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  <c r="AH457" s="209"/>
      <c r="AI457" s="209"/>
      <c r="AJ457" s="209"/>
      <c r="AK457" s="209"/>
      <c r="AL457" s="209"/>
      <c r="AM457" s="209"/>
      <c r="AN457" s="209"/>
      <c r="AO457" s="209"/>
      <c r="AP457" s="209"/>
      <c r="AQ457" s="209"/>
      <c r="AR457" s="209"/>
      <c r="AS457" s="209"/>
      <c r="AT457" s="209"/>
    </row>
    <row r="458" spans="1:46" x14ac:dyDescent="0.35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  <c r="AH458" s="209"/>
      <c r="AI458" s="209"/>
      <c r="AJ458" s="209"/>
      <c r="AK458" s="209"/>
      <c r="AL458" s="209"/>
      <c r="AM458" s="209"/>
      <c r="AN458" s="209"/>
      <c r="AO458" s="209"/>
      <c r="AP458" s="209"/>
      <c r="AQ458" s="209"/>
      <c r="AR458" s="209"/>
      <c r="AS458" s="209"/>
      <c r="AT458" s="209"/>
    </row>
    <row r="459" spans="1:46" x14ac:dyDescent="0.35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  <c r="AH459" s="209"/>
      <c r="AI459" s="209"/>
      <c r="AJ459" s="209"/>
      <c r="AK459" s="209"/>
      <c r="AL459" s="209"/>
      <c r="AM459" s="209"/>
      <c r="AN459" s="209"/>
      <c r="AO459" s="209"/>
      <c r="AP459" s="209"/>
      <c r="AQ459" s="209"/>
      <c r="AR459" s="209"/>
      <c r="AS459" s="209"/>
      <c r="AT459" s="209"/>
    </row>
    <row r="460" spans="1:46" x14ac:dyDescent="0.35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  <c r="AH460" s="209"/>
      <c r="AI460" s="209"/>
      <c r="AJ460" s="209"/>
      <c r="AK460" s="209"/>
      <c r="AL460" s="209"/>
      <c r="AM460" s="209"/>
      <c r="AN460" s="209"/>
      <c r="AO460" s="209"/>
      <c r="AP460" s="209"/>
      <c r="AQ460" s="209"/>
      <c r="AR460" s="209"/>
      <c r="AS460" s="209"/>
      <c r="AT460" s="209"/>
    </row>
    <row r="461" spans="1:46" x14ac:dyDescent="0.35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  <c r="AH461" s="209"/>
      <c r="AI461" s="209"/>
      <c r="AJ461" s="209"/>
      <c r="AK461" s="209"/>
      <c r="AL461" s="209"/>
      <c r="AM461" s="209"/>
      <c r="AN461" s="209"/>
      <c r="AO461" s="209"/>
      <c r="AP461" s="209"/>
      <c r="AQ461" s="209"/>
      <c r="AR461" s="209"/>
      <c r="AS461" s="209"/>
      <c r="AT461" s="209"/>
    </row>
    <row r="462" spans="1:46" x14ac:dyDescent="0.35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  <c r="AH462" s="209"/>
      <c r="AI462" s="209"/>
      <c r="AJ462" s="209"/>
      <c r="AK462" s="209"/>
      <c r="AL462" s="209"/>
      <c r="AM462" s="209"/>
      <c r="AN462" s="209"/>
      <c r="AO462" s="209"/>
      <c r="AP462" s="209"/>
      <c r="AQ462" s="209"/>
      <c r="AR462" s="209"/>
      <c r="AS462" s="209"/>
      <c r="AT462" s="209"/>
    </row>
    <row r="463" spans="1:46" x14ac:dyDescent="0.35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  <c r="AH463" s="209"/>
      <c r="AI463" s="209"/>
      <c r="AJ463" s="209"/>
      <c r="AK463" s="209"/>
      <c r="AL463" s="209"/>
      <c r="AM463" s="209"/>
      <c r="AN463" s="209"/>
      <c r="AO463" s="209"/>
      <c r="AP463" s="209"/>
      <c r="AQ463" s="209"/>
      <c r="AR463" s="209"/>
      <c r="AS463" s="209"/>
      <c r="AT463" s="209"/>
    </row>
    <row r="464" spans="1:46" x14ac:dyDescent="0.35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  <c r="AI464" s="209"/>
      <c r="AJ464" s="209"/>
      <c r="AK464" s="209"/>
      <c r="AL464" s="209"/>
      <c r="AM464" s="209"/>
      <c r="AN464" s="209"/>
      <c r="AO464" s="209"/>
      <c r="AP464" s="209"/>
      <c r="AQ464" s="209"/>
      <c r="AR464" s="209"/>
      <c r="AS464" s="209"/>
      <c r="AT464" s="209"/>
    </row>
    <row r="465" spans="1:46" x14ac:dyDescent="0.35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  <c r="AH465" s="209"/>
      <c r="AI465" s="209"/>
      <c r="AJ465" s="209"/>
      <c r="AK465" s="209"/>
      <c r="AL465" s="209"/>
      <c r="AM465" s="209"/>
      <c r="AN465" s="209"/>
      <c r="AO465" s="209"/>
      <c r="AP465" s="209"/>
      <c r="AQ465" s="209"/>
      <c r="AR465" s="209"/>
      <c r="AS465" s="209"/>
      <c r="AT465" s="209"/>
    </row>
    <row r="466" spans="1:46" x14ac:dyDescent="0.35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  <c r="AH466" s="209"/>
      <c r="AI466" s="209"/>
      <c r="AJ466" s="209"/>
      <c r="AK466" s="209"/>
      <c r="AL466" s="209"/>
      <c r="AM466" s="209"/>
      <c r="AN466" s="209"/>
      <c r="AO466" s="209"/>
      <c r="AP466" s="209"/>
      <c r="AQ466" s="209"/>
      <c r="AR466" s="209"/>
      <c r="AS466" s="209"/>
      <c r="AT466" s="209"/>
    </row>
    <row r="467" spans="1:46" x14ac:dyDescent="0.35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  <c r="AH467" s="209"/>
      <c r="AI467" s="209"/>
      <c r="AJ467" s="209"/>
      <c r="AK467" s="209"/>
      <c r="AL467" s="209"/>
      <c r="AM467" s="209"/>
      <c r="AN467" s="209"/>
      <c r="AO467" s="209"/>
      <c r="AP467" s="209"/>
      <c r="AQ467" s="209"/>
      <c r="AR467" s="209"/>
      <c r="AS467" s="209"/>
      <c r="AT467" s="209"/>
    </row>
    <row r="468" spans="1:46" x14ac:dyDescent="0.35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  <c r="AH468" s="209"/>
      <c r="AI468" s="209"/>
      <c r="AJ468" s="209"/>
      <c r="AK468" s="209"/>
      <c r="AL468" s="209"/>
      <c r="AM468" s="209"/>
      <c r="AN468" s="209"/>
      <c r="AO468" s="209"/>
      <c r="AP468" s="209"/>
      <c r="AQ468" s="209"/>
      <c r="AR468" s="209"/>
      <c r="AS468" s="209"/>
      <c r="AT468" s="209"/>
    </row>
    <row r="469" spans="1:46" x14ac:dyDescent="0.35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  <c r="AH469" s="209"/>
      <c r="AI469" s="209"/>
      <c r="AJ469" s="209"/>
      <c r="AK469" s="209"/>
      <c r="AL469" s="209"/>
      <c r="AM469" s="209"/>
      <c r="AN469" s="209"/>
      <c r="AO469" s="209"/>
      <c r="AP469" s="209"/>
      <c r="AQ469" s="209"/>
      <c r="AR469" s="209"/>
      <c r="AS469" s="209"/>
      <c r="AT469" s="209"/>
    </row>
    <row r="470" spans="1:46" x14ac:dyDescent="0.35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  <c r="AH470" s="209"/>
      <c r="AI470" s="209"/>
      <c r="AJ470" s="209"/>
      <c r="AK470" s="209"/>
      <c r="AL470" s="209"/>
      <c r="AM470" s="209"/>
      <c r="AN470" s="209"/>
      <c r="AO470" s="209"/>
      <c r="AP470" s="209"/>
      <c r="AQ470" s="209"/>
      <c r="AR470" s="209"/>
      <c r="AS470" s="209"/>
      <c r="AT470" s="209"/>
    </row>
    <row r="471" spans="1:46" x14ac:dyDescent="0.35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  <c r="AH471" s="209"/>
      <c r="AI471" s="209"/>
      <c r="AJ471" s="209"/>
      <c r="AK471" s="209"/>
      <c r="AL471" s="209"/>
      <c r="AM471" s="209"/>
      <c r="AN471" s="209"/>
      <c r="AO471" s="209"/>
      <c r="AP471" s="209"/>
      <c r="AQ471" s="209"/>
      <c r="AR471" s="209"/>
      <c r="AS471" s="209"/>
      <c r="AT471" s="209"/>
    </row>
    <row r="472" spans="1:46" x14ac:dyDescent="0.35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  <c r="AH472" s="209"/>
      <c r="AI472" s="209"/>
      <c r="AJ472" s="209"/>
      <c r="AK472" s="209"/>
      <c r="AL472" s="209"/>
      <c r="AM472" s="209"/>
      <c r="AN472" s="209"/>
      <c r="AO472" s="209"/>
      <c r="AP472" s="209"/>
      <c r="AQ472" s="209"/>
      <c r="AR472" s="209"/>
      <c r="AS472" s="209"/>
      <c r="AT472" s="209"/>
    </row>
    <row r="473" spans="1:46" x14ac:dyDescent="0.35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  <c r="AH473" s="209"/>
      <c r="AI473" s="209"/>
      <c r="AJ473" s="209"/>
      <c r="AK473" s="209"/>
      <c r="AL473" s="209"/>
      <c r="AM473" s="209"/>
      <c r="AN473" s="209"/>
      <c r="AO473" s="209"/>
      <c r="AP473" s="209"/>
      <c r="AQ473" s="209"/>
      <c r="AR473" s="209"/>
      <c r="AS473" s="209"/>
      <c r="AT473" s="209"/>
    </row>
    <row r="474" spans="1:46" x14ac:dyDescent="0.35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  <c r="AH474" s="209"/>
      <c r="AI474" s="209"/>
      <c r="AJ474" s="209"/>
      <c r="AK474" s="209"/>
      <c r="AL474" s="209"/>
      <c r="AM474" s="209"/>
      <c r="AN474" s="209"/>
      <c r="AO474" s="209"/>
      <c r="AP474" s="209"/>
      <c r="AQ474" s="209"/>
      <c r="AR474" s="209"/>
      <c r="AS474" s="209"/>
      <c r="AT474" s="209"/>
    </row>
    <row r="475" spans="1:46" x14ac:dyDescent="0.35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  <c r="AH475" s="209"/>
      <c r="AI475" s="209"/>
      <c r="AJ475" s="209"/>
      <c r="AK475" s="209"/>
      <c r="AL475" s="209"/>
      <c r="AM475" s="209"/>
      <c r="AN475" s="209"/>
      <c r="AO475" s="209"/>
      <c r="AP475" s="209"/>
      <c r="AQ475" s="209"/>
      <c r="AR475" s="209"/>
      <c r="AS475" s="209"/>
      <c r="AT475" s="209"/>
    </row>
    <row r="476" spans="1:46" x14ac:dyDescent="0.35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  <c r="AH476" s="209"/>
      <c r="AI476" s="209"/>
      <c r="AJ476" s="209"/>
      <c r="AK476" s="209"/>
      <c r="AL476" s="209"/>
      <c r="AM476" s="209"/>
      <c r="AN476" s="209"/>
      <c r="AO476" s="209"/>
      <c r="AP476" s="209"/>
      <c r="AQ476" s="209"/>
      <c r="AR476" s="209"/>
      <c r="AS476" s="209"/>
      <c r="AT476" s="209"/>
    </row>
    <row r="477" spans="1:46" x14ac:dyDescent="0.35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  <c r="AH477" s="209"/>
      <c r="AI477" s="209"/>
      <c r="AJ477" s="209"/>
      <c r="AK477" s="209"/>
      <c r="AL477" s="209"/>
      <c r="AM477" s="209"/>
      <c r="AN477" s="209"/>
      <c r="AO477" s="209"/>
      <c r="AP477" s="209"/>
      <c r="AQ477" s="209"/>
      <c r="AR477" s="209"/>
      <c r="AS477" s="209"/>
      <c r="AT477" s="209"/>
    </row>
    <row r="478" spans="1:46" x14ac:dyDescent="0.35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  <c r="AH478" s="209"/>
      <c r="AI478" s="209"/>
      <c r="AJ478" s="209"/>
      <c r="AK478" s="209"/>
      <c r="AL478" s="209"/>
      <c r="AM478" s="209"/>
      <c r="AN478" s="209"/>
      <c r="AO478" s="209"/>
      <c r="AP478" s="209"/>
      <c r="AQ478" s="209"/>
      <c r="AR478" s="209"/>
      <c r="AS478" s="209"/>
      <c r="AT478" s="209"/>
    </row>
    <row r="479" spans="1:46" x14ac:dyDescent="0.35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  <c r="AH479" s="209"/>
      <c r="AI479" s="209"/>
      <c r="AJ479" s="209"/>
      <c r="AK479" s="209"/>
      <c r="AL479" s="209"/>
      <c r="AM479" s="209"/>
      <c r="AN479" s="209"/>
      <c r="AO479" s="209"/>
      <c r="AP479" s="209"/>
      <c r="AQ479" s="209"/>
      <c r="AR479" s="209"/>
      <c r="AS479" s="209"/>
      <c r="AT479" s="209"/>
    </row>
    <row r="480" spans="1:46" x14ac:dyDescent="0.35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  <c r="AI480" s="209"/>
      <c r="AJ480" s="209"/>
      <c r="AK480" s="209"/>
      <c r="AL480" s="209"/>
      <c r="AM480" s="209"/>
      <c r="AN480" s="209"/>
      <c r="AO480" s="209"/>
      <c r="AP480" s="209"/>
      <c r="AQ480" s="209"/>
      <c r="AR480" s="209"/>
      <c r="AS480" s="209"/>
      <c r="AT480" s="209"/>
    </row>
    <row r="481" spans="1:46" x14ac:dyDescent="0.35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  <c r="AH481" s="209"/>
      <c r="AI481" s="209"/>
      <c r="AJ481" s="209"/>
      <c r="AK481" s="209"/>
      <c r="AL481" s="209"/>
      <c r="AM481" s="209"/>
      <c r="AN481" s="209"/>
      <c r="AO481" s="209"/>
      <c r="AP481" s="209"/>
      <c r="AQ481" s="209"/>
      <c r="AR481" s="209"/>
      <c r="AS481" s="209"/>
      <c r="AT481" s="209"/>
    </row>
    <row r="482" spans="1:46" x14ac:dyDescent="0.35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  <c r="AH482" s="209"/>
      <c r="AI482" s="209"/>
      <c r="AJ482" s="209"/>
      <c r="AK482" s="209"/>
      <c r="AL482" s="209"/>
      <c r="AM482" s="209"/>
      <c r="AN482" s="209"/>
      <c r="AO482" s="209"/>
      <c r="AP482" s="209"/>
      <c r="AQ482" s="209"/>
      <c r="AR482" s="209"/>
      <c r="AS482" s="209"/>
      <c r="AT482" s="209"/>
    </row>
    <row r="483" spans="1:46" x14ac:dyDescent="0.35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  <c r="AH483" s="209"/>
      <c r="AI483" s="209"/>
      <c r="AJ483" s="209"/>
      <c r="AK483" s="209"/>
      <c r="AL483" s="209"/>
      <c r="AM483" s="209"/>
      <c r="AN483" s="209"/>
      <c r="AO483" s="209"/>
      <c r="AP483" s="209"/>
      <c r="AQ483" s="209"/>
      <c r="AR483" s="209"/>
      <c r="AS483" s="209"/>
      <c r="AT483" s="209"/>
    </row>
    <row r="484" spans="1:46" x14ac:dyDescent="0.35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  <c r="AH484" s="209"/>
      <c r="AI484" s="209"/>
      <c r="AJ484" s="209"/>
      <c r="AK484" s="209"/>
      <c r="AL484" s="209"/>
      <c r="AM484" s="209"/>
      <c r="AN484" s="209"/>
      <c r="AO484" s="209"/>
      <c r="AP484" s="209"/>
      <c r="AQ484" s="209"/>
      <c r="AR484" s="209"/>
      <c r="AS484" s="209"/>
      <c r="AT484" s="209"/>
    </row>
    <row r="485" spans="1:46" x14ac:dyDescent="0.35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  <c r="AH485" s="209"/>
      <c r="AI485" s="209"/>
      <c r="AJ485" s="209"/>
      <c r="AK485" s="209"/>
      <c r="AL485" s="209"/>
      <c r="AM485" s="209"/>
      <c r="AN485" s="209"/>
      <c r="AO485" s="209"/>
      <c r="AP485" s="209"/>
      <c r="AQ485" s="209"/>
      <c r="AR485" s="209"/>
      <c r="AS485" s="209"/>
      <c r="AT485" s="209"/>
    </row>
    <row r="486" spans="1:46" x14ac:dyDescent="0.35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  <c r="AH486" s="209"/>
      <c r="AI486" s="209"/>
      <c r="AJ486" s="209"/>
      <c r="AK486" s="209"/>
      <c r="AL486" s="209"/>
      <c r="AM486" s="209"/>
      <c r="AN486" s="209"/>
      <c r="AO486" s="209"/>
      <c r="AP486" s="209"/>
      <c r="AQ486" s="209"/>
      <c r="AR486" s="209"/>
      <c r="AS486" s="209"/>
      <c r="AT486" s="209"/>
    </row>
    <row r="487" spans="1:46" x14ac:dyDescent="0.35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  <c r="AH487" s="209"/>
      <c r="AI487" s="209"/>
      <c r="AJ487" s="209"/>
      <c r="AK487" s="209"/>
      <c r="AL487" s="209"/>
      <c r="AM487" s="209"/>
      <c r="AN487" s="209"/>
      <c r="AO487" s="209"/>
      <c r="AP487" s="209"/>
      <c r="AQ487" s="209"/>
      <c r="AR487" s="209"/>
      <c r="AS487" s="209"/>
      <c r="AT487" s="209"/>
    </row>
    <row r="488" spans="1:46" x14ac:dyDescent="0.35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  <c r="AH488" s="209"/>
      <c r="AI488" s="209"/>
      <c r="AJ488" s="209"/>
      <c r="AK488" s="209"/>
      <c r="AL488" s="209"/>
      <c r="AM488" s="209"/>
      <c r="AN488" s="209"/>
      <c r="AO488" s="209"/>
      <c r="AP488" s="209"/>
      <c r="AQ488" s="209"/>
      <c r="AR488" s="209"/>
      <c r="AS488" s="209"/>
      <c r="AT488" s="209"/>
    </row>
    <row r="489" spans="1:46" x14ac:dyDescent="0.35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  <c r="AH489" s="209"/>
      <c r="AI489" s="209"/>
      <c r="AJ489" s="209"/>
      <c r="AK489" s="209"/>
      <c r="AL489" s="209"/>
      <c r="AM489" s="209"/>
      <c r="AN489" s="209"/>
      <c r="AO489" s="209"/>
      <c r="AP489" s="209"/>
      <c r="AQ489" s="209"/>
      <c r="AR489" s="209"/>
      <c r="AS489" s="209"/>
      <c r="AT489" s="209"/>
    </row>
    <row r="490" spans="1:46" x14ac:dyDescent="0.35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  <c r="AH490" s="209"/>
      <c r="AI490" s="209"/>
      <c r="AJ490" s="209"/>
      <c r="AK490" s="209"/>
      <c r="AL490" s="209"/>
      <c r="AM490" s="209"/>
      <c r="AN490" s="209"/>
      <c r="AO490" s="209"/>
      <c r="AP490" s="209"/>
      <c r="AQ490" s="209"/>
      <c r="AR490" s="209"/>
      <c r="AS490" s="209"/>
      <c r="AT490" s="209"/>
    </row>
    <row r="491" spans="1:46" x14ac:dyDescent="0.35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  <c r="AH491" s="209"/>
      <c r="AI491" s="209"/>
      <c r="AJ491" s="209"/>
      <c r="AK491" s="209"/>
      <c r="AL491" s="209"/>
      <c r="AM491" s="209"/>
      <c r="AN491" s="209"/>
      <c r="AO491" s="209"/>
      <c r="AP491" s="209"/>
      <c r="AQ491" s="209"/>
      <c r="AR491" s="209"/>
      <c r="AS491" s="209"/>
      <c r="AT491" s="209"/>
    </row>
    <row r="492" spans="1:46" x14ac:dyDescent="0.35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  <c r="AH492" s="209"/>
      <c r="AI492" s="209"/>
      <c r="AJ492" s="209"/>
      <c r="AK492" s="209"/>
      <c r="AL492" s="209"/>
      <c r="AM492" s="209"/>
      <c r="AN492" s="209"/>
      <c r="AO492" s="209"/>
      <c r="AP492" s="209"/>
      <c r="AQ492" s="209"/>
      <c r="AR492" s="209"/>
      <c r="AS492" s="209"/>
      <c r="AT492" s="209"/>
    </row>
    <row r="493" spans="1:46" x14ac:dyDescent="0.35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  <c r="AH493" s="209"/>
      <c r="AI493" s="209"/>
      <c r="AJ493" s="209"/>
      <c r="AK493" s="209"/>
      <c r="AL493" s="209"/>
      <c r="AM493" s="209"/>
      <c r="AN493" s="209"/>
      <c r="AO493" s="209"/>
      <c r="AP493" s="209"/>
      <c r="AQ493" s="209"/>
      <c r="AR493" s="209"/>
      <c r="AS493" s="209"/>
      <c r="AT493" s="209"/>
    </row>
    <row r="494" spans="1:46" x14ac:dyDescent="0.35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  <c r="AH494" s="209"/>
      <c r="AI494" s="209"/>
      <c r="AJ494" s="209"/>
      <c r="AK494" s="209"/>
      <c r="AL494" s="209"/>
      <c r="AM494" s="209"/>
      <c r="AN494" s="209"/>
      <c r="AO494" s="209"/>
      <c r="AP494" s="209"/>
      <c r="AQ494" s="209"/>
      <c r="AR494" s="209"/>
      <c r="AS494" s="209"/>
      <c r="AT494" s="209"/>
    </row>
    <row r="495" spans="1:46" x14ac:dyDescent="0.35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  <c r="AH495" s="209"/>
      <c r="AI495" s="209"/>
      <c r="AJ495" s="209"/>
      <c r="AK495" s="209"/>
      <c r="AL495" s="209"/>
      <c r="AM495" s="209"/>
      <c r="AN495" s="209"/>
      <c r="AO495" s="209"/>
      <c r="AP495" s="209"/>
      <c r="AQ495" s="209"/>
      <c r="AR495" s="209"/>
      <c r="AS495" s="209"/>
      <c r="AT495" s="209"/>
    </row>
    <row r="496" spans="1:46" x14ac:dyDescent="0.35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  <c r="AH496" s="209"/>
      <c r="AI496" s="209"/>
      <c r="AJ496" s="209"/>
      <c r="AK496" s="209"/>
      <c r="AL496" s="209"/>
      <c r="AM496" s="209"/>
      <c r="AN496" s="209"/>
      <c r="AO496" s="209"/>
      <c r="AP496" s="209"/>
      <c r="AQ496" s="209"/>
      <c r="AR496" s="209"/>
      <c r="AS496" s="209"/>
      <c r="AT496" s="209"/>
    </row>
    <row r="497" spans="1:46" x14ac:dyDescent="0.35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  <c r="AH497" s="209"/>
      <c r="AI497" s="209"/>
      <c r="AJ497" s="209"/>
      <c r="AK497" s="209"/>
      <c r="AL497" s="209"/>
      <c r="AM497" s="209"/>
      <c r="AN497" s="209"/>
      <c r="AO497" s="209"/>
      <c r="AP497" s="209"/>
      <c r="AQ497" s="209"/>
      <c r="AR497" s="209"/>
      <c r="AS497" s="209"/>
      <c r="AT497" s="209"/>
    </row>
    <row r="498" spans="1:46" x14ac:dyDescent="0.35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  <c r="AH498" s="209"/>
      <c r="AI498" s="209"/>
      <c r="AJ498" s="209"/>
      <c r="AK498" s="209"/>
      <c r="AL498" s="209"/>
      <c r="AM498" s="209"/>
      <c r="AN498" s="209"/>
      <c r="AO498" s="209"/>
      <c r="AP498" s="209"/>
      <c r="AQ498" s="209"/>
      <c r="AR498" s="209"/>
      <c r="AS498" s="209"/>
      <c r="AT498" s="209"/>
    </row>
    <row r="499" spans="1:46" x14ac:dyDescent="0.35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  <c r="AH499" s="209"/>
      <c r="AI499" s="209"/>
      <c r="AJ499" s="209"/>
      <c r="AK499" s="209"/>
      <c r="AL499" s="209"/>
      <c r="AM499" s="209"/>
      <c r="AN499" s="209"/>
      <c r="AO499" s="209"/>
      <c r="AP499" s="209"/>
      <c r="AQ499" s="209"/>
      <c r="AR499" s="209"/>
      <c r="AS499" s="209"/>
      <c r="AT499" s="209"/>
    </row>
    <row r="500" spans="1:46" x14ac:dyDescent="0.35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  <c r="AH500" s="209"/>
      <c r="AI500" s="209"/>
      <c r="AJ500" s="209"/>
      <c r="AK500" s="209"/>
      <c r="AL500" s="209"/>
      <c r="AM500" s="209"/>
      <c r="AN500" s="209"/>
      <c r="AO500" s="209"/>
      <c r="AP500" s="209"/>
      <c r="AQ500" s="209"/>
      <c r="AR500" s="209"/>
      <c r="AS500" s="209"/>
      <c r="AT500" s="209"/>
    </row>
    <row r="501" spans="1:46" x14ac:dyDescent="0.35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  <c r="AH501" s="209"/>
      <c r="AI501" s="209"/>
      <c r="AJ501" s="209"/>
      <c r="AK501" s="209"/>
      <c r="AL501" s="209"/>
      <c r="AM501" s="209"/>
      <c r="AN501" s="209"/>
      <c r="AO501" s="209"/>
      <c r="AP501" s="209"/>
      <c r="AQ501" s="209"/>
      <c r="AR501" s="209"/>
      <c r="AS501" s="209"/>
      <c r="AT501" s="209"/>
    </row>
    <row r="502" spans="1:46" x14ac:dyDescent="0.35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  <c r="AH502" s="209"/>
      <c r="AI502" s="209"/>
      <c r="AJ502" s="209"/>
      <c r="AK502" s="209"/>
      <c r="AL502" s="209"/>
      <c r="AM502" s="209"/>
      <c r="AN502" s="209"/>
      <c r="AO502" s="209"/>
      <c r="AP502" s="209"/>
      <c r="AQ502" s="209"/>
      <c r="AR502" s="209"/>
      <c r="AS502" s="209"/>
      <c r="AT502" s="209"/>
    </row>
    <row r="503" spans="1:46" x14ac:dyDescent="0.35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  <c r="AH503" s="209"/>
      <c r="AI503" s="209"/>
      <c r="AJ503" s="209"/>
      <c r="AK503" s="209"/>
      <c r="AL503" s="209"/>
      <c r="AM503" s="209"/>
      <c r="AN503" s="209"/>
      <c r="AO503" s="209"/>
      <c r="AP503" s="209"/>
      <c r="AQ503" s="209"/>
      <c r="AR503" s="209"/>
      <c r="AS503" s="209"/>
      <c r="AT503" s="209"/>
    </row>
    <row r="504" spans="1:46" x14ac:dyDescent="0.35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  <c r="AH504" s="209"/>
      <c r="AI504" s="209"/>
      <c r="AJ504" s="209"/>
      <c r="AK504" s="209"/>
      <c r="AL504" s="209"/>
      <c r="AM504" s="209"/>
      <c r="AN504" s="209"/>
      <c r="AO504" s="209"/>
      <c r="AP504" s="209"/>
      <c r="AQ504" s="209"/>
      <c r="AR504" s="209"/>
      <c r="AS504" s="209"/>
      <c r="AT504" s="209"/>
    </row>
    <row r="505" spans="1:46" x14ac:dyDescent="0.35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  <c r="AH505" s="209"/>
      <c r="AI505" s="209"/>
      <c r="AJ505" s="209"/>
      <c r="AK505" s="209"/>
      <c r="AL505" s="209"/>
      <c r="AM505" s="209"/>
      <c r="AN505" s="209"/>
      <c r="AO505" s="209"/>
      <c r="AP505" s="209"/>
      <c r="AQ505" s="209"/>
      <c r="AR505" s="209"/>
      <c r="AS505" s="209"/>
      <c r="AT505" s="209"/>
    </row>
    <row r="506" spans="1:46" x14ac:dyDescent="0.35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  <c r="AH506" s="209"/>
      <c r="AI506" s="209"/>
      <c r="AJ506" s="209"/>
      <c r="AK506" s="209"/>
      <c r="AL506" s="209"/>
      <c r="AM506" s="209"/>
      <c r="AN506" s="209"/>
      <c r="AO506" s="209"/>
      <c r="AP506" s="209"/>
      <c r="AQ506" s="209"/>
      <c r="AR506" s="209"/>
      <c r="AS506" s="209"/>
      <c r="AT506" s="209"/>
    </row>
    <row r="507" spans="1:46" x14ac:dyDescent="0.35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  <c r="AH507" s="209"/>
      <c r="AI507" s="209"/>
      <c r="AJ507" s="209"/>
      <c r="AK507" s="209"/>
      <c r="AL507" s="209"/>
      <c r="AM507" s="209"/>
      <c r="AN507" s="209"/>
      <c r="AO507" s="209"/>
      <c r="AP507" s="209"/>
      <c r="AQ507" s="209"/>
      <c r="AR507" s="209"/>
      <c r="AS507" s="209"/>
      <c r="AT507" s="209"/>
    </row>
    <row r="508" spans="1:46" x14ac:dyDescent="0.35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  <c r="AH508" s="209"/>
      <c r="AI508" s="209"/>
      <c r="AJ508" s="209"/>
      <c r="AK508" s="209"/>
      <c r="AL508" s="209"/>
      <c r="AM508" s="209"/>
      <c r="AN508" s="209"/>
      <c r="AO508" s="209"/>
      <c r="AP508" s="209"/>
      <c r="AQ508" s="209"/>
      <c r="AR508" s="209"/>
      <c r="AS508" s="209"/>
      <c r="AT508" s="209"/>
    </row>
    <row r="509" spans="1:46" x14ac:dyDescent="0.35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  <c r="AH509" s="209"/>
      <c r="AI509" s="209"/>
      <c r="AJ509" s="209"/>
      <c r="AK509" s="209"/>
      <c r="AL509" s="209"/>
      <c r="AM509" s="209"/>
      <c r="AN509" s="209"/>
      <c r="AO509" s="209"/>
      <c r="AP509" s="209"/>
      <c r="AQ509" s="209"/>
      <c r="AR509" s="209"/>
      <c r="AS509" s="209"/>
      <c r="AT509" s="209"/>
    </row>
    <row r="510" spans="1:46" x14ac:dyDescent="0.35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  <c r="AH510" s="209"/>
      <c r="AI510" s="209"/>
      <c r="AJ510" s="209"/>
      <c r="AK510" s="209"/>
      <c r="AL510" s="209"/>
      <c r="AM510" s="209"/>
      <c r="AN510" s="209"/>
      <c r="AO510" s="209"/>
      <c r="AP510" s="209"/>
      <c r="AQ510" s="209"/>
      <c r="AR510" s="209"/>
      <c r="AS510" s="209"/>
      <c r="AT510" s="209"/>
    </row>
    <row r="511" spans="1:46" x14ac:dyDescent="0.35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  <c r="AH511" s="209"/>
      <c r="AI511" s="209"/>
      <c r="AJ511" s="209"/>
      <c r="AK511" s="209"/>
      <c r="AL511" s="209"/>
      <c r="AM511" s="209"/>
      <c r="AN511" s="209"/>
      <c r="AO511" s="209"/>
      <c r="AP511" s="209"/>
      <c r="AQ511" s="209"/>
      <c r="AR511" s="209"/>
      <c r="AS511" s="209"/>
      <c r="AT511" s="209"/>
    </row>
    <row r="512" spans="1:46" x14ac:dyDescent="0.35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  <c r="AH512" s="209"/>
      <c r="AI512" s="209"/>
      <c r="AJ512" s="209"/>
      <c r="AK512" s="209"/>
      <c r="AL512" s="209"/>
      <c r="AM512" s="209"/>
      <c r="AN512" s="209"/>
      <c r="AO512" s="209"/>
      <c r="AP512" s="209"/>
      <c r="AQ512" s="209"/>
      <c r="AR512" s="209"/>
      <c r="AS512" s="209"/>
      <c r="AT512" s="209"/>
    </row>
    <row r="513" spans="1:46" x14ac:dyDescent="0.35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  <c r="AH513" s="209"/>
      <c r="AI513" s="209"/>
      <c r="AJ513" s="209"/>
      <c r="AK513" s="209"/>
      <c r="AL513" s="209"/>
      <c r="AM513" s="209"/>
      <c r="AN513" s="209"/>
      <c r="AO513" s="209"/>
      <c r="AP513" s="209"/>
      <c r="AQ513" s="209"/>
      <c r="AR513" s="209"/>
      <c r="AS513" s="209"/>
      <c r="AT513" s="209"/>
    </row>
    <row r="514" spans="1:46" x14ac:dyDescent="0.35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  <c r="AH514" s="209"/>
      <c r="AI514" s="209"/>
      <c r="AJ514" s="209"/>
      <c r="AK514" s="209"/>
      <c r="AL514" s="209"/>
      <c r="AM514" s="209"/>
      <c r="AN514" s="209"/>
      <c r="AO514" s="209"/>
      <c r="AP514" s="209"/>
      <c r="AQ514" s="209"/>
      <c r="AR514" s="209"/>
      <c r="AS514" s="209"/>
      <c r="AT514" s="209"/>
    </row>
    <row r="515" spans="1:46" x14ac:dyDescent="0.35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  <c r="AH515" s="209"/>
      <c r="AI515" s="209"/>
      <c r="AJ515" s="209"/>
      <c r="AK515" s="209"/>
      <c r="AL515" s="209"/>
      <c r="AM515" s="209"/>
      <c r="AN515" s="209"/>
      <c r="AO515" s="209"/>
      <c r="AP515" s="209"/>
      <c r="AQ515" s="209"/>
      <c r="AR515" s="209"/>
      <c r="AS515" s="209"/>
      <c r="AT515" s="209"/>
    </row>
    <row r="516" spans="1:46" x14ac:dyDescent="0.35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  <c r="AH516" s="209"/>
      <c r="AI516" s="209"/>
      <c r="AJ516" s="209"/>
      <c r="AK516" s="209"/>
      <c r="AL516" s="209"/>
      <c r="AM516" s="209"/>
      <c r="AN516" s="209"/>
      <c r="AO516" s="209"/>
      <c r="AP516" s="209"/>
      <c r="AQ516" s="209"/>
      <c r="AR516" s="209"/>
      <c r="AS516" s="209"/>
      <c r="AT516" s="209"/>
    </row>
    <row r="517" spans="1:46" x14ac:dyDescent="0.35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  <c r="AH517" s="209"/>
      <c r="AI517" s="209"/>
      <c r="AJ517" s="209"/>
      <c r="AK517" s="209"/>
      <c r="AL517" s="209"/>
      <c r="AM517" s="209"/>
      <c r="AN517" s="209"/>
      <c r="AO517" s="209"/>
      <c r="AP517" s="209"/>
      <c r="AQ517" s="209"/>
      <c r="AR517" s="209"/>
      <c r="AS517" s="209"/>
      <c r="AT517" s="209"/>
    </row>
    <row r="518" spans="1:46" x14ac:dyDescent="0.35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  <c r="AH518" s="209"/>
      <c r="AI518" s="209"/>
      <c r="AJ518" s="209"/>
      <c r="AK518" s="209"/>
      <c r="AL518" s="209"/>
      <c r="AM518" s="209"/>
      <c r="AN518" s="209"/>
      <c r="AO518" s="209"/>
      <c r="AP518" s="209"/>
      <c r="AQ518" s="209"/>
      <c r="AR518" s="209"/>
      <c r="AS518" s="209"/>
      <c r="AT518" s="209"/>
    </row>
    <row r="519" spans="1:46" x14ac:dyDescent="0.35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  <c r="AH519" s="209"/>
      <c r="AI519" s="209"/>
      <c r="AJ519" s="209"/>
      <c r="AK519" s="209"/>
      <c r="AL519" s="209"/>
      <c r="AM519" s="209"/>
      <c r="AN519" s="209"/>
      <c r="AO519" s="209"/>
      <c r="AP519" s="209"/>
      <c r="AQ519" s="209"/>
      <c r="AR519" s="209"/>
      <c r="AS519" s="209"/>
      <c r="AT519" s="209"/>
    </row>
    <row r="520" spans="1:46" x14ac:dyDescent="0.35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  <c r="AH520" s="209"/>
      <c r="AI520" s="209"/>
      <c r="AJ520" s="209"/>
      <c r="AK520" s="209"/>
      <c r="AL520" s="209"/>
      <c r="AM520" s="209"/>
      <c r="AN520" s="209"/>
      <c r="AO520" s="209"/>
      <c r="AP520" s="209"/>
      <c r="AQ520" s="209"/>
      <c r="AR520" s="209"/>
      <c r="AS520" s="209"/>
      <c r="AT520" s="209"/>
    </row>
    <row r="521" spans="1:46" x14ac:dyDescent="0.35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  <c r="AH521" s="209"/>
      <c r="AI521" s="209"/>
      <c r="AJ521" s="209"/>
      <c r="AK521" s="209"/>
      <c r="AL521" s="209"/>
      <c r="AM521" s="209"/>
      <c r="AN521" s="209"/>
      <c r="AO521" s="209"/>
      <c r="AP521" s="209"/>
      <c r="AQ521" s="209"/>
      <c r="AR521" s="209"/>
      <c r="AS521" s="209"/>
      <c r="AT521" s="209"/>
    </row>
    <row r="522" spans="1:46" x14ac:dyDescent="0.35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  <c r="AH522" s="209"/>
      <c r="AI522" s="209"/>
      <c r="AJ522" s="209"/>
      <c r="AK522" s="209"/>
      <c r="AL522" s="209"/>
      <c r="AM522" s="209"/>
      <c r="AN522" s="209"/>
      <c r="AO522" s="209"/>
      <c r="AP522" s="209"/>
      <c r="AQ522" s="209"/>
      <c r="AR522" s="209"/>
      <c r="AS522" s="209"/>
      <c r="AT522" s="209"/>
    </row>
    <row r="523" spans="1:46" x14ac:dyDescent="0.35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  <c r="AH523" s="209"/>
      <c r="AI523" s="209"/>
      <c r="AJ523" s="209"/>
      <c r="AK523" s="209"/>
      <c r="AL523" s="209"/>
      <c r="AM523" s="209"/>
      <c r="AN523" s="209"/>
      <c r="AO523" s="209"/>
      <c r="AP523" s="209"/>
      <c r="AQ523" s="209"/>
      <c r="AR523" s="209"/>
      <c r="AS523" s="209"/>
      <c r="AT523" s="209"/>
    </row>
    <row r="524" spans="1:46" x14ac:dyDescent="0.35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  <c r="AH524" s="209"/>
      <c r="AI524" s="209"/>
      <c r="AJ524" s="209"/>
      <c r="AK524" s="209"/>
      <c r="AL524" s="209"/>
      <c r="AM524" s="209"/>
      <c r="AN524" s="209"/>
      <c r="AO524" s="209"/>
      <c r="AP524" s="209"/>
      <c r="AQ524" s="209"/>
      <c r="AR524" s="209"/>
      <c r="AS524" s="209"/>
      <c r="AT524" s="209"/>
    </row>
    <row r="525" spans="1:46" x14ac:dyDescent="0.35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  <c r="AH525" s="209"/>
      <c r="AI525" s="209"/>
      <c r="AJ525" s="209"/>
      <c r="AK525" s="209"/>
      <c r="AL525" s="209"/>
      <c r="AM525" s="209"/>
      <c r="AN525" s="209"/>
      <c r="AO525" s="209"/>
      <c r="AP525" s="209"/>
      <c r="AQ525" s="209"/>
      <c r="AR525" s="209"/>
      <c r="AS525" s="209"/>
      <c r="AT525" s="209"/>
    </row>
    <row r="526" spans="1:46" x14ac:dyDescent="0.35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  <c r="AH526" s="209"/>
      <c r="AI526" s="209"/>
      <c r="AJ526" s="209"/>
      <c r="AK526" s="209"/>
      <c r="AL526" s="209"/>
      <c r="AM526" s="209"/>
      <c r="AN526" s="209"/>
      <c r="AO526" s="209"/>
      <c r="AP526" s="209"/>
      <c r="AQ526" s="209"/>
      <c r="AR526" s="209"/>
      <c r="AS526" s="209"/>
      <c r="AT526" s="209"/>
    </row>
    <row r="527" spans="1:46" x14ac:dyDescent="0.35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  <c r="AH527" s="209"/>
      <c r="AI527" s="209"/>
      <c r="AJ527" s="209"/>
      <c r="AK527" s="209"/>
      <c r="AL527" s="209"/>
      <c r="AM527" s="209"/>
      <c r="AN527" s="209"/>
      <c r="AO527" s="209"/>
      <c r="AP527" s="209"/>
      <c r="AQ527" s="209"/>
      <c r="AR527" s="209"/>
      <c r="AS527" s="209"/>
      <c r="AT527" s="209"/>
    </row>
    <row r="528" spans="1:46" x14ac:dyDescent="0.35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  <c r="AH528" s="209"/>
      <c r="AI528" s="209"/>
      <c r="AJ528" s="209"/>
      <c r="AK528" s="209"/>
      <c r="AL528" s="209"/>
      <c r="AM528" s="209"/>
      <c r="AN528" s="209"/>
      <c r="AO528" s="209"/>
      <c r="AP528" s="209"/>
      <c r="AQ528" s="209"/>
      <c r="AR528" s="209"/>
      <c r="AS528" s="209"/>
      <c r="AT528" s="209"/>
    </row>
    <row r="529" spans="1:46" x14ac:dyDescent="0.35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  <c r="AH529" s="209"/>
      <c r="AI529" s="209"/>
      <c r="AJ529" s="209"/>
      <c r="AK529" s="209"/>
      <c r="AL529" s="209"/>
      <c r="AM529" s="209"/>
      <c r="AN529" s="209"/>
      <c r="AO529" s="209"/>
      <c r="AP529" s="209"/>
      <c r="AQ529" s="209"/>
      <c r="AR529" s="209"/>
      <c r="AS529" s="209"/>
      <c r="AT529" s="209"/>
    </row>
    <row r="530" spans="1:46" x14ac:dyDescent="0.35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  <c r="AH530" s="209"/>
      <c r="AI530" s="209"/>
      <c r="AJ530" s="209"/>
      <c r="AK530" s="209"/>
      <c r="AL530" s="209"/>
      <c r="AM530" s="209"/>
      <c r="AN530" s="209"/>
      <c r="AO530" s="209"/>
      <c r="AP530" s="209"/>
      <c r="AQ530" s="209"/>
      <c r="AR530" s="209"/>
      <c r="AS530" s="209"/>
      <c r="AT530" s="209"/>
    </row>
    <row r="531" spans="1:46" x14ac:dyDescent="0.35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  <c r="AH531" s="209"/>
      <c r="AI531" s="209"/>
      <c r="AJ531" s="209"/>
      <c r="AK531" s="209"/>
      <c r="AL531" s="209"/>
      <c r="AM531" s="209"/>
      <c r="AN531" s="209"/>
      <c r="AO531" s="209"/>
      <c r="AP531" s="209"/>
      <c r="AQ531" s="209"/>
      <c r="AR531" s="209"/>
      <c r="AS531" s="209"/>
      <c r="AT531" s="209"/>
    </row>
    <row r="532" spans="1:46" x14ac:dyDescent="0.35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  <c r="AH532" s="209"/>
      <c r="AI532" s="209"/>
      <c r="AJ532" s="209"/>
      <c r="AK532" s="209"/>
      <c r="AL532" s="209"/>
      <c r="AM532" s="209"/>
      <c r="AN532" s="209"/>
      <c r="AO532" s="209"/>
      <c r="AP532" s="209"/>
      <c r="AQ532" s="209"/>
      <c r="AR532" s="209"/>
      <c r="AS532" s="209"/>
      <c r="AT532" s="209"/>
    </row>
    <row r="533" spans="1:46" x14ac:dyDescent="0.35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  <c r="AH533" s="209"/>
      <c r="AI533" s="209"/>
      <c r="AJ533" s="209"/>
      <c r="AK533" s="209"/>
      <c r="AL533" s="209"/>
      <c r="AM533" s="209"/>
      <c r="AN533" s="209"/>
      <c r="AO533" s="209"/>
      <c r="AP533" s="209"/>
      <c r="AQ533" s="209"/>
      <c r="AR533" s="209"/>
      <c r="AS533" s="209"/>
      <c r="AT533" s="209"/>
    </row>
    <row r="534" spans="1:46" x14ac:dyDescent="0.35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  <c r="AH534" s="209"/>
      <c r="AI534" s="209"/>
      <c r="AJ534" s="209"/>
      <c r="AK534" s="209"/>
      <c r="AL534" s="209"/>
      <c r="AM534" s="209"/>
      <c r="AN534" s="209"/>
      <c r="AO534" s="209"/>
      <c r="AP534" s="209"/>
      <c r="AQ534" s="209"/>
      <c r="AR534" s="209"/>
      <c r="AS534" s="209"/>
      <c r="AT534" s="209"/>
    </row>
    <row r="535" spans="1:46" x14ac:dyDescent="0.35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  <c r="AH535" s="209"/>
      <c r="AI535" s="209"/>
      <c r="AJ535" s="209"/>
      <c r="AK535" s="209"/>
      <c r="AL535" s="209"/>
      <c r="AM535" s="209"/>
      <c r="AN535" s="209"/>
      <c r="AO535" s="209"/>
      <c r="AP535" s="209"/>
      <c r="AQ535" s="209"/>
      <c r="AR535" s="209"/>
      <c r="AS535" s="209"/>
      <c r="AT535" s="209"/>
    </row>
    <row r="536" spans="1:46" x14ac:dyDescent="0.35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  <c r="AH536" s="209"/>
      <c r="AI536" s="209"/>
      <c r="AJ536" s="209"/>
      <c r="AK536" s="209"/>
      <c r="AL536" s="209"/>
      <c r="AM536" s="209"/>
      <c r="AN536" s="209"/>
      <c r="AO536" s="209"/>
      <c r="AP536" s="209"/>
      <c r="AQ536" s="209"/>
      <c r="AR536" s="209"/>
      <c r="AS536" s="209"/>
      <c r="AT536" s="209"/>
    </row>
    <row r="537" spans="1:46" x14ac:dyDescent="0.35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  <c r="AH537" s="209"/>
      <c r="AI537" s="209"/>
      <c r="AJ537" s="209"/>
      <c r="AK537" s="209"/>
      <c r="AL537" s="209"/>
      <c r="AM537" s="209"/>
      <c r="AN537" s="209"/>
      <c r="AO537" s="209"/>
      <c r="AP537" s="209"/>
      <c r="AQ537" s="209"/>
      <c r="AR537" s="209"/>
      <c r="AS537" s="209"/>
      <c r="AT537" s="209"/>
    </row>
    <row r="538" spans="1:46" x14ac:dyDescent="0.35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  <c r="AH538" s="209"/>
      <c r="AI538" s="209"/>
      <c r="AJ538" s="209"/>
      <c r="AK538" s="209"/>
      <c r="AL538" s="209"/>
      <c r="AM538" s="209"/>
      <c r="AN538" s="209"/>
      <c r="AO538" s="209"/>
      <c r="AP538" s="209"/>
      <c r="AQ538" s="209"/>
      <c r="AR538" s="209"/>
      <c r="AS538" s="209"/>
      <c r="AT538" s="209"/>
    </row>
    <row r="539" spans="1:46" x14ac:dyDescent="0.35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  <c r="AH539" s="209"/>
      <c r="AI539" s="209"/>
      <c r="AJ539" s="209"/>
      <c r="AK539" s="209"/>
      <c r="AL539" s="209"/>
      <c r="AM539" s="209"/>
      <c r="AN539" s="209"/>
      <c r="AO539" s="209"/>
      <c r="AP539" s="209"/>
      <c r="AQ539" s="209"/>
      <c r="AR539" s="209"/>
      <c r="AS539" s="209"/>
      <c r="AT539" s="209"/>
    </row>
    <row r="540" spans="1:46" x14ac:dyDescent="0.35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  <c r="AH540" s="209"/>
      <c r="AI540" s="209"/>
      <c r="AJ540" s="209"/>
      <c r="AK540" s="209"/>
      <c r="AL540" s="209"/>
      <c r="AM540" s="209"/>
      <c r="AN540" s="209"/>
      <c r="AO540" s="209"/>
      <c r="AP540" s="209"/>
      <c r="AQ540" s="209"/>
      <c r="AR540" s="209"/>
      <c r="AS540" s="209"/>
      <c r="AT540" s="209"/>
    </row>
    <row r="541" spans="1:46" x14ac:dyDescent="0.35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  <c r="AH541" s="209"/>
      <c r="AI541" s="209"/>
      <c r="AJ541" s="209"/>
      <c r="AK541" s="209"/>
      <c r="AL541" s="209"/>
      <c r="AM541" s="209"/>
      <c r="AN541" s="209"/>
      <c r="AO541" s="209"/>
      <c r="AP541" s="209"/>
      <c r="AQ541" s="209"/>
      <c r="AR541" s="209"/>
      <c r="AS541" s="209"/>
      <c r="AT541" s="209"/>
    </row>
    <row r="542" spans="1:46" x14ac:dyDescent="0.35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  <c r="AH542" s="209"/>
      <c r="AI542" s="209"/>
      <c r="AJ542" s="209"/>
      <c r="AK542" s="209"/>
      <c r="AL542" s="209"/>
      <c r="AM542" s="209"/>
      <c r="AN542" s="209"/>
      <c r="AO542" s="209"/>
      <c r="AP542" s="209"/>
      <c r="AQ542" s="209"/>
      <c r="AR542" s="209"/>
      <c r="AS542" s="209"/>
      <c r="AT542" s="209"/>
    </row>
    <row r="543" spans="1:46" x14ac:dyDescent="0.35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  <c r="AH543" s="209"/>
      <c r="AI543" s="209"/>
      <c r="AJ543" s="209"/>
      <c r="AK543" s="209"/>
      <c r="AL543" s="209"/>
      <c r="AM543" s="209"/>
      <c r="AN543" s="209"/>
      <c r="AO543" s="209"/>
      <c r="AP543" s="209"/>
      <c r="AQ543" s="209"/>
      <c r="AR543" s="209"/>
      <c r="AS543" s="209"/>
      <c r="AT543" s="209"/>
    </row>
    <row r="544" spans="1:46" x14ac:dyDescent="0.35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  <c r="AH544" s="209"/>
      <c r="AI544" s="209"/>
      <c r="AJ544" s="209"/>
      <c r="AK544" s="209"/>
      <c r="AL544" s="209"/>
      <c r="AM544" s="209"/>
      <c r="AN544" s="209"/>
      <c r="AO544" s="209"/>
      <c r="AP544" s="209"/>
      <c r="AQ544" s="209"/>
      <c r="AR544" s="209"/>
      <c r="AS544" s="209"/>
      <c r="AT544" s="209"/>
    </row>
    <row r="545" spans="1:46" x14ac:dyDescent="0.35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  <c r="AH545" s="209"/>
      <c r="AI545" s="209"/>
      <c r="AJ545" s="209"/>
      <c r="AK545" s="209"/>
      <c r="AL545" s="209"/>
      <c r="AM545" s="209"/>
      <c r="AN545" s="209"/>
      <c r="AO545" s="209"/>
      <c r="AP545" s="209"/>
      <c r="AQ545" s="209"/>
      <c r="AR545" s="209"/>
      <c r="AS545" s="209"/>
      <c r="AT545" s="209"/>
    </row>
    <row r="546" spans="1:46" x14ac:dyDescent="0.35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  <c r="AH546" s="209"/>
      <c r="AI546" s="209"/>
      <c r="AJ546" s="209"/>
      <c r="AK546" s="209"/>
      <c r="AL546" s="209"/>
      <c r="AM546" s="209"/>
      <c r="AN546" s="209"/>
      <c r="AO546" s="209"/>
      <c r="AP546" s="209"/>
      <c r="AQ546" s="209"/>
      <c r="AR546" s="209"/>
      <c r="AS546" s="209"/>
      <c r="AT546" s="209"/>
    </row>
    <row r="547" spans="1:46" x14ac:dyDescent="0.35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  <c r="AH547" s="209"/>
      <c r="AI547" s="209"/>
      <c r="AJ547" s="209"/>
      <c r="AK547" s="209"/>
      <c r="AL547" s="209"/>
      <c r="AM547" s="209"/>
      <c r="AN547" s="209"/>
      <c r="AO547" s="209"/>
      <c r="AP547" s="209"/>
      <c r="AQ547" s="209"/>
      <c r="AR547" s="209"/>
      <c r="AS547" s="209"/>
      <c r="AT547" s="209"/>
    </row>
    <row r="548" spans="1:46" x14ac:dyDescent="0.35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  <c r="AH548" s="209"/>
      <c r="AI548" s="209"/>
      <c r="AJ548" s="209"/>
      <c r="AK548" s="209"/>
      <c r="AL548" s="209"/>
      <c r="AM548" s="209"/>
      <c r="AN548" s="209"/>
      <c r="AO548" s="209"/>
      <c r="AP548" s="209"/>
      <c r="AQ548" s="209"/>
      <c r="AR548" s="209"/>
      <c r="AS548" s="209"/>
      <c r="AT548" s="209"/>
    </row>
    <row r="549" spans="1:46" x14ac:dyDescent="0.35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  <c r="AH549" s="209"/>
      <c r="AI549" s="209"/>
      <c r="AJ549" s="209"/>
      <c r="AK549" s="209"/>
      <c r="AL549" s="209"/>
      <c r="AM549" s="209"/>
      <c r="AN549" s="209"/>
      <c r="AO549" s="209"/>
      <c r="AP549" s="209"/>
      <c r="AQ549" s="209"/>
      <c r="AR549" s="209"/>
      <c r="AS549" s="209"/>
      <c r="AT549" s="209"/>
    </row>
    <row r="550" spans="1:46" x14ac:dyDescent="0.35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  <c r="AH550" s="209"/>
      <c r="AI550" s="209"/>
      <c r="AJ550" s="209"/>
      <c r="AK550" s="209"/>
      <c r="AL550" s="209"/>
      <c r="AM550" s="209"/>
      <c r="AN550" s="209"/>
      <c r="AO550" s="209"/>
      <c r="AP550" s="209"/>
      <c r="AQ550" s="209"/>
      <c r="AR550" s="209"/>
      <c r="AS550" s="209"/>
      <c r="AT550" s="209"/>
    </row>
    <row r="551" spans="1:46" x14ac:dyDescent="0.35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  <c r="AH551" s="209"/>
      <c r="AI551" s="209"/>
      <c r="AJ551" s="209"/>
      <c r="AK551" s="209"/>
      <c r="AL551" s="209"/>
      <c r="AM551" s="209"/>
      <c r="AN551" s="209"/>
      <c r="AO551" s="209"/>
      <c r="AP551" s="209"/>
      <c r="AQ551" s="209"/>
      <c r="AR551" s="209"/>
      <c r="AS551" s="209"/>
      <c r="AT551" s="209"/>
    </row>
    <row r="552" spans="1:46" x14ac:dyDescent="0.35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  <c r="AH552" s="209"/>
      <c r="AI552" s="209"/>
      <c r="AJ552" s="209"/>
      <c r="AK552" s="209"/>
      <c r="AL552" s="209"/>
      <c r="AM552" s="209"/>
      <c r="AN552" s="209"/>
      <c r="AO552" s="209"/>
      <c r="AP552" s="209"/>
      <c r="AQ552" s="209"/>
      <c r="AR552" s="209"/>
      <c r="AS552" s="209"/>
      <c r="AT552" s="209"/>
    </row>
    <row r="553" spans="1:46" x14ac:dyDescent="0.35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  <c r="AH553" s="209"/>
      <c r="AI553" s="209"/>
      <c r="AJ553" s="209"/>
      <c r="AK553" s="209"/>
      <c r="AL553" s="209"/>
      <c r="AM553" s="209"/>
      <c r="AN553" s="209"/>
      <c r="AO553" s="209"/>
      <c r="AP553" s="209"/>
      <c r="AQ553" s="209"/>
      <c r="AR553" s="209"/>
      <c r="AS553" s="209"/>
      <c r="AT553" s="209"/>
    </row>
    <row r="554" spans="1:46" x14ac:dyDescent="0.35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  <c r="AH554" s="209"/>
      <c r="AI554" s="209"/>
      <c r="AJ554" s="209"/>
      <c r="AK554" s="209"/>
      <c r="AL554" s="209"/>
      <c r="AM554" s="209"/>
      <c r="AN554" s="209"/>
      <c r="AO554" s="209"/>
      <c r="AP554" s="209"/>
      <c r="AQ554" s="209"/>
      <c r="AR554" s="209"/>
      <c r="AS554" s="209"/>
      <c r="AT554" s="209"/>
    </row>
    <row r="555" spans="1:46" x14ac:dyDescent="0.35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  <c r="AH555" s="209"/>
      <c r="AI555" s="209"/>
      <c r="AJ555" s="209"/>
      <c r="AK555" s="209"/>
      <c r="AL555" s="209"/>
      <c r="AM555" s="209"/>
      <c r="AN555" s="209"/>
      <c r="AO555" s="209"/>
      <c r="AP555" s="209"/>
      <c r="AQ555" s="209"/>
      <c r="AR555" s="209"/>
      <c r="AS555" s="209"/>
      <c r="AT555" s="209"/>
    </row>
    <row r="556" spans="1:46" x14ac:dyDescent="0.35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  <c r="AH556" s="209"/>
      <c r="AI556" s="209"/>
      <c r="AJ556" s="209"/>
      <c r="AK556" s="209"/>
      <c r="AL556" s="209"/>
      <c r="AM556" s="209"/>
      <c r="AN556" s="209"/>
      <c r="AO556" s="209"/>
      <c r="AP556" s="209"/>
      <c r="AQ556" s="209"/>
      <c r="AR556" s="209"/>
      <c r="AS556" s="209"/>
      <c r="AT556" s="209"/>
    </row>
    <row r="557" spans="1:46" x14ac:dyDescent="0.35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  <c r="AH557" s="209"/>
      <c r="AI557" s="209"/>
      <c r="AJ557" s="209"/>
      <c r="AK557" s="209"/>
      <c r="AL557" s="209"/>
      <c r="AM557" s="209"/>
      <c r="AN557" s="209"/>
      <c r="AO557" s="209"/>
      <c r="AP557" s="209"/>
      <c r="AQ557" s="209"/>
      <c r="AR557" s="209"/>
      <c r="AS557" s="209"/>
      <c r="AT557" s="209"/>
    </row>
    <row r="558" spans="1:46" x14ac:dyDescent="0.35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  <c r="AH558" s="209"/>
      <c r="AI558" s="209"/>
      <c r="AJ558" s="209"/>
      <c r="AK558" s="209"/>
      <c r="AL558" s="209"/>
      <c r="AM558" s="209"/>
      <c r="AN558" s="209"/>
      <c r="AO558" s="209"/>
      <c r="AP558" s="209"/>
      <c r="AQ558" s="209"/>
      <c r="AR558" s="209"/>
      <c r="AS558" s="209"/>
      <c r="AT558" s="209"/>
    </row>
    <row r="559" spans="1:46" x14ac:dyDescent="0.35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  <c r="AH559" s="209"/>
      <c r="AI559" s="209"/>
      <c r="AJ559" s="209"/>
      <c r="AK559" s="209"/>
      <c r="AL559" s="209"/>
      <c r="AM559" s="209"/>
      <c r="AN559" s="209"/>
      <c r="AO559" s="209"/>
      <c r="AP559" s="209"/>
      <c r="AQ559" s="209"/>
      <c r="AR559" s="209"/>
      <c r="AS559" s="209"/>
      <c r="AT559" s="209"/>
    </row>
    <row r="560" spans="1:46" x14ac:dyDescent="0.35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  <c r="AH560" s="209"/>
      <c r="AI560" s="209"/>
      <c r="AJ560" s="209"/>
      <c r="AK560" s="209"/>
      <c r="AL560" s="209"/>
      <c r="AM560" s="209"/>
      <c r="AN560" s="209"/>
      <c r="AO560" s="209"/>
      <c r="AP560" s="209"/>
      <c r="AQ560" s="209"/>
      <c r="AR560" s="209"/>
      <c r="AS560" s="209"/>
      <c r="AT560" s="209"/>
    </row>
    <row r="561" spans="1:46" x14ac:dyDescent="0.35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  <c r="AH561" s="209"/>
      <c r="AI561" s="209"/>
      <c r="AJ561" s="209"/>
      <c r="AK561" s="209"/>
      <c r="AL561" s="209"/>
      <c r="AM561" s="209"/>
      <c r="AN561" s="209"/>
      <c r="AO561" s="209"/>
      <c r="AP561" s="209"/>
      <c r="AQ561" s="209"/>
      <c r="AR561" s="209"/>
      <c r="AS561" s="209"/>
      <c r="AT561" s="209"/>
    </row>
    <row r="562" spans="1:46" x14ac:dyDescent="0.35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  <c r="AH562" s="209"/>
      <c r="AI562" s="209"/>
      <c r="AJ562" s="209"/>
      <c r="AK562" s="209"/>
      <c r="AL562" s="209"/>
      <c r="AM562" s="209"/>
      <c r="AN562" s="209"/>
      <c r="AO562" s="209"/>
      <c r="AP562" s="209"/>
      <c r="AQ562" s="209"/>
      <c r="AR562" s="209"/>
      <c r="AS562" s="209"/>
      <c r="AT562" s="209"/>
    </row>
    <row r="563" spans="1:46" x14ac:dyDescent="0.35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  <c r="AH563" s="209"/>
      <c r="AI563" s="209"/>
      <c r="AJ563" s="209"/>
      <c r="AK563" s="209"/>
      <c r="AL563" s="209"/>
      <c r="AM563" s="209"/>
      <c r="AN563" s="209"/>
      <c r="AO563" s="209"/>
      <c r="AP563" s="209"/>
      <c r="AQ563" s="209"/>
      <c r="AR563" s="209"/>
      <c r="AS563" s="209"/>
      <c r="AT563" s="209"/>
    </row>
    <row r="564" spans="1:46" x14ac:dyDescent="0.35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  <c r="AH564" s="209"/>
      <c r="AI564" s="209"/>
      <c r="AJ564" s="209"/>
      <c r="AK564" s="209"/>
      <c r="AL564" s="209"/>
      <c r="AM564" s="209"/>
      <c r="AN564" s="209"/>
      <c r="AO564" s="209"/>
      <c r="AP564" s="209"/>
      <c r="AQ564" s="209"/>
      <c r="AR564" s="209"/>
      <c r="AS564" s="209"/>
      <c r="AT564" s="209"/>
    </row>
    <row r="565" spans="1:46" x14ac:dyDescent="0.35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  <c r="AH565" s="209"/>
      <c r="AI565" s="209"/>
      <c r="AJ565" s="209"/>
      <c r="AK565" s="209"/>
      <c r="AL565" s="209"/>
      <c r="AM565" s="209"/>
      <c r="AN565" s="209"/>
      <c r="AO565" s="209"/>
      <c r="AP565" s="209"/>
      <c r="AQ565" s="209"/>
      <c r="AR565" s="209"/>
      <c r="AS565" s="209"/>
      <c r="AT565" s="209"/>
    </row>
    <row r="566" spans="1:46" x14ac:dyDescent="0.35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  <c r="AH566" s="209"/>
      <c r="AI566" s="209"/>
      <c r="AJ566" s="209"/>
      <c r="AK566" s="209"/>
      <c r="AL566" s="209"/>
      <c r="AM566" s="209"/>
      <c r="AN566" s="209"/>
      <c r="AO566" s="209"/>
      <c r="AP566" s="209"/>
      <c r="AQ566" s="209"/>
      <c r="AR566" s="209"/>
      <c r="AS566" s="209"/>
      <c r="AT566" s="209"/>
    </row>
    <row r="567" spans="1:46" x14ac:dyDescent="0.35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  <c r="AH567" s="209"/>
      <c r="AI567" s="209"/>
      <c r="AJ567" s="209"/>
      <c r="AK567" s="209"/>
      <c r="AL567" s="209"/>
      <c r="AM567" s="209"/>
      <c r="AN567" s="209"/>
      <c r="AO567" s="209"/>
      <c r="AP567" s="209"/>
      <c r="AQ567" s="209"/>
      <c r="AR567" s="209"/>
      <c r="AS567" s="209"/>
      <c r="AT567" s="209"/>
    </row>
    <row r="568" spans="1:46" x14ac:dyDescent="0.35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  <c r="AH568" s="209"/>
      <c r="AI568" s="209"/>
      <c r="AJ568" s="209"/>
      <c r="AK568" s="209"/>
      <c r="AL568" s="209"/>
      <c r="AM568" s="209"/>
      <c r="AN568" s="209"/>
      <c r="AO568" s="209"/>
      <c r="AP568" s="209"/>
      <c r="AQ568" s="209"/>
      <c r="AR568" s="209"/>
      <c r="AS568" s="209"/>
      <c r="AT568" s="209"/>
    </row>
    <row r="569" spans="1:46" x14ac:dyDescent="0.35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  <c r="AH569" s="209"/>
      <c r="AI569" s="209"/>
      <c r="AJ569" s="209"/>
      <c r="AK569" s="209"/>
      <c r="AL569" s="209"/>
      <c r="AM569" s="209"/>
      <c r="AN569" s="209"/>
      <c r="AO569" s="209"/>
      <c r="AP569" s="209"/>
      <c r="AQ569" s="209"/>
      <c r="AR569" s="209"/>
      <c r="AS569" s="209"/>
      <c r="AT569" s="209"/>
    </row>
    <row r="570" spans="1:46" x14ac:dyDescent="0.35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  <c r="AH570" s="209"/>
      <c r="AI570" s="209"/>
      <c r="AJ570" s="209"/>
      <c r="AK570" s="209"/>
      <c r="AL570" s="209"/>
      <c r="AM570" s="209"/>
      <c r="AN570" s="209"/>
      <c r="AO570" s="209"/>
      <c r="AP570" s="209"/>
      <c r="AQ570" s="209"/>
      <c r="AR570" s="209"/>
      <c r="AS570" s="209"/>
      <c r="AT570" s="209"/>
    </row>
    <row r="571" spans="1:46" x14ac:dyDescent="0.35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  <c r="AH571" s="209"/>
      <c r="AI571" s="209"/>
      <c r="AJ571" s="209"/>
      <c r="AK571" s="209"/>
      <c r="AL571" s="209"/>
      <c r="AM571" s="209"/>
      <c r="AN571" s="209"/>
      <c r="AO571" s="209"/>
      <c r="AP571" s="209"/>
      <c r="AQ571" s="209"/>
      <c r="AR571" s="209"/>
      <c r="AS571" s="209"/>
      <c r="AT571" s="209"/>
    </row>
    <row r="572" spans="1:46" x14ac:dyDescent="0.35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  <c r="AH572" s="209"/>
      <c r="AI572" s="209"/>
      <c r="AJ572" s="209"/>
      <c r="AK572" s="209"/>
      <c r="AL572" s="209"/>
      <c r="AM572" s="209"/>
      <c r="AN572" s="209"/>
      <c r="AO572" s="209"/>
      <c r="AP572" s="209"/>
      <c r="AQ572" s="209"/>
      <c r="AR572" s="209"/>
      <c r="AS572" s="209"/>
      <c r="AT572" s="209"/>
    </row>
    <row r="573" spans="1:46" x14ac:dyDescent="0.35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  <c r="AH573" s="209"/>
      <c r="AI573" s="209"/>
      <c r="AJ573" s="209"/>
      <c r="AK573" s="209"/>
      <c r="AL573" s="209"/>
      <c r="AM573" s="209"/>
      <c r="AN573" s="209"/>
      <c r="AO573" s="209"/>
      <c r="AP573" s="209"/>
      <c r="AQ573" s="209"/>
      <c r="AR573" s="209"/>
      <c r="AS573" s="209"/>
      <c r="AT573" s="209"/>
    </row>
    <row r="574" spans="1:46" x14ac:dyDescent="0.35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  <c r="AH574" s="209"/>
      <c r="AI574" s="209"/>
      <c r="AJ574" s="209"/>
      <c r="AK574" s="209"/>
      <c r="AL574" s="209"/>
      <c r="AM574" s="209"/>
      <c r="AN574" s="209"/>
      <c r="AO574" s="209"/>
      <c r="AP574" s="209"/>
      <c r="AQ574" s="209"/>
      <c r="AR574" s="209"/>
      <c r="AS574" s="209"/>
      <c r="AT574" s="209"/>
    </row>
    <row r="575" spans="1:46" x14ac:dyDescent="0.35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  <c r="AH575" s="209"/>
      <c r="AI575" s="209"/>
      <c r="AJ575" s="209"/>
      <c r="AK575" s="209"/>
      <c r="AL575" s="209"/>
      <c r="AM575" s="209"/>
      <c r="AN575" s="209"/>
      <c r="AO575" s="209"/>
      <c r="AP575" s="209"/>
      <c r="AQ575" s="209"/>
      <c r="AR575" s="209"/>
      <c r="AS575" s="209"/>
      <c r="AT575" s="209"/>
    </row>
    <row r="576" spans="1:46" x14ac:dyDescent="0.35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  <c r="AH576" s="209"/>
      <c r="AI576" s="209"/>
      <c r="AJ576" s="209"/>
      <c r="AK576" s="209"/>
      <c r="AL576" s="209"/>
      <c r="AM576" s="209"/>
      <c r="AN576" s="209"/>
      <c r="AO576" s="209"/>
      <c r="AP576" s="209"/>
      <c r="AQ576" s="209"/>
      <c r="AR576" s="209"/>
      <c r="AS576" s="209"/>
      <c r="AT576" s="209"/>
    </row>
    <row r="577" spans="1:46" x14ac:dyDescent="0.35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  <c r="AH577" s="209"/>
      <c r="AI577" s="209"/>
      <c r="AJ577" s="209"/>
      <c r="AK577" s="209"/>
      <c r="AL577" s="209"/>
      <c r="AM577" s="209"/>
      <c r="AN577" s="209"/>
      <c r="AO577" s="209"/>
      <c r="AP577" s="209"/>
      <c r="AQ577" s="209"/>
      <c r="AR577" s="209"/>
      <c r="AS577" s="209"/>
      <c r="AT577" s="209"/>
    </row>
    <row r="578" spans="1:46" x14ac:dyDescent="0.35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  <c r="AH578" s="209"/>
      <c r="AI578" s="209"/>
      <c r="AJ578" s="209"/>
      <c r="AK578" s="209"/>
      <c r="AL578" s="209"/>
      <c r="AM578" s="209"/>
      <c r="AN578" s="209"/>
      <c r="AO578" s="209"/>
      <c r="AP578" s="209"/>
      <c r="AQ578" s="209"/>
      <c r="AR578" s="209"/>
      <c r="AS578" s="209"/>
      <c r="AT578" s="209"/>
    </row>
    <row r="579" spans="1:46" x14ac:dyDescent="0.35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  <c r="AH579" s="209"/>
      <c r="AI579" s="209"/>
      <c r="AJ579" s="209"/>
      <c r="AK579" s="209"/>
      <c r="AL579" s="209"/>
      <c r="AM579" s="209"/>
      <c r="AN579" s="209"/>
      <c r="AO579" s="209"/>
      <c r="AP579" s="209"/>
      <c r="AQ579" s="209"/>
      <c r="AR579" s="209"/>
      <c r="AS579" s="209"/>
      <c r="AT579" s="209"/>
    </row>
    <row r="580" spans="1:46" x14ac:dyDescent="0.35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  <c r="AH580" s="209"/>
      <c r="AI580" s="209"/>
      <c r="AJ580" s="209"/>
      <c r="AK580" s="209"/>
      <c r="AL580" s="209"/>
      <c r="AM580" s="209"/>
      <c r="AN580" s="209"/>
      <c r="AO580" s="209"/>
      <c r="AP580" s="209"/>
      <c r="AQ580" s="209"/>
      <c r="AR580" s="209"/>
      <c r="AS580" s="209"/>
      <c r="AT580" s="209"/>
    </row>
    <row r="581" spans="1:46" x14ac:dyDescent="0.35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  <c r="AH581" s="209"/>
      <c r="AI581" s="209"/>
      <c r="AJ581" s="209"/>
      <c r="AK581" s="209"/>
      <c r="AL581" s="209"/>
      <c r="AM581" s="209"/>
      <c r="AN581" s="209"/>
      <c r="AO581" s="209"/>
      <c r="AP581" s="209"/>
      <c r="AQ581" s="209"/>
      <c r="AR581" s="209"/>
      <c r="AS581" s="209"/>
      <c r="AT581" s="209"/>
    </row>
    <row r="582" spans="1:46" x14ac:dyDescent="0.35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  <c r="AH582" s="209"/>
      <c r="AI582" s="209"/>
      <c r="AJ582" s="209"/>
      <c r="AK582" s="209"/>
      <c r="AL582" s="209"/>
      <c r="AM582" s="209"/>
      <c r="AN582" s="209"/>
      <c r="AO582" s="209"/>
      <c r="AP582" s="209"/>
      <c r="AQ582" s="209"/>
      <c r="AR582" s="209"/>
      <c r="AS582" s="209"/>
      <c r="AT582" s="209"/>
    </row>
    <row r="583" spans="1:46" x14ac:dyDescent="0.35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  <c r="AH583" s="209"/>
      <c r="AI583" s="209"/>
      <c r="AJ583" s="209"/>
      <c r="AK583" s="209"/>
      <c r="AL583" s="209"/>
      <c r="AM583" s="209"/>
      <c r="AN583" s="209"/>
      <c r="AO583" s="209"/>
      <c r="AP583" s="209"/>
      <c r="AQ583" s="209"/>
      <c r="AR583" s="209"/>
      <c r="AS583" s="209"/>
      <c r="AT583" s="209"/>
    </row>
    <row r="584" spans="1:46" x14ac:dyDescent="0.35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  <c r="AH584" s="209"/>
      <c r="AI584" s="209"/>
      <c r="AJ584" s="209"/>
      <c r="AK584" s="209"/>
      <c r="AL584" s="209"/>
      <c r="AM584" s="209"/>
      <c r="AN584" s="209"/>
      <c r="AO584" s="209"/>
      <c r="AP584" s="209"/>
      <c r="AQ584" s="209"/>
      <c r="AR584" s="209"/>
      <c r="AS584" s="209"/>
      <c r="AT584" s="209"/>
    </row>
    <row r="585" spans="1:46" x14ac:dyDescent="0.35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  <c r="AH585" s="209"/>
      <c r="AI585" s="209"/>
      <c r="AJ585" s="209"/>
      <c r="AK585" s="209"/>
      <c r="AL585" s="209"/>
      <c r="AM585" s="209"/>
      <c r="AN585" s="209"/>
      <c r="AO585" s="209"/>
      <c r="AP585" s="209"/>
      <c r="AQ585" s="209"/>
      <c r="AR585" s="209"/>
      <c r="AS585" s="209"/>
      <c r="AT585" s="209"/>
    </row>
    <row r="586" spans="1:46" x14ac:dyDescent="0.35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  <c r="AH586" s="209"/>
      <c r="AI586" s="209"/>
      <c r="AJ586" s="209"/>
      <c r="AK586" s="209"/>
      <c r="AL586" s="209"/>
      <c r="AM586" s="209"/>
      <c r="AN586" s="209"/>
      <c r="AO586" s="209"/>
      <c r="AP586" s="209"/>
      <c r="AQ586" s="209"/>
      <c r="AR586" s="209"/>
      <c r="AS586" s="209"/>
      <c r="AT586" s="209"/>
    </row>
    <row r="587" spans="1:46" x14ac:dyDescent="0.35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  <c r="AH587" s="209"/>
      <c r="AI587" s="209"/>
      <c r="AJ587" s="209"/>
      <c r="AK587" s="209"/>
      <c r="AL587" s="209"/>
      <c r="AM587" s="209"/>
      <c r="AN587" s="209"/>
      <c r="AO587" s="209"/>
      <c r="AP587" s="209"/>
      <c r="AQ587" s="209"/>
      <c r="AR587" s="209"/>
      <c r="AS587" s="209"/>
      <c r="AT587" s="209"/>
    </row>
    <row r="588" spans="1:46" x14ac:dyDescent="0.35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  <c r="AH588" s="209"/>
      <c r="AI588" s="209"/>
      <c r="AJ588" s="209"/>
      <c r="AK588" s="209"/>
      <c r="AL588" s="209"/>
      <c r="AM588" s="209"/>
      <c r="AN588" s="209"/>
      <c r="AO588" s="209"/>
      <c r="AP588" s="209"/>
      <c r="AQ588" s="209"/>
      <c r="AR588" s="209"/>
      <c r="AS588" s="209"/>
      <c r="AT588" s="209"/>
    </row>
    <row r="589" spans="1:46" x14ac:dyDescent="0.35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  <c r="AH589" s="209"/>
      <c r="AI589" s="209"/>
      <c r="AJ589" s="209"/>
      <c r="AK589" s="209"/>
      <c r="AL589" s="209"/>
      <c r="AM589" s="209"/>
      <c r="AN589" s="209"/>
      <c r="AO589" s="209"/>
      <c r="AP589" s="209"/>
      <c r="AQ589" s="209"/>
      <c r="AR589" s="209"/>
      <c r="AS589" s="209"/>
      <c r="AT589" s="209"/>
    </row>
    <row r="590" spans="1:46" x14ac:dyDescent="0.35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  <c r="AH590" s="209"/>
      <c r="AI590" s="209"/>
      <c r="AJ590" s="209"/>
      <c r="AK590" s="209"/>
      <c r="AL590" s="209"/>
      <c r="AM590" s="209"/>
      <c r="AN590" s="209"/>
      <c r="AO590" s="209"/>
      <c r="AP590" s="209"/>
      <c r="AQ590" s="209"/>
      <c r="AR590" s="209"/>
      <c r="AS590" s="209"/>
      <c r="AT590" s="209"/>
    </row>
    <row r="591" spans="1:46" x14ac:dyDescent="0.35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  <c r="AH591" s="209"/>
      <c r="AI591" s="209"/>
      <c r="AJ591" s="209"/>
      <c r="AK591" s="209"/>
      <c r="AL591" s="209"/>
      <c r="AM591" s="209"/>
      <c r="AN591" s="209"/>
      <c r="AO591" s="209"/>
      <c r="AP591" s="209"/>
      <c r="AQ591" s="209"/>
      <c r="AR591" s="209"/>
      <c r="AS591" s="209"/>
      <c r="AT591" s="209"/>
    </row>
    <row r="592" spans="1:46" x14ac:dyDescent="0.35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  <c r="AH592" s="209"/>
      <c r="AI592" s="209"/>
      <c r="AJ592" s="209"/>
      <c r="AK592" s="209"/>
      <c r="AL592" s="209"/>
      <c r="AM592" s="209"/>
      <c r="AN592" s="209"/>
      <c r="AO592" s="209"/>
      <c r="AP592" s="209"/>
      <c r="AQ592" s="209"/>
      <c r="AR592" s="209"/>
      <c r="AS592" s="209"/>
      <c r="AT592" s="209"/>
    </row>
    <row r="593" spans="1:46" x14ac:dyDescent="0.35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  <c r="AH593" s="209"/>
      <c r="AI593" s="209"/>
      <c r="AJ593" s="209"/>
      <c r="AK593" s="209"/>
      <c r="AL593" s="209"/>
      <c r="AM593" s="209"/>
      <c r="AN593" s="209"/>
      <c r="AO593" s="209"/>
      <c r="AP593" s="209"/>
      <c r="AQ593" s="209"/>
      <c r="AR593" s="209"/>
      <c r="AS593" s="209"/>
      <c r="AT593" s="209"/>
    </row>
    <row r="594" spans="1:46" x14ac:dyDescent="0.35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  <c r="AH594" s="209"/>
      <c r="AI594" s="209"/>
      <c r="AJ594" s="209"/>
      <c r="AK594" s="209"/>
      <c r="AL594" s="209"/>
      <c r="AM594" s="209"/>
      <c r="AN594" s="209"/>
      <c r="AO594" s="209"/>
      <c r="AP594" s="209"/>
      <c r="AQ594" s="209"/>
      <c r="AR594" s="209"/>
      <c r="AS594" s="209"/>
      <c r="AT594" s="209"/>
    </row>
    <row r="595" spans="1:46" x14ac:dyDescent="0.35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  <c r="AH595" s="209"/>
      <c r="AI595" s="209"/>
      <c r="AJ595" s="209"/>
      <c r="AK595" s="209"/>
      <c r="AL595" s="209"/>
      <c r="AM595" s="209"/>
      <c r="AN595" s="209"/>
      <c r="AO595" s="209"/>
      <c r="AP595" s="209"/>
      <c r="AQ595" s="209"/>
      <c r="AR595" s="209"/>
      <c r="AS595" s="209"/>
      <c r="AT595" s="209"/>
    </row>
    <row r="596" spans="1:46" x14ac:dyDescent="0.35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  <c r="AH596" s="209"/>
      <c r="AI596" s="209"/>
      <c r="AJ596" s="209"/>
      <c r="AK596" s="209"/>
      <c r="AL596" s="209"/>
      <c r="AM596" s="209"/>
      <c r="AN596" s="209"/>
      <c r="AO596" s="209"/>
      <c r="AP596" s="209"/>
      <c r="AQ596" s="209"/>
      <c r="AR596" s="209"/>
      <c r="AS596" s="209"/>
      <c r="AT596" s="209"/>
    </row>
    <row r="597" spans="1:46" x14ac:dyDescent="0.35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  <c r="AH597" s="209"/>
      <c r="AI597" s="209"/>
      <c r="AJ597" s="209"/>
      <c r="AK597" s="209"/>
      <c r="AL597" s="209"/>
      <c r="AM597" s="209"/>
      <c r="AN597" s="209"/>
      <c r="AO597" s="209"/>
      <c r="AP597" s="209"/>
      <c r="AQ597" s="209"/>
      <c r="AR597" s="209"/>
      <c r="AS597" s="209"/>
      <c r="AT597" s="209"/>
    </row>
    <row r="598" spans="1:46" x14ac:dyDescent="0.35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  <c r="AH598" s="209"/>
      <c r="AI598" s="209"/>
      <c r="AJ598" s="209"/>
      <c r="AK598" s="209"/>
      <c r="AL598" s="209"/>
      <c r="AM598" s="209"/>
      <c r="AN598" s="209"/>
      <c r="AO598" s="209"/>
      <c r="AP598" s="209"/>
      <c r="AQ598" s="209"/>
      <c r="AR598" s="209"/>
      <c r="AS598" s="209"/>
      <c r="AT598" s="209"/>
    </row>
    <row r="599" spans="1:46" x14ac:dyDescent="0.35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  <c r="AH599" s="209"/>
      <c r="AI599" s="209"/>
      <c r="AJ599" s="209"/>
      <c r="AK599" s="209"/>
      <c r="AL599" s="209"/>
      <c r="AM599" s="209"/>
      <c r="AN599" s="209"/>
      <c r="AO599" s="209"/>
      <c r="AP599" s="209"/>
      <c r="AQ599" s="209"/>
      <c r="AR599" s="209"/>
      <c r="AS599" s="209"/>
      <c r="AT599" s="209"/>
    </row>
    <row r="600" spans="1:46" x14ac:dyDescent="0.35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  <c r="AH600" s="209"/>
      <c r="AI600" s="209"/>
      <c r="AJ600" s="209"/>
      <c r="AK600" s="209"/>
      <c r="AL600" s="209"/>
      <c r="AM600" s="209"/>
      <c r="AN600" s="209"/>
      <c r="AO600" s="209"/>
      <c r="AP600" s="209"/>
      <c r="AQ600" s="209"/>
      <c r="AR600" s="209"/>
      <c r="AS600" s="209"/>
      <c r="AT600" s="209"/>
    </row>
    <row r="601" spans="1:46" x14ac:dyDescent="0.35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  <c r="AH601" s="209"/>
      <c r="AI601" s="209"/>
      <c r="AJ601" s="209"/>
      <c r="AK601" s="209"/>
      <c r="AL601" s="209"/>
      <c r="AM601" s="209"/>
      <c r="AN601" s="209"/>
      <c r="AO601" s="209"/>
      <c r="AP601" s="209"/>
      <c r="AQ601" s="209"/>
      <c r="AR601" s="209"/>
      <c r="AS601" s="209"/>
      <c r="AT601" s="209"/>
    </row>
    <row r="602" spans="1:46" x14ac:dyDescent="0.35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  <c r="AH602" s="209"/>
      <c r="AI602" s="209"/>
      <c r="AJ602" s="209"/>
      <c r="AK602" s="209"/>
      <c r="AL602" s="209"/>
      <c r="AM602" s="209"/>
      <c r="AN602" s="209"/>
      <c r="AO602" s="209"/>
      <c r="AP602" s="209"/>
      <c r="AQ602" s="209"/>
      <c r="AR602" s="209"/>
      <c r="AS602" s="209"/>
      <c r="AT602" s="209"/>
    </row>
    <row r="603" spans="1:46" x14ac:dyDescent="0.35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  <c r="AH603" s="209"/>
      <c r="AI603" s="209"/>
      <c r="AJ603" s="209"/>
      <c r="AK603" s="209"/>
      <c r="AL603" s="209"/>
      <c r="AM603" s="209"/>
      <c r="AN603" s="209"/>
      <c r="AO603" s="209"/>
      <c r="AP603" s="209"/>
      <c r="AQ603" s="209"/>
      <c r="AR603" s="209"/>
      <c r="AS603" s="209"/>
      <c r="AT603" s="209"/>
    </row>
    <row r="604" spans="1:46" x14ac:dyDescent="0.35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  <c r="AH604" s="209"/>
      <c r="AI604" s="209"/>
      <c r="AJ604" s="209"/>
      <c r="AK604" s="209"/>
      <c r="AL604" s="209"/>
      <c r="AM604" s="209"/>
      <c r="AN604" s="209"/>
      <c r="AO604" s="209"/>
      <c r="AP604" s="209"/>
      <c r="AQ604" s="209"/>
      <c r="AR604" s="209"/>
      <c r="AS604" s="209"/>
      <c r="AT604" s="209"/>
    </row>
    <row r="605" spans="1:46" x14ac:dyDescent="0.35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  <c r="AH605" s="209"/>
      <c r="AI605" s="209"/>
      <c r="AJ605" s="209"/>
      <c r="AK605" s="209"/>
      <c r="AL605" s="209"/>
      <c r="AM605" s="209"/>
      <c r="AN605" s="209"/>
      <c r="AO605" s="209"/>
      <c r="AP605" s="209"/>
      <c r="AQ605" s="209"/>
      <c r="AR605" s="209"/>
      <c r="AS605" s="209"/>
      <c r="AT605" s="209"/>
    </row>
    <row r="606" spans="1:46" x14ac:dyDescent="0.35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  <c r="AH606" s="209"/>
      <c r="AI606" s="209"/>
      <c r="AJ606" s="209"/>
      <c r="AK606" s="209"/>
      <c r="AL606" s="209"/>
      <c r="AM606" s="209"/>
      <c r="AN606" s="209"/>
      <c r="AO606" s="209"/>
      <c r="AP606" s="209"/>
      <c r="AQ606" s="209"/>
      <c r="AR606" s="209"/>
      <c r="AS606" s="209"/>
      <c r="AT606" s="209"/>
    </row>
    <row r="607" spans="1:46" x14ac:dyDescent="0.35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  <c r="AH607" s="209"/>
      <c r="AI607" s="209"/>
      <c r="AJ607" s="209"/>
      <c r="AK607" s="209"/>
      <c r="AL607" s="209"/>
      <c r="AM607" s="209"/>
      <c r="AN607" s="209"/>
      <c r="AO607" s="209"/>
      <c r="AP607" s="209"/>
      <c r="AQ607" s="209"/>
      <c r="AR607" s="209"/>
      <c r="AS607" s="209"/>
      <c r="AT607" s="209"/>
    </row>
    <row r="608" spans="1:46" x14ac:dyDescent="0.35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  <c r="AH608" s="209"/>
      <c r="AI608" s="209"/>
      <c r="AJ608" s="209"/>
      <c r="AK608" s="209"/>
      <c r="AL608" s="209"/>
      <c r="AM608" s="209"/>
      <c r="AN608" s="209"/>
      <c r="AO608" s="209"/>
      <c r="AP608" s="209"/>
      <c r="AQ608" s="209"/>
      <c r="AR608" s="209"/>
      <c r="AS608" s="209"/>
      <c r="AT608" s="209"/>
    </row>
    <row r="609" spans="1:46" x14ac:dyDescent="0.35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  <c r="AH609" s="209"/>
      <c r="AI609" s="209"/>
      <c r="AJ609" s="209"/>
      <c r="AK609" s="209"/>
      <c r="AL609" s="209"/>
      <c r="AM609" s="209"/>
      <c r="AN609" s="209"/>
      <c r="AO609" s="209"/>
      <c r="AP609" s="209"/>
      <c r="AQ609" s="209"/>
      <c r="AR609" s="209"/>
      <c r="AS609" s="209"/>
      <c r="AT609" s="209"/>
    </row>
    <row r="610" spans="1:46" x14ac:dyDescent="0.35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  <c r="AH610" s="209"/>
      <c r="AI610" s="209"/>
      <c r="AJ610" s="209"/>
      <c r="AK610" s="209"/>
      <c r="AL610" s="209"/>
      <c r="AM610" s="209"/>
      <c r="AN610" s="209"/>
      <c r="AO610" s="209"/>
      <c r="AP610" s="209"/>
      <c r="AQ610" s="209"/>
      <c r="AR610" s="209"/>
      <c r="AS610" s="209"/>
      <c r="AT610" s="209"/>
    </row>
    <row r="611" spans="1:46" x14ac:dyDescent="0.35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  <c r="AH611" s="209"/>
      <c r="AI611" s="209"/>
      <c r="AJ611" s="209"/>
      <c r="AK611" s="209"/>
      <c r="AL611" s="209"/>
      <c r="AM611" s="209"/>
      <c r="AN611" s="209"/>
      <c r="AO611" s="209"/>
      <c r="AP611" s="209"/>
      <c r="AQ611" s="209"/>
      <c r="AR611" s="209"/>
      <c r="AS611" s="209"/>
      <c r="AT611" s="209"/>
    </row>
    <row r="612" spans="1:46" x14ac:dyDescent="0.35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  <c r="AH612" s="209"/>
      <c r="AI612" s="209"/>
      <c r="AJ612" s="209"/>
      <c r="AK612" s="209"/>
      <c r="AL612" s="209"/>
      <c r="AM612" s="209"/>
      <c r="AN612" s="209"/>
      <c r="AO612" s="209"/>
      <c r="AP612" s="209"/>
      <c r="AQ612" s="209"/>
      <c r="AR612" s="209"/>
      <c r="AS612" s="209"/>
      <c r="AT612" s="209"/>
    </row>
    <row r="613" spans="1:46" x14ac:dyDescent="0.35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  <c r="AH613" s="209"/>
      <c r="AI613" s="209"/>
      <c r="AJ613" s="209"/>
      <c r="AK613" s="209"/>
      <c r="AL613" s="209"/>
      <c r="AM613" s="209"/>
      <c r="AN613" s="209"/>
      <c r="AO613" s="209"/>
      <c r="AP613" s="209"/>
      <c r="AQ613" s="209"/>
      <c r="AR613" s="209"/>
      <c r="AS613" s="209"/>
      <c r="AT613" s="209"/>
    </row>
    <row r="614" spans="1:46" x14ac:dyDescent="0.35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  <c r="AH614" s="209"/>
      <c r="AI614" s="209"/>
      <c r="AJ614" s="209"/>
      <c r="AK614" s="209"/>
      <c r="AL614" s="209"/>
      <c r="AM614" s="209"/>
      <c r="AN614" s="209"/>
      <c r="AO614" s="209"/>
      <c r="AP614" s="209"/>
      <c r="AQ614" s="209"/>
      <c r="AR614" s="209"/>
      <c r="AS614" s="209"/>
      <c r="AT614" s="209"/>
    </row>
    <row r="615" spans="1:46" x14ac:dyDescent="0.35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  <c r="AH615" s="209"/>
      <c r="AI615" s="209"/>
      <c r="AJ615" s="209"/>
      <c r="AK615" s="209"/>
      <c r="AL615" s="209"/>
      <c r="AM615" s="209"/>
      <c r="AN615" s="209"/>
      <c r="AO615" s="209"/>
      <c r="AP615" s="209"/>
      <c r="AQ615" s="209"/>
      <c r="AR615" s="209"/>
      <c r="AS615" s="209"/>
      <c r="AT615" s="209"/>
    </row>
    <row r="616" spans="1:46" x14ac:dyDescent="0.35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  <c r="AH616" s="209"/>
      <c r="AI616" s="209"/>
      <c r="AJ616" s="209"/>
      <c r="AK616" s="209"/>
      <c r="AL616" s="209"/>
      <c r="AM616" s="209"/>
      <c r="AN616" s="209"/>
      <c r="AO616" s="209"/>
      <c r="AP616" s="209"/>
      <c r="AQ616" s="209"/>
      <c r="AR616" s="209"/>
      <c r="AS616" s="209"/>
      <c r="AT616" s="209"/>
    </row>
    <row r="617" spans="1:46" x14ac:dyDescent="0.35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  <c r="AH617" s="209"/>
      <c r="AI617" s="209"/>
      <c r="AJ617" s="209"/>
      <c r="AK617" s="209"/>
      <c r="AL617" s="209"/>
      <c r="AM617" s="209"/>
      <c r="AN617" s="209"/>
      <c r="AO617" s="209"/>
      <c r="AP617" s="209"/>
      <c r="AQ617" s="209"/>
      <c r="AR617" s="209"/>
      <c r="AS617" s="209"/>
      <c r="AT617" s="209"/>
    </row>
    <row r="618" spans="1:46" x14ac:dyDescent="0.35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  <c r="AH618" s="209"/>
      <c r="AI618" s="209"/>
      <c r="AJ618" s="209"/>
      <c r="AK618" s="209"/>
      <c r="AL618" s="209"/>
      <c r="AM618" s="209"/>
      <c r="AN618" s="209"/>
      <c r="AO618" s="209"/>
      <c r="AP618" s="209"/>
      <c r="AQ618" s="209"/>
      <c r="AR618" s="209"/>
      <c r="AS618" s="209"/>
      <c r="AT618" s="209"/>
    </row>
    <row r="619" spans="1:46" x14ac:dyDescent="0.35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  <c r="AH619" s="209"/>
      <c r="AI619" s="209"/>
      <c r="AJ619" s="209"/>
      <c r="AK619" s="209"/>
      <c r="AL619" s="209"/>
      <c r="AM619" s="209"/>
      <c r="AN619" s="209"/>
      <c r="AO619" s="209"/>
      <c r="AP619" s="209"/>
      <c r="AQ619" s="209"/>
      <c r="AR619" s="209"/>
      <c r="AS619" s="209"/>
      <c r="AT619" s="209"/>
    </row>
    <row r="620" spans="1:46" x14ac:dyDescent="0.35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  <c r="AH620" s="209"/>
      <c r="AI620" s="209"/>
      <c r="AJ620" s="209"/>
      <c r="AK620" s="209"/>
      <c r="AL620" s="209"/>
      <c r="AM620" s="209"/>
      <c r="AN620" s="209"/>
      <c r="AO620" s="209"/>
      <c r="AP620" s="209"/>
      <c r="AQ620" s="209"/>
      <c r="AR620" s="209"/>
      <c r="AS620" s="209"/>
      <c r="AT620" s="209"/>
    </row>
    <row r="621" spans="1:46" x14ac:dyDescent="0.35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  <c r="AH621" s="209"/>
      <c r="AI621" s="209"/>
      <c r="AJ621" s="209"/>
      <c r="AK621" s="209"/>
      <c r="AL621" s="209"/>
      <c r="AM621" s="209"/>
      <c r="AN621" s="209"/>
      <c r="AO621" s="209"/>
      <c r="AP621" s="209"/>
      <c r="AQ621" s="209"/>
      <c r="AR621" s="209"/>
      <c r="AS621" s="209"/>
      <c r="AT621" s="209"/>
    </row>
    <row r="622" spans="1:46" x14ac:dyDescent="0.35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  <c r="AH622" s="209"/>
      <c r="AI622" s="209"/>
      <c r="AJ622" s="209"/>
      <c r="AK622" s="209"/>
      <c r="AL622" s="209"/>
      <c r="AM622" s="209"/>
      <c r="AN622" s="209"/>
      <c r="AO622" s="209"/>
      <c r="AP622" s="209"/>
      <c r="AQ622" s="209"/>
      <c r="AR622" s="209"/>
      <c r="AS622" s="209"/>
      <c r="AT622" s="209"/>
    </row>
    <row r="623" spans="1:46" x14ac:dyDescent="0.35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  <c r="AH623" s="209"/>
      <c r="AI623" s="209"/>
      <c r="AJ623" s="209"/>
      <c r="AK623" s="209"/>
      <c r="AL623" s="209"/>
      <c r="AM623" s="209"/>
      <c r="AN623" s="209"/>
      <c r="AO623" s="209"/>
      <c r="AP623" s="209"/>
      <c r="AQ623" s="209"/>
      <c r="AR623" s="209"/>
      <c r="AS623" s="209"/>
      <c r="AT623" s="209"/>
    </row>
    <row r="624" spans="1:46" x14ac:dyDescent="0.35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  <c r="AH624" s="209"/>
      <c r="AI624" s="209"/>
      <c r="AJ624" s="209"/>
      <c r="AK624" s="209"/>
      <c r="AL624" s="209"/>
      <c r="AM624" s="209"/>
      <c r="AN624" s="209"/>
      <c r="AO624" s="209"/>
      <c r="AP624" s="209"/>
      <c r="AQ624" s="209"/>
      <c r="AR624" s="209"/>
      <c r="AS624" s="209"/>
      <c r="AT624" s="209"/>
    </row>
    <row r="625" spans="1:46" x14ac:dyDescent="0.35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  <c r="AH625" s="209"/>
      <c r="AI625" s="209"/>
      <c r="AJ625" s="209"/>
      <c r="AK625" s="209"/>
      <c r="AL625" s="209"/>
      <c r="AM625" s="209"/>
      <c r="AN625" s="209"/>
      <c r="AO625" s="209"/>
      <c r="AP625" s="209"/>
      <c r="AQ625" s="209"/>
      <c r="AR625" s="209"/>
      <c r="AS625" s="209"/>
      <c r="AT625" s="209"/>
    </row>
    <row r="626" spans="1:46" x14ac:dyDescent="0.35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  <c r="AH626" s="209"/>
      <c r="AI626" s="209"/>
      <c r="AJ626" s="209"/>
      <c r="AK626" s="209"/>
      <c r="AL626" s="209"/>
      <c r="AM626" s="209"/>
      <c r="AN626" s="209"/>
      <c r="AO626" s="209"/>
      <c r="AP626" s="209"/>
      <c r="AQ626" s="209"/>
      <c r="AR626" s="209"/>
      <c r="AS626" s="209"/>
      <c r="AT626" s="209"/>
    </row>
    <row r="627" spans="1:46" x14ac:dyDescent="0.35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  <c r="AH627" s="209"/>
      <c r="AI627" s="209"/>
      <c r="AJ627" s="209"/>
      <c r="AK627" s="209"/>
      <c r="AL627" s="209"/>
      <c r="AM627" s="209"/>
      <c r="AN627" s="209"/>
      <c r="AO627" s="209"/>
      <c r="AP627" s="209"/>
      <c r="AQ627" s="209"/>
      <c r="AR627" s="209"/>
      <c r="AS627" s="209"/>
      <c r="AT627" s="209"/>
    </row>
    <row r="628" spans="1:46" x14ac:dyDescent="0.35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  <c r="AH628" s="209"/>
      <c r="AI628" s="209"/>
      <c r="AJ628" s="209"/>
      <c r="AK628" s="209"/>
      <c r="AL628" s="209"/>
      <c r="AM628" s="209"/>
      <c r="AN628" s="209"/>
      <c r="AO628" s="209"/>
      <c r="AP628" s="209"/>
      <c r="AQ628" s="209"/>
      <c r="AR628" s="209"/>
      <c r="AS628" s="209"/>
      <c r="AT628" s="209"/>
    </row>
    <row r="629" spans="1:46" x14ac:dyDescent="0.35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  <c r="AH629" s="209"/>
      <c r="AI629" s="209"/>
      <c r="AJ629" s="209"/>
      <c r="AK629" s="209"/>
      <c r="AL629" s="209"/>
      <c r="AM629" s="209"/>
      <c r="AN629" s="209"/>
      <c r="AO629" s="209"/>
      <c r="AP629" s="209"/>
      <c r="AQ629" s="209"/>
      <c r="AR629" s="209"/>
      <c r="AS629" s="209"/>
      <c r="AT629" s="209"/>
    </row>
    <row r="630" spans="1:46" x14ac:dyDescent="0.35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  <c r="AH630" s="209"/>
      <c r="AI630" s="209"/>
      <c r="AJ630" s="209"/>
      <c r="AK630" s="209"/>
      <c r="AL630" s="209"/>
      <c r="AM630" s="209"/>
      <c r="AN630" s="209"/>
      <c r="AO630" s="209"/>
      <c r="AP630" s="209"/>
      <c r="AQ630" s="209"/>
      <c r="AR630" s="209"/>
      <c r="AS630" s="209"/>
      <c r="AT630" s="209"/>
    </row>
    <row r="631" spans="1:46" x14ac:dyDescent="0.35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  <c r="AH631" s="209"/>
      <c r="AI631" s="209"/>
      <c r="AJ631" s="209"/>
      <c r="AK631" s="209"/>
      <c r="AL631" s="209"/>
      <c r="AM631" s="209"/>
      <c r="AN631" s="209"/>
      <c r="AO631" s="209"/>
      <c r="AP631" s="209"/>
      <c r="AQ631" s="209"/>
      <c r="AR631" s="209"/>
      <c r="AS631" s="209"/>
      <c r="AT631" s="209"/>
    </row>
    <row r="632" spans="1:46" x14ac:dyDescent="0.35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  <c r="AH632" s="209"/>
      <c r="AI632" s="209"/>
      <c r="AJ632" s="209"/>
      <c r="AK632" s="209"/>
      <c r="AL632" s="209"/>
      <c r="AM632" s="209"/>
      <c r="AN632" s="209"/>
      <c r="AO632" s="209"/>
      <c r="AP632" s="209"/>
      <c r="AQ632" s="209"/>
      <c r="AR632" s="209"/>
      <c r="AS632" s="209"/>
      <c r="AT632" s="209"/>
    </row>
    <row r="633" spans="1:46" x14ac:dyDescent="0.35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  <c r="AH633" s="209"/>
      <c r="AI633" s="209"/>
      <c r="AJ633" s="209"/>
      <c r="AK633" s="209"/>
      <c r="AL633" s="209"/>
      <c r="AM633" s="209"/>
      <c r="AN633" s="209"/>
      <c r="AO633" s="209"/>
      <c r="AP633" s="209"/>
      <c r="AQ633" s="209"/>
      <c r="AR633" s="209"/>
      <c r="AS633" s="209"/>
      <c r="AT633" s="209"/>
    </row>
    <row r="634" spans="1:46" x14ac:dyDescent="0.35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  <c r="AH634" s="209"/>
      <c r="AI634" s="209"/>
      <c r="AJ634" s="209"/>
      <c r="AK634" s="209"/>
      <c r="AL634" s="209"/>
      <c r="AM634" s="209"/>
      <c r="AN634" s="209"/>
      <c r="AO634" s="209"/>
      <c r="AP634" s="209"/>
      <c r="AQ634" s="209"/>
      <c r="AR634" s="209"/>
      <c r="AS634" s="209"/>
      <c r="AT634" s="209"/>
    </row>
    <row r="635" spans="1:46" x14ac:dyDescent="0.35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  <c r="AI635" s="209"/>
      <c r="AJ635" s="209"/>
      <c r="AK635" s="209"/>
      <c r="AL635" s="209"/>
      <c r="AM635" s="209"/>
      <c r="AN635" s="209"/>
      <c r="AO635" s="209"/>
      <c r="AP635" s="209"/>
      <c r="AQ635" s="209"/>
      <c r="AR635" s="209"/>
      <c r="AS635" s="209"/>
      <c r="AT635" s="209"/>
    </row>
    <row r="636" spans="1:46" x14ac:dyDescent="0.35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  <c r="AH636" s="209"/>
      <c r="AI636" s="209"/>
      <c r="AJ636" s="209"/>
      <c r="AK636" s="209"/>
      <c r="AL636" s="209"/>
      <c r="AM636" s="209"/>
      <c r="AN636" s="209"/>
      <c r="AO636" s="209"/>
      <c r="AP636" s="209"/>
      <c r="AQ636" s="209"/>
      <c r="AR636" s="209"/>
      <c r="AS636" s="209"/>
      <c r="AT636" s="209"/>
    </row>
    <row r="637" spans="1:46" x14ac:dyDescent="0.35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  <c r="AH637" s="209"/>
      <c r="AI637" s="209"/>
      <c r="AJ637" s="209"/>
      <c r="AK637" s="209"/>
      <c r="AL637" s="209"/>
      <c r="AM637" s="209"/>
      <c r="AN637" s="209"/>
      <c r="AO637" s="209"/>
      <c r="AP637" s="209"/>
      <c r="AQ637" s="209"/>
      <c r="AR637" s="209"/>
      <c r="AS637" s="209"/>
      <c r="AT637" s="209"/>
    </row>
    <row r="638" spans="1:46" x14ac:dyDescent="0.35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  <c r="AH638" s="209"/>
      <c r="AI638" s="209"/>
      <c r="AJ638" s="209"/>
      <c r="AK638" s="209"/>
      <c r="AL638" s="209"/>
      <c r="AM638" s="209"/>
      <c r="AN638" s="209"/>
      <c r="AO638" s="209"/>
      <c r="AP638" s="209"/>
      <c r="AQ638" s="209"/>
      <c r="AR638" s="209"/>
      <c r="AS638" s="209"/>
      <c r="AT638" s="209"/>
    </row>
    <row r="639" spans="1:46" x14ac:dyDescent="0.35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  <c r="AH639" s="209"/>
      <c r="AI639" s="209"/>
      <c r="AJ639" s="209"/>
      <c r="AK639" s="209"/>
      <c r="AL639" s="209"/>
      <c r="AM639" s="209"/>
      <c r="AN639" s="209"/>
      <c r="AO639" s="209"/>
      <c r="AP639" s="209"/>
      <c r="AQ639" s="209"/>
      <c r="AR639" s="209"/>
      <c r="AS639" s="209"/>
      <c r="AT639" s="209"/>
    </row>
    <row r="640" spans="1:46" x14ac:dyDescent="0.35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  <c r="AH640" s="209"/>
      <c r="AI640" s="209"/>
      <c r="AJ640" s="209"/>
      <c r="AK640" s="209"/>
      <c r="AL640" s="209"/>
      <c r="AM640" s="209"/>
      <c r="AN640" s="209"/>
      <c r="AO640" s="209"/>
      <c r="AP640" s="209"/>
      <c r="AQ640" s="209"/>
      <c r="AR640" s="209"/>
      <c r="AS640" s="209"/>
      <c r="AT640" s="209"/>
    </row>
    <row r="641" spans="1:46" x14ac:dyDescent="0.35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  <c r="AH641" s="209"/>
      <c r="AI641" s="209"/>
      <c r="AJ641" s="209"/>
      <c r="AK641" s="209"/>
      <c r="AL641" s="209"/>
      <c r="AM641" s="209"/>
      <c r="AN641" s="209"/>
      <c r="AO641" s="209"/>
      <c r="AP641" s="209"/>
      <c r="AQ641" s="209"/>
      <c r="AR641" s="209"/>
      <c r="AS641" s="209"/>
      <c r="AT641" s="209"/>
    </row>
    <row r="642" spans="1:46" x14ac:dyDescent="0.35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  <c r="AH642" s="209"/>
      <c r="AI642" s="209"/>
      <c r="AJ642" s="209"/>
      <c r="AK642" s="209"/>
      <c r="AL642" s="209"/>
      <c r="AM642" s="209"/>
      <c r="AN642" s="209"/>
      <c r="AO642" s="209"/>
      <c r="AP642" s="209"/>
      <c r="AQ642" s="209"/>
      <c r="AR642" s="209"/>
      <c r="AS642" s="209"/>
      <c r="AT642" s="209"/>
    </row>
    <row r="643" spans="1:46" x14ac:dyDescent="0.35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  <c r="AH643" s="209"/>
      <c r="AI643" s="209"/>
      <c r="AJ643" s="209"/>
      <c r="AK643" s="209"/>
      <c r="AL643" s="209"/>
      <c r="AM643" s="209"/>
      <c r="AN643" s="209"/>
      <c r="AO643" s="209"/>
      <c r="AP643" s="209"/>
      <c r="AQ643" s="209"/>
      <c r="AR643" s="209"/>
      <c r="AS643" s="209"/>
      <c r="AT643" s="209"/>
    </row>
    <row r="644" spans="1:46" x14ac:dyDescent="0.35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  <c r="AH644" s="209"/>
      <c r="AI644" s="209"/>
      <c r="AJ644" s="209"/>
      <c r="AK644" s="209"/>
      <c r="AL644" s="209"/>
      <c r="AM644" s="209"/>
      <c r="AN644" s="209"/>
      <c r="AO644" s="209"/>
      <c r="AP644" s="209"/>
      <c r="AQ644" s="209"/>
      <c r="AR644" s="209"/>
      <c r="AS644" s="209"/>
      <c r="AT644" s="209"/>
    </row>
    <row r="645" spans="1:46" x14ac:dyDescent="0.35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  <c r="AH645" s="209"/>
      <c r="AI645" s="209"/>
      <c r="AJ645" s="209"/>
      <c r="AK645" s="209"/>
      <c r="AL645" s="209"/>
      <c r="AM645" s="209"/>
      <c r="AN645" s="209"/>
      <c r="AO645" s="209"/>
      <c r="AP645" s="209"/>
      <c r="AQ645" s="209"/>
      <c r="AR645" s="209"/>
      <c r="AS645" s="209"/>
      <c r="AT645" s="209"/>
    </row>
    <row r="646" spans="1:46" x14ac:dyDescent="0.35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  <c r="AH646" s="209"/>
      <c r="AI646" s="209"/>
      <c r="AJ646" s="209"/>
      <c r="AK646" s="209"/>
      <c r="AL646" s="209"/>
      <c r="AM646" s="209"/>
      <c r="AN646" s="209"/>
      <c r="AO646" s="209"/>
      <c r="AP646" s="209"/>
      <c r="AQ646" s="209"/>
      <c r="AR646" s="209"/>
      <c r="AS646" s="209"/>
      <c r="AT646" s="209"/>
    </row>
    <row r="647" spans="1:46" x14ac:dyDescent="0.35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  <c r="AH647" s="209"/>
      <c r="AI647" s="209"/>
      <c r="AJ647" s="209"/>
      <c r="AK647" s="209"/>
      <c r="AL647" s="209"/>
      <c r="AM647" s="209"/>
      <c r="AN647" s="209"/>
      <c r="AO647" s="209"/>
      <c r="AP647" s="209"/>
      <c r="AQ647" s="209"/>
      <c r="AR647" s="209"/>
      <c r="AS647" s="209"/>
      <c r="AT647" s="209"/>
    </row>
    <row r="648" spans="1:46" x14ac:dyDescent="0.35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  <c r="AH648" s="209"/>
      <c r="AI648" s="209"/>
      <c r="AJ648" s="209"/>
      <c r="AK648" s="209"/>
      <c r="AL648" s="209"/>
      <c r="AM648" s="209"/>
      <c r="AN648" s="209"/>
      <c r="AO648" s="209"/>
      <c r="AP648" s="209"/>
      <c r="AQ648" s="209"/>
      <c r="AR648" s="209"/>
      <c r="AS648" s="209"/>
      <c r="AT648" s="209"/>
    </row>
    <row r="649" spans="1:46" x14ac:dyDescent="0.35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  <c r="AH649" s="209"/>
      <c r="AI649" s="209"/>
      <c r="AJ649" s="209"/>
      <c r="AK649" s="209"/>
      <c r="AL649" s="209"/>
      <c r="AM649" s="209"/>
      <c r="AN649" s="209"/>
      <c r="AO649" s="209"/>
      <c r="AP649" s="209"/>
      <c r="AQ649" s="209"/>
      <c r="AR649" s="209"/>
      <c r="AS649" s="209"/>
      <c r="AT649" s="209"/>
    </row>
    <row r="650" spans="1:46" x14ac:dyDescent="0.35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  <c r="AH650" s="209"/>
      <c r="AI650" s="209"/>
      <c r="AJ650" s="209"/>
      <c r="AK650" s="209"/>
      <c r="AL650" s="209"/>
      <c r="AM650" s="209"/>
      <c r="AN650" s="209"/>
      <c r="AO650" s="209"/>
      <c r="AP650" s="209"/>
      <c r="AQ650" s="209"/>
      <c r="AR650" s="209"/>
      <c r="AS650" s="209"/>
      <c r="AT650" s="209"/>
    </row>
    <row r="651" spans="1:46" x14ac:dyDescent="0.35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  <c r="AH651" s="209"/>
      <c r="AI651" s="209"/>
      <c r="AJ651" s="209"/>
      <c r="AK651" s="209"/>
      <c r="AL651" s="209"/>
      <c r="AM651" s="209"/>
      <c r="AN651" s="209"/>
      <c r="AO651" s="209"/>
      <c r="AP651" s="209"/>
      <c r="AQ651" s="209"/>
      <c r="AR651" s="209"/>
      <c r="AS651" s="209"/>
      <c r="AT651" s="209"/>
    </row>
    <row r="652" spans="1:46" x14ac:dyDescent="0.35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  <c r="AH652" s="209"/>
      <c r="AI652" s="209"/>
      <c r="AJ652" s="209"/>
      <c r="AK652" s="209"/>
      <c r="AL652" s="209"/>
      <c r="AM652" s="209"/>
      <c r="AN652" s="209"/>
      <c r="AO652" s="209"/>
      <c r="AP652" s="209"/>
      <c r="AQ652" s="209"/>
      <c r="AR652" s="209"/>
      <c r="AS652" s="209"/>
      <c r="AT652" s="209"/>
    </row>
    <row r="653" spans="1:46" x14ac:dyDescent="0.35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  <c r="AH653" s="209"/>
      <c r="AI653" s="209"/>
      <c r="AJ653" s="209"/>
      <c r="AK653" s="209"/>
      <c r="AL653" s="209"/>
      <c r="AM653" s="209"/>
      <c r="AN653" s="209"/>
      <c r="AO653" s="209"/>
      <c r="AP653" s="209"/>
      <c r="AQ653" s="209"/>
      <c r="AR653" s="209"/>
      <c r="AS653" s="209"/>
      <c r="AT653" s="209"/>
    </row>
    <row r="654" spans="1:46" x14ac:dyDescent="0.35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  <c r="AH654" s="209"/>
      <c r="AI654" s="209"/>
      <c r="AJ654" s="209"/>
      <c r="AK654" s="209"/>
      <c r="AL654" s="209"/>
      <c r="AM654" s="209"/>
      <c r="AN654" s="209"/>
      <c r="AO654" s="209"/>
      <c r="AP654" s="209"/>
      <c r="AQ654" s="209"/>
      <c r="AR654" s="209"/>
      <c r="AS654" s="209"/>
      <c r="AT654" s="209"/>
    </row>
    <row r="655" spans="1:46" x14ac:dyDescent="0.35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  <c r="AH655" s="209"/>
      <c r="AI655" s="209"/>
      <c r="AJ655" s="209"/>
      <c r="AK655" s="209"/>
      <c r="AL655" s="209"/>
      <c r="AM655" s="209"/>
      <c r="AN655" s="209"/>
      <c r="AO655" s="209"/>
      <c r="AP655" s="209"/>
      <c r="AQ655" s="209"/>
      <c r="AR655" s="209"/>
      <c r="AS655" s="209"/>
      <c r="AT655" s="209"/>
    </row>
    <row r="656" spans="1:46" x14ac:dyDescent="0.35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  <c r="AH656" s="209"/>
      <c r="AI656" s="209"/>
      <c r="AJ656" s="209"/>
      <c r="AK656" s="209"/>
      <c r="AL656" s="209"/>
      <c r="AM656" s="209"/>
      <c r="AN656" s="209"/>
      <c r="AO656" s="209"/>
      <c r="AP656" s="209"/>
      <c r="AQ656" s="209"/>
      <c r="AR656" s="209"/>
      <c r="AS656" s="209"/>
      <c r="AT656" s="209"/>
    </row>
    <row r="657" spans="1:46" x14ac:dyDescent="0.35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  <c r="AH657" s="209"/>
      <c r="AI657" s="209"/>
      <c r="AJ657" s="209"/>
      <c r="AK657" s="209"/>
      <c r="AL657" s="209"/>
      <c r="AM657" s="209"/>
      <c r="AN657" s="209"/>
      <c r="AO657" s="209"/>
      <c r="AP657" s="209"/>
      <c r="AQ657" s="209"/>
      <c r="AR657" s="209"/>
      <c r="AS657" s="209"/>
      <c r="AT657" s="209"/>
    </row>
    <row r="658" spans="1:46" x14ac:dyDescent="0.35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  <c r="AH658" s="209"/>
      <c r="AI658" s="209"/>
      <c r="AJ658" s="209"/>
      <c r="AK658" s="209"/>
      <c r="AL658" s="209"/>
      <c r="AM658" s="209"/>
      <c r="AN658" s="209"/>
      <c r="AO658" s="209"/>
      <c r="AP658" s="209"/>
      <c r="AQ658" s="209"/>
      <c r="AR658" s="209"/>
      <c r="AS658" s="209"/>
      <c r="AT658" s="209"/>
    </row>
    <row r="659" spans="1:46" x14ac:dyDescent="0.35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  <c r="AH659" s="209"/>
      <c r="AI659" s="209"/>
      <c r="AJ659" s="209"/>
      <c r="AK659" s="209"/>
      <c r="AL659" s="209"/>
      <c r="AM659" s="209"/>
      <c r="AN659" s="209"/>
      <c r="AO659" s="209"/>
      <c r="AP659" s="209"/>
      <c r="AQ659" s="209"/>
      <c r="AR659" s="209"/>
      <c r="AS659" s="209"/>
      <c r="AT659" s="209"/>
    </row>
    <row r="660" spans="1:46" x14ac:dyDescent="0.35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  <c r="AH660" s="209"/>
      <c r="AI660" s="209"/>
      <c r="AJ660" s="209"/>
      <c r="AK660" s="209"/>
      <c r="AL660" s="209"/>
      <c r="AM660" s="209"/>
      <c r="AN660" s="209"/>
      <c r="AO660" s="209"/>
      <c r="AP660" s="209"/>
      <c r="AQ660" s="209"/>
      <c r="AR660" s="209"/>
      <c r="AS660" s="209"/>
      <c r="AT660" s="209"/>
    </row>
    <row r="661" spans="1:46" x14ac:dyDescent="0.35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  <c r="AH661" s="209"/>
      <c r="AI661" s="209"/>
      <c r="AJ661" s="209"/>
      <c r="AK661" s="209"/>
      <c r="AL661" s="209"/>
      <c r="AM661" s="209"/>
      <c r="AN661" s="209"/>
      <c r="AO661" s="209"/>
      <c r="AP661" s="209"/>
      <c r="AQ661" s="209"/>
      <c r="AR661" s="209"/>
      <c r="AS661" s="209"/>
      <c r="AT661" s="209"/>
    </row>
    <row r="662" spans="1:46" x14ac:dyDescent="0.35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  <c r="AH662" s="209"/>
      <c r="AI662" s="209"/>
      <c r="AJ662" s="209"/>
      <c r="AK662" s="209"/>
      <c r="AL662" s="209"/>
      <c r="AM662" s="209"/>
      <c r="AN662" s="209"/>
      <c r="AO662" s="209"/>
      <c r="AP662" s="209"/>
      <c r="AQ662" s="209"/>
      <c r="AR662" s="209"/>
      <c r="AS662" s="209"/>
      <c r="AT662" s="209"/>
    </row>
    <row r="663" spans="1:46" x14ac:dyDescent="0.35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  <c r="AH663" s="209"/>
      <c r="AI663" s="209"/>
      <c r="AJ663" s="209"/>
      <c r="AK663" s="209"/>
      <c r="AL663" s="209"/>
      <c r="AM663" s="209"/>
      <c r="AN663" s="209"/>
      <c r="AO663" s="209"/>
      <c r="AP663" s="209"/>
      <c r="AQ663" s="209"/>
      <c r="AR663" s="209"/>
      <c r="AS663" s="209"/>
      <c r="AT663" s="209"/>
    </row>
    <row r="664" spans="1:46" x14ac:dyDescent="0.35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  <c r="AH664" s="209"/>
      <c r="AI664" s="209"/>
      <c r="AJ664" s="209"/>
      <c r="AK664" s="209"/>
      <c r="AL664" s="209"/>
      <c r="AM664" s="209"/>
      <c r="AN664" s="209"/>
      <c r="AO664" s="209"/>
      <c r="AP664" s="209"/>
      <c r="AQ664" s="209"/>
      <c r="AR664" s="209"/>
      <c r="AS664" s="209"/>
      <c r="AT664" s="209"/>
    </row>
    <row r="665" spans="1:46" x14ac:dyDescent="0.35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  <c r="AH665" s="209"/>
      <c r="AI665" s="209"/>
      <c r="AJ665" s="209"/>
      <c r="AK665" s="209"/>
      <c r="AL665" s="209"/>
      <c r="AM665" s="209"/>
      <c r="AN665" s="209"/>
      <c r="AO665" s="209"/>
      <c r="AP665" s="209"/>
      <c r="AQ665" s="209"/>
      <c r="AR665" s="209"/>
      <c r="AS665" s="209"/>
      <c r="AT665" s="209"/>
    </row>
    <row r="666" spans="1:46" x14ac:dyDescent="0.35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  <c r="AH666" s="209"/>
      <c r="AI666" s="209"/>
      <c r="AJ666" s="209"/>
      <c r="AK666" s="209"/>
      <c r="AL666" s="209"/>
      <c r="AM666" s="209"/>
      <c r="AN666" s="209"/>
      <c r="AO666" s="209"/>
      <c r="AP666" s="209"/>
      <c r="AQ666" s="209"/>
      <c r="AR666" s="209"/>
      <c r="AS666" s="209"/>
      <c r="AT666" s="209"/>
    </row>
    <row r="667" spans="1:46" x14ac:dyDescent="0.35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  <c r="AH667" s="209"/>
      <c r="AI667" s="209"/>
      <c r="AJ667" s="209"/>
      <c r="AK667" s="209"/>
      <c r="AL667" s="209"/>
      <c r="AM667" s="209"/>
      <c r="AN667" s="209"/>
      <c r="AO667" s="209"/>
      <c r="AP667" s="209"/>
      <c r="AQ667" s="209"/>
      <c r="AR667" s="209"/>
      <c r="AS667" s="209"/>
      <c r="AT667" s="209"/>
    </row>
    <row r="668" spans="1:46" x14ac:dyDescent="0.35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  <c r="AH668" s="209"/>
      <c r="AI668" s="209"/>
      <c r="AJ668" s="209"/>
      <c r="AK668" s="209"/>
      <c r="AL668" s="209"/>
      <c r="AM668" s="209"/>
      <c r="AN668" s="209"/>
      <c r="AO668" s="209"/>
      <c r="AP668" s="209"/>
      <c r="AQ668" s="209"/>
      <c r="AR668" s="209"/>
      <c r="AS668" s="209"/>
      <c r="AT668" s="209"/>
    </row>
    <row r="669" spans="1:46" x14ac:dyDescent="0.35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  <c r="AH669" s="209"/>
      <c r="AI669" s="209"/>
      <c r="AJ669" s="209"/>
      <c r="AK669" s="209"/>
      <c r="AL669" s="209"/>
      <c r="AM669" s="209"/>
      <c r="AN669" s="209"/>
      <c r="AO669" s="209"/>
      <c r="AP669" s="209"/>
      <c r="AQ669" s="209"/>
      <c r="AR669" s="209"/>
      <c r="AS669" s="209"/>
      <c r="AT669" s="209"/>
    </row>
    <row r="670" spans="1:46" x14ac:dyDescent="0.35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  <c r="AH670" s="209"/>
      <c r="AI670" s="209"/>
      <c r="AJ670" s="209"/>
      <c r="AK670" s="209"/>
      <c r="AL670" s="209"/>
      <c r="AM670" s="209"/>
      <c r="AN670" s="209"/>
      <c r="AO670" s="209"/>
      <c r="AP670" s="209"/>
      <c r="AQ670" s="209"/>
      <c r="AR670" s="209"/>
      <c r="AS670" s="209"/>
      <c r="AT670" s="209"/>
    </row>
    <row r="671" spans="1:46" x14ac:dyDescent="0.35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  <c r="AH671" s="209"/>
      <c r="AI671" s="209"/>
      <c r="AJ671" s="209"/>
      <c r="AK671" s="209"/>
      <c r="AL671" s="209"/>
      <c r="AM671" s="209"/>
      <c r="AN671" s="209"/>
      <c r="AO671" s="209"/>
      <c r="AP671" s="209"/>
      <c r="AQ671" s="209"/>
      <c r="AR671" s="209"/>
      <c r="AS671" s="209"/>
      <c r="AT671" s="209"/>
    </row>
    <row r="672" spans="1:46" x14ac:dyDescent="0.35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  <c r="AH672" s="209"/>
      <c r="AI672" s="209"/>
      <c r="AJ672" s="209"/>
      <c r="AK672" s="209"/>
      <c r="AL672" s="209"/>
      <c r="AM672" s="209"/>
      <c r="AN672" s="209"/>
      <c r="AO672" s="209"/>
      <c r="AP672" s="209"/>
      <c r="AQ672" s="209"/>
      <c r="AR672" s="209"/>
      <c r="AS672" s="209"/>
      <c r="AT672" s="209"/>
    </row>
    <row r="673" spans="1:46" x14ac:dyDescent="0.35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  <c r="AH673" s="209"/>
      <c r="AI673" s="209"/>
      <c r="AJ673" s="209"/>
      <c r="AK673" s="209"/>
      <c r="AL673" s="209"/>
      <c r="AM673" s="209"/>
      <c r="AN673" s="209"/>
      <c r="AO673" s="209"/>
      <c r="AP673" s="209"/>
      <c r="AQ673" s="209"/>
      <c r="AR673" s="209"/>
      <c r="AS673" s="209"/>
      <c r="AT673" s="209"/>
    </row>
    <row r="674" spans="1:46" x14ac:dyDescent="0.35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  <c r="AH674" s="209"/>
      <c r="AI674" s="209"/>
      <c r="AJ674" s="209"/>
      <c r="AK674" s="209"/>
      <c r="AL674" s="209"/>
      <c r="AM674" s="209"/>
      <c r="AN674" s="209"/>
      <c r="AO674" s="209"/>
      <c r="AP674" s="209"/>
      <c r="AQ674" s="209"/>
      <c r="AR674" s="209"/>
      <c r="AS674" s="209"/>
      <c r="AT674" s="209"/>
    </row>
    <row r="675" spans="1:46" x14ac:dyDescent="0.35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  <c r="AH675" s="209"/>
      <c r="AI675" s="209"/>
      <c r="AJ675" s="209"/>
      <c r="AK675" s="209"/>
      <c r="AL675" s="209"/>
      <c r="AM675" s="209"/>
      <c r="AN675" s="209"/>
      <c r="AO675" s="209"/>
      <c r="AP675" s="209"/>
      <c r="AQ675" s="209"/>
      <c r="AR675" s="209"/>
      <c r="AS675" s="209"/>
      <c r="AT675" s="209"/>
    </row>
    <row r="676" spans="1:46" x14ac:dyDescent="0.35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  <c r="AH676" s="209"/>
      <c r="AI676" s="209"/>
      <c r="AJ676" s="209"/>
      <c r="AK676" s="209"/>
      <c r="AL676" s="209"/>
      <c r="AM676" s="209"/>
      <c r="AN676" s="209"/>
      <c r="AO676" s="209"/>
      <c r="AP676" s="209"/>
      <c r="AQ676" s="209"/>
      <c r="AR676" s="209"/>
      <c r="AS676" s="209"/>
      <c r="AT676" s="209"/>
    </row>
    <row r="677" spans="1:46" x14ac:dyDescent="0.35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  <c r="AH677" s="209"/>
      <c r="AI677" s="209"/>
      <c r="AJ677" s="209"/>
      <c r="AK677" s="209"/>
      <c r="AL677" s="209"/>
      <c r="AM677" s="209"/>
      <c r="AN677" s="209"/>
      <c r="AO677" s="209"/>
      <c r="AP677" s="209"/>
      <c r="AQ677" s="209"/>
      <c r="AR677" s="209"/>
      <c r="AS677" s="209"/>
      <c r="AT677" s="209"/>
    </row>
    <row r="678" spans="1:46" x14ac:dyDescent="0.35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  <c r="AH678" s="209"/>
      <c r="AI678" s="209"/>
      <c r="AJ678" s="209"/>
      <c r="AK678" s="209"/>
      <c r="AL678" s="209"/>
      <c r="AM678" s="209"/>
      <c r="AN678" s="209"/>
      <c r="AO678" s="209"/>
      <c r="AP678" s="209"/>
      <c r="AQ678" s="209"/>
      <c r="AR678" s="209"/>
      <c r="AS678" s="209"/>
      <c r="AT678" s="209"/>
    </row>
    <row r="679" spans="1:46" x14ac:dyDescent="0.35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  <c r="AH679" s="209"/>
      <c r="AI679" s="209"/>
      <c r="AJ679" s="209"/>
      <c r="AK679" s="209"/>
      <c r="AL679" s="209"/>
      <c r="AM679" s="209"/>
      <c r="AN679" s="209"/>
      <c r="AO679" s="209"/>
      <c r="AP679" s="209"/>
      <c r="AQ679" s="209"/>
      <c r="AR679" s="209"/>
      <c r="AS679" s="209"/>
      <c r="AT679" s="209"/>
    </row>
    <row r="680" spans="1:46" x14ac:dyDescent="0.35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  <c r="AH680" s="209"/>
      <c r="AI680" s="209"/>
      <c r="AJ680" s="209"/>
      <c r="AK680" s="209"/>
      <c r="AL680" s="209"/>
      <c r="AM680" s="209"/>
      <c r="AN680" s="209"/>
      <c r="AO680" s="209"/>
      <c r="AP680" s="209"/>
      <c r="AQ680" s="209"/>
      <c r="AR680" s="209"/>
      <c r="AS680" s="209"/>
      <c r="AT680" s="209"/>
    </row>
    <row r="681" spans="1:46" x14ac:dyDescent="0.35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  <c r="AH681" s="209"/>
      <c r="AI681" s="209"/>
      <c r="AJ681" s="209"/>
      <c r="AK681" s="209"/>
      <c r="AL681" s="209"/>
      <c r="AM681" s="209"/>
      <c r="AN681" s="209"/>
      <c r="AO681" s="209"/>
      <c r="AP681" s="209"/>
      <c r="AQ681" s="209"/>
      <c r="AR681" s="209"/>
      <c r="AS681" s="209"/>
      <c r="AT681" s="209"/>
    </row>
    <row r="682" spans="1:46" x14ac:dyDescent="0.35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  <c r="AH682" s="209"/>
      <c r="AI682" s="209"/>
      <c r="AJ682" s="209"/>
      <c r="AK682" s="209"/>
      <c r="AL682" s="209"/>
      <c r="AM682" s="209"/>
      <c r="AN682" s="209"/>
      <c r="AO682" s="209"/>
      <c r="AP682" s="209"/>
      <c r="AQ682" s="209"/>
      <c r="AR682" s="209"/>
      <c r="AS682" s="209"/>
      <c r="AT682" s="209"/>
    </row>
    <row r="683" spans="1:46" x14ac:dyDescent="0.35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  <c r="AH683" s="209"/>
      <c r="AI683" s="209"/>
      <c r="AJ683" s="209"/>
      <c r="AK683" s="209"/>
      <c r="AL683" s="209"/>
      <c r="AM683" s="209"/>
      <c r="AN683" s="209"/>
      <c r="AO683" s="209"/>
      <c r="AP683" s="209"/>
      <c r="AQ683" s="209"/>
      <c r="AR683" s="209"/>
      <c r="AS683" s="209"/>
      <c r="AT683" s="209"/>
    </row>
    <row r="684" spans="1:46" x14ac:dyDescent="0.35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  <c r="AH684" s="209"/>
      <c r="AI684" s="209"/>
      <c r="AJ684" s="209"/>
      <c r="AK684" s="209"/>
      <c r="AL684" s="209"/>
      <c r="AM684" s="209"/>
      <c r="AN684" s="209"/>
      <c r="AO684" s="209"/>
      <c r="AP684" s="209"/>
      <c r="AQ684" s="209"/>
      <c r="AR684" s="209"/>
      <c r="AS684" s="209"/>
      <c r="AT684" s="209"/>
    </row>
    <row r="685" spans="1:46" x14ac:dyDescent="0.35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  <c r="AI685" s="209"/>
      <c r="AJ685" s="209"/>
      <c r="AK685" s="209"/>
      <c r="AL685" s="209"/>
      <c r="AM685" s="209"/>
      <c r="AN685" s="209"/>
      <c r="AO685" s="209"/>
      <c r="AP685" s="209"/>
      <c r="AQ685" s="209"/>
      <c r="AR685" s="209"/>
      <c r="AS685" s="209"/>
      <c r="AT685" s="209"/>
    </row>
    <row r="686" spans="1:46" x14ac:dyDescent="0.35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  <c r="AH686" s="209"/>
      <c r="AI686" s="209"/>
      <c r="AJ686" s="209"/>
      <c r="AK686" s="209"/>
      <c r="AL686" s="209"/>
      <c r="AM686" s="209"/>
      <c r="AN686" s="209"/>
      <c r="AO686" s="209"/>
      <c r="AP686" s="209"/>
      <c r="AQ686" s="209"/>
      <c r="AR686" s="209"/>
      <c r="AS686" s="209"/>
      <c r="AT686" s="209"/>
    </row>
    <row r="687" spans="1:46" x14ac:dyDescent="0.35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  <c r="AH687" s="209"/>
      <c r="AI687" s="209"/>
      <c r="AJ687" s="209"/>
      <c r="AK687" s="209"/>
      <c r="AL687" s="209"/>
      <c r="AM687" s="209"/>
      <c r="AN687" s="209"/>
      <c r="AO687" s="209"/>
      <c r="AP687" s="209"/>
      <c r="AQ687" s="209"/>
      <c r="AR687" s="209"/>
      <c r="AS687" s="209"/>
      <c r="AT687" s="209"/>
    </row>
    <row r="688" spans="1:46" x14ac:dyDescent="0.35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  <c r="AH688" s="209"/>
      <c r="AI688" s="209"/>
      <c r="AJ688" s="209"/>
      <c r="AK688" s="209"/>
      <c r="AL688" s="209"/>
      <c r="AM688" s="209"/>
      <c r="AN688" s="209"/>
      <c r="AO688" s="209"/>
      <c r="AP688" s="209"/>
      <c r="AQ688" s="209"/>
      <c r="AR688" s="209"/>
      <c r="AS688" s="209"/>
      <c r="AT688" s="209"/>
    </row>
    <row r="689" spans="1:46" x14ac:dyDescent="0.35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  <c r="AH689" s="209"/>
      <c r="AI689" s="209"/>
      <c r="AJ689" s="209"/>
      <c r="AK689" s="209"/>
      <c r="AL689" s="209"/>
      <c r="AM689" s="209"/>
      <c r="AN689" s="209"/>
      <c r="AO689" s="209"/>
      <c r="AP689" s="209"/>
      <c r="AQ689" s="209"/>
      <c r="AR689" s="209"/>
      <c r="AS689" s="209"/>
      <c r="AT689" s="209"/>
    </row>
    <row r="690" spans="1:46" x14ac:dyDescent="0.35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09"/>
      <c r="AI690" s="209"/>
      <c r="AJ690" s="209"/>
      <c r="AK690" s="209"/>
      <c r="AL690" s="209"/>
      <c r="AM690" s="209"/>
      <c r="AN690" s="209"/>
      <c r="AO690" s="209"/>
      <c r="AP690" s="209"/>
      <c r="AQ690" s="209"/>
      <c r="AR690" s="209"/>
      <c r="AS690" s="209"/>
      <c r="AT690" s="209"/>
    </row>
    <row r="691" spans="1:46" x14ac:dyDescent="0.35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  <c r="AH691" s="209"/>
      <c r="AI691" s="209"/>
      <c r="AJ691" s="209"/>
      <c r="AK691" s="209"/>
      <c r="AL691" s="209"/>
      <c r="AM691" s="209"/>
      <c r="AN691" s="209"/>
      <c r="AO691" s="209"/>
      <c r="AP691" s="209"/>
      <c r="AQ691" s="209"/>
      <c r="AR691" s="209"/>
      <c r="AS691" s="209"/>
      <c r="AT691" s="209"/>
    </row>
    <row r="692" spans="1:46" x14ac:dyDescent="0.35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  <c r="AH692" s="209"/>
      <c r="AI692" s="209"/>
      <c r="AJ692" s="209"/>
      <c r="AK692" s="209"/>
      <c r="AL692" s="209"/>
      <c r="AM692" s="209"/>
      <c r="AN692" s="209"/>
      <c r="AO692" s="209"/>
      <c r="AP692" s="209"/>
      <c r="AQ692" s="209"/>
      <c r="AR692" s="209"/>
      <c r="AS692" s="209"/>
      <c r="AT692" s="209"/>
    </row>
    <row r="693" spans="1:46" x14ac:dyDescent="0.35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  <c r="AH693" s="209"/>
      <c r="AI693" s="209"/>
      <c r="AJ693" s="209"/>
      <c r="AK693" s="209"/>
      <c r="AL693" s="209"/>
      <c r="AM693" s="209"/>
      <c r="AN693" s="209"/>
      <c r="AO693" s="209"/>
      <c r="AP693" s="209"/>
      <c r="AQ693" s="209"/>
      <c r="AR693" s="209"/>
      <c r="AS693" s="209"/>
      <c r="AT693" s="209"/>
    </row>
    <row r="694" spans="1:46" x14ac:dyDescent="0.35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  <c r="AH694" s="209"/>
      <c r="AI694" s="209"/>
      <c r="AJ694" s="209"/>
      <c r="AK694" s="209"/>
      <c r="AL694" s="209"/>
      <c r="AM694" s="209"/>
      <c r="AN694" s="209"/>
      <c r="AO694" s="209"/>
      <c r="AP694" s="209"/>
      <c r="AQ694" s="209"/>
      <c r="AR694" s="209"/>
      <c r="AS694" s="209"/>
      <c r="AT694" s="209"/>
    </row>
    <row r="695" spans="1:46" x14ac:dyDescent="0.35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  <c r="AH695" s="209"/>
      <c r="AI695" s="209"/>
      <c r="AJ695" s="209"/>
      <c r="AK695" s="209"/>
      <c r="AL695" s="209"/>
      <c r="AM695" s="209"/>
      <c r="AN695" s="209"/>
      <c r="AO695" s="209"/>
      <c r="AP695" s="209"/>
      <c r="AQ695" s="209"/>
      <c r="AR695" s="209"/>
      <c r="AS695" s="209"/>
      <c r="AT695" s="209"/>
    </row>
    <row r="696" spans="1:46" x14ac:dyDescent="0.35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  <c r="AH696" s="209"/>
      <c r="AI696" s="209"/>
      <c r="AJ696" s="209"/>
      <c r="AK696" s="209"/>
      <c r="AL696" s="209"/>
      <c r="AM696" s="209"/>
      <c r="AN696" s="209"/>
      <c r="AO696" s="209"/>
      <c r="AP696" s="209"/>
      <c r="AQ696" s="209"/>
      <c r="AR696" s="209"/>
      <c r="AS696" s="209"/>
      <c r="AT696" s="209"/>
    </row>
    <row r="697" spans="1:46" x14ac:dyDescent="0.35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  <c r="AH697" s="209"/>
      <c r="AI697" s="209"/>
      <c r="AJ697" s="209"/>
      <c r="AK697" s="209"/>
      <c r="AL697" s="209"/>
      <c r="AM697" s="209"/>
      <c r="AN697" s="209"/>
      <c r="AO697" s="209"/>
      <c r="AP697" s="209"/>
      <c r="AQ697" s="209"/>
      <c r="AR697" s="209"/>
      <c r="AS697" s="209"/>
      <c r="AT697" s="209"/>
    </row>
    <row r="698" spans="1:46" x14ac:dyDescent="0.35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  <c r="AH698" s="209"/>
      <c r="AI698" s="209"/>
      <c r="AJ698" s="209"/>
      <c r="AK698" s="209"/>
      <c r="AL698" s="209"/>
      <c r="AM698" s="209"/>
      <c r="AN698" s="209"/>
      <c r="AO698" s="209"/>
      <c r="AP698" s="209"/>
      <c r="AQ698" s="209"/>
      <c r="AR698" s="209"/>
      <c r="AS698" s="209"/>
      <c r="AT698" s="209"/>
    </row>
    <row r="699" spans="1:46" x14ac:dyDescent="0.35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  <c r="AH699" s="209"/>
      <c r="AI699" s="209"/>
      <c r="AJ699" s="209"/>
      <c r="AK699" s="209"/>
      <c r="AL699" s="209"/>
      <c r="AM699" s="209"/>
      <c r="AN699" s="209"/>
      <c r="AO699" s="209"/>
      <c r="AP699" s="209"/>
      <c r="AQ699" s="209"/>
      <c r="AR699" s="209"/>
      <c r="AS699" s="209"/>
      <c r="AT699" s="209"/>
    </row>
    <row r="700" spans="1:46" x14ac:dyDescent="0.35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  <c r="AI700" s="209"/>
      <c r="AJ700" s="209"/>
      <c r="AK700" s="209"/>
      <c r="AL700" s="209"/>
      <c r="AM700" s="209"/>
      <c r="AN700" s="209"/>
      <c r="AO700" s="209"/>
      <c r="AP700" s="209"/>
      <c r="AQ700" s="209"/>
      <c r="AR700" s="209"/>
      <c r="AS700" s="209"/>
      <c r="AT700" s="209"/>
    </row>
    <row r="701" spans="1:46" x14ac:dyDescent="0.35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  <c r="AH701" s="209"/>
      <c r="AI701" s="209"/>
      <c r="AJ701" s="209"/>
      <c r="AK701" s="209"/>
      <c r="AL701" s="209"/>
      <c r="AM701" s="209"/>
      <c r="AN701" s="209"/>
      <c r="AO701" s="209"/>
      <c r="AP701" s="209"/>
      <c r="AQ701" s="209"/>
      <c r="AR701" s="209"/>
      <c r="AS701" s="209"/>
      <c r="AT701" s="209"/>
    </row>
    <row r="702" spans="1:46" x14ac:dyDescent="0.35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  <c r="AH702" s="209"/>
      <c r="AI702" s="209"/>
      <c r="AJ702" s="209"/>
      <c r="AK702" s="209"/>
      <c r="AL702" s="209"/>
      <c r="AM702" s="209"/>
      <c r="AN702" s="209"/>
      <c r="AO702" s="209"/>
      <c r="AP702" s="209"/>
      <c r="AQ702" s="209"/>
      <c r="AR702" s="209"/>
      <c r="AS702" s="209"/>
      <c r="AT702" s="209"/>
    </row>
    <row r="703" spans="1:46" x14ac:dyDescent="0.35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  <c r="AH703" s="209"/>
      <c r="AI703" s="209"/>
      <c r="AJ703" s="209"/>
      <c r="AK703" s="209"/>
      <c r="AL703" s="209"/>
      <c r="AM703" s="209"/>
      <c r="AN703" s="209"/>
      <c r="AO703" s="209"/>
      <c r="AP703" s="209"/>
      <c r="AQ703" s="209"/>
      <c r="AR703" s="209"/>
      <c r="AS703" s="209"/>
      <c r="AT703" s="209"/>
    </row>
    <row r="704" spans="1:46" x14ac:dyDescent="0.35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  <c r="AH704" s="209"/>
      <c r="AI704" s="209"/>
      <c r="AJ704" s="209"/>
      <c r="AK704" s="209"/>
      <c r="AL704" s="209"/>
      <c r="AM704" s="209"/>
      <c r="AN704" s="209"/>
      <c r="AO704" s="209"/>
      <c r="AP704" s="209"/>
      <c r="AQ704" s="209"/>
      <c r="AR704" s="209"/>
      <c r="AS704" s="209"/>
      <c r="AT704" s="209"/>
    </row>
    <row r="705" spans="1:46" x14ac:dyDescent="0.35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  <c r="AH705" s="209"/>
      <c r="AI705" s="209"/>
      <c r="AJ705" s="209"/>
      <c r="AK705" s="209"/>
      <c r="AL705" s="209"/>
      <c r="AM705" s="209"/>
      <c r="AN705" s="209"/>
      <c r="AO705" s="209"/>
      <c r="AP705" s="209"/>
      <c r="AQ705" s="209"/>
      <c r="AR705" s="209"/>
      <c r="AS705" s="209"/>
      <c r="AT705" s="209"/>
    </row>
    <row r="706" spans="1:46" x14ac:dyDescent="0.35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  <c r="AH706" s="209"/>
      <c r="AI706" s="209"/>
      <c r="AJ706" s="209"/>
      <c r="AK706" s="209"/>
      <c r="AL706" s="209"/>
      <c r="AM706" s="209"/>
      <c r="AN706" s="209"/>
      <c r="AO706" s="209"/>
      <c r="AP706" s="209"/>
      <c r="AQ706" s="209"/>
      <c r="AR706" s="209"/>
      <c r="AS706" s="209"/>
      <c r="AT706" s="209"/>
    </row>
    <row r="707" spans="1:46" x14ac:dyDescent="0.35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  <c r="AH707" s="209"/>
      <c r="AI707" s="209"/>
      <c r="AJ707" s="209"/>
      <c r="AK707" s="209"/>
      <c r="AL707" s="209"/>
      <c r="AM707" s="209"/>
      <c r="AN707" s="209"/>
      <c r="AO707" s="209"/>
      <c r="AP707" s="209"/>
      <c r="AQ707" s="209"/>
      <c r="AR707" s="209"/>
      <c r="AS707" s="209"/>
      <c r="AT707" s="209"/>
    </row>
    <row r="708" spans="1:46" x14ac:dyDescent="0.35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  <c r="AH708" s="209"/>
      <c r="AI708" s="209"/>
      <c r="AJ708" s="209"/>
      <c r="AK708" s="209"/>
      <c r="AL708" s="209"/>
      <c r="AM708" s="209"/>
      <c r="AN708" s="209"/>
      <c r="AO708" s="209"/>
      <c r="AP708" s="209"/>
      <c r="AQ708" s="209"/>
      <c r="AR708" s="209"/>
      <c r="AS708" s="209"/>
      <c r="AT708" s="209"/>
    </row>
    <row r="709" spans="1:46" x14ac:dyDescent="0.35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  <c r="AH709" s="209"/>
      <c r="AI709" s="209"/>
      <c r="AJ709" s="209"/>
      <c r="AK709" s="209"/>
      <c r="AL709" s="209"/>
      <c r="AM709" s="209"/>
      <c r="AN709" s="209"/>
      <c r="AO709" s="209"/>
      <c r="AP709" s="209"/>
      <c r="AQ709" s="209"/>
      <c r="AR709" s="209"/>
      <c r="AS709" s="209"/>
      <c r="AT709" s="209"/>
    </row>
    <row r="710" spans="1:46" x14ac:dyDescent="0.35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  <c r="AI710" s="209"/>
      <c r="AJ710" s="209"/>
      <c r="AK710" s="209"/>
      <c r="AL710" s="209"/>
      <c r="AM710" s="209"/>
      <c r="AN710" s="209"/>
      <c r="AO710" s="209"/>
      <c r="AP710" s="209"/>
      <c r="AQ710" s="209"/>
      <c r="AR710" s="209"/>
      <c r="AS710" s="209"/>
      <c r="AT710" s="209"/>
    </row>
    <row r="711" spans="1:46" x14ac:dyDescent="0.35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  <c r="AH711" s="209"/>
      <c r="AI711" s="209"/>
      <c r="AJ711" s="209"/>
      <c r="AK711" s="209"/>
      <c r="AL711" s="209"/>
      <c r="AM711" s="209"/>
      <c r="AN711" s="209"/>
      <c r="AO711" s="209"/>
      <c r="AP711" s="209"/>
      <c r="AQ711" s="209"/>
      <c r="AR711" s="209"/>
      <c r="AS711" s="209"/>
      <c r="AT711" s="209"/>
    </row>
    <row r="712" spans="1:46" x14ac:dyDescent="0.35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  <c r="AH712" s="209"/>
      <c r="AI712" s="209"/>
      <c r="AJ712" s="209"/>
      <c r="AK712" s="209"/>
      <c r="AL712" s="209"/>
      <c r="AM712" s="209"/>
      <c r="AN712" s="209"/>
      <c r="AO712" s="209"/>
      <c r="AP712" s="209"/>
      <c r="AQ712" s="209"/>
      <c r="AR712" s="209"/>
      <c r="AS712" s="209"/>
      <c r="AT712" s="209"/>
    </row>
    <row r="713" spans="1:46" x14ac:dyDescent="0.35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  <c r="AH713" s="209"/>
      <c r="AI713" s="209"/>
      <c r="AJ713" s="209"/>
      <c r="AK713" s="209"/>
      <c r="AL713" s="209"/>
      <c r="AM713" s="209"/>
      <c r="AN713" s="209"/>
      <c r="AO713" s="209"/>
      <c r="AP713" s="209"/>
      <c r="AQ713" s="209"/>
      <c r="AR713" s="209"/>
      <c r="AS713" s="209"/>
      <c r="AT713" s="209"/>
    </row>
    <row r="714" spans="1:46" x14ac:dyDescent="0.35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  <c r="AH714" s="209"/>
      <c r="AI714" s="209"/>
      <c r="AJ714" s="209"/>
      <c r="AK714" s="209"/>
      <c r="AL714" s="209"/>
      <c r="AM714" s="209"/>
      <c r="AN714" s="209"/>
      <c r="AO714" s="209"/>
      <c r="AP714" s="209"/>
      <c r="AQ714" s="209"/>
      <c r="AR714" s="209"/>
      <c r="AS714" s="209"/>
      <c r="AT714" s="209"/>
    </row>
    <row r="715" spans="1:46" x14ac:dyDescent="0.35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  <c r="AH715" s="209"/>
      <c r="AI715" s="209"/>
      <c r="AJ715" s="209"/>
      <c r="AK715" s="209"/>
      <c r="AL715" s="209"/>
      <c r="AM715" s="209"/>
      <c r="AN715" s="209"/>
      <c r="AO715" s="209"/>
      <c r="AP715" s="209"/>
      <c r="AQ715" s="209"/>
      <c r="AR715" s="209"/>
      <c r="AS715" s="209"/>
      <c r="AT715" s="209"/>
    </row>
    <row r="716" spans="1:46" x14ac:dyDescent="0.35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  <c r="AH716" s="209"/>
      <c r="AI716" s="209"/>
      <c r="AJ716" s="209"/>
      <c r="AK716" s="209"/>
      <c r="AL716" s="209"/>
      <c r="AM716" s="209"/>
      <c r="AN716" s="209"/>
      <c r="AO716" s="209"/>
      <c r="AP716" s="209"/>
      <c r="AQ716" s="209"/>
      <c r="AR716" s="209"/>
      <c r="AS716" s="209"/>
      <c r="AT716" s="209"/>
    </row>
    <row r="717" spans="1:46" x14ac:dyDescent="0.35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  <c r="AH717" s="209"/>
      <c r="AI717" s="209"/>
      <c r="AJ717" s="209"/>
      <c r="AK717" s="209"/>
      <c r="AL717" s="209"/>
      <c r="AM717" s="209"/>
      <c r="AN717" s="209"/>
      <c r="AO717" s="209"/>
      <c r="AP717" s="209"/>
      <c r="AQ717" s="209"/>
      <c r="AR717" s="209"/>
      <c r="AS717" s="209"/>
      <c r="AT717" s="209"/>
    </row>
    <row r="718" spans="1:46" x14ac:dyDescent="0.35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  <c r="AH718" s="209"/>
      <c r="AI718" s="209"/>
      <c r="AJ718" s="209"/>
      <c r="AK718" s="209"/>
      <c r="AL718" s="209"/>
      <c r="AM718" s="209"/>
      <c r="AN718" s="209"/>
      <c r="AO718" s="209"/>
      <c r="AP718" s="209"/>
      <c r="AQ718" s="209"/>
      <c r="AR718" s="209"/>
      <c r="AS718" s="209"/>
      <c r="AT718" s="209"/>
    </row>
    <row r="719" spans="1:46" x14ac:dyDescent="0.35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  <c r="AH719" s="209"/>
      <c r="AI719" s="209"/>
      <c r="AJ719" s="209"/>
      <c r="AK719" s="209"/>
      <c r="AL719" s="209"/>
      <c r="AM719" s="209"/>
      <c r="AN719" s="209"/>
      <c r="AO719" s="209"/>
      <c r="AP719" s="209"/>
      <c r="AQ719" s="209"/>
      <c r="AR719" s="209"/>
      <c r="AS719" s="209"/>
      <c r="AT719" s="209"/>
    </row>
    <row r="720" spans="1:46" x14ac:dyDescent="0.35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  <c r="AH720" s="209"/>
      <c r="AI720" s="209"/>
      <c r="AJ720" s="209"/>
      <c r="AK720" s="209"/>
      <c r="AL720" s="209"/>
      <c r="AM720" s="209"/>
      <c r="AN720" s="209"/>
      <c r="AO720" s="209"/>
      <c r="AP720" s="209"/>
      <c r="AQ720" s="209"/>
      <c r="AR720" s="209"/>
      <c r="AS720" s="209"/>
      <c r="AT720" s="209"/>
    </row>
    <row r="721" spans="1:46" x14ac:dyDescent="0.35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  <c r="AH721" s="209"/>
      <c r="AI721" s="209"/>
      <c r="AJ721" s="209"/>
      <c r="AK721" s="209"/>
      <c r="AL721" s="209"/>
      <c r="AM721" s="209"/>
      <c r="AN721" s="209"/>
      <c r="AO721" s="209"/>
      <c r="AP721" s="209"/>
      <c r="AQ721" s="209"/>
      <c r="AR721" s="209"/>
      <c r="AS721" s="209"/>
      <c r="AT721" s="209"/>
    </row>
    <row r="722" spans="1:46" x14ac:dyDescent="0.35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  <c r="AH722" s="209"/>
      <c r="AI722" s="209"/>
      <c r="AJ722" s="209"/>
      <c r="AK722" s="209"/>
      <c r="AL722" s="209"/>
      <c r="AM722" s="209"/>
      <c r="AN722" s="209"/>
      <c r="AO722" s="209"/>
      <c r="AP722" s="209"/>
      <c r="AQ722" s="209"/>
      <c r="AR722" s="209"/>
      <c r="AS722" s="209"/>
      <c r="AT722" s="209"/>
    </row>
    <row r="723" spans="1:46" x14ac:dyDescent="0.35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  <c r="AH723" s="209"/>
      <c r="AI723" s="209"/>
      <c r="AJ723" s="209"/>
      <c r="AK723" s="209"/>
      <c r="AL723" s="209"/>
      <c r="AM723" s="209"/>
      <c r="AN723" s="209"/>
      <c r="AO723" s="209"/>
      <c r="AP723" s="209"/>
      <c r="AQ723" s="209"/>
      <c r="AR723" s="209"/>
      <c r="AS723" s="209"/>
      <c r="AT723" s="209"/>
    </row>
    <row r="724" spans="1:46" x14ac:dyDescent="0.35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  <c r="AH724" s="209"/>
      <c r="AI724" s="209"/>
      <c r="AJ724" s="209"/>
      <c r="AK724" s="209"/>
      <c r="AL724" s="209"/>
      <c r="AM724" s="209"/>
      <c r="AN724" s="209"/>
      <c r="AO724" s="209"/>
      <c r="AP724" s="209"/>
      <c r="AQ724" s="209"/>
      <c r="AR724" s="209"/>
      <c r="AS724" s="209"/>
      <c r="AT724" s="209"/>
    </row>
    <row r="725" spans="1:46" x14ac:dyDescent="0.35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  <c r="AH725" s="209"/>
      <c r="AI725" s="209"/>
      <c r="AJ725" s="209"/>
      <c r="AK725" s="209"/>
      <c r="AL725" s="209"/>
      <c r="AM725" s="209"/>
      <c r="AN725" s="209"/>
      <c r="AO725" s="209"/>
      <c r="AP725" s="209"/>
      <c r="AQ725" s="209"/>
      <c r="AR725" s="209"/>
      <c r="AS725" s="209"/>
      <c r="AT725" s="209"/>
    </row>
    <row r="726" spans="1:46" x14ac:dyDescent="0.35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  <c r="AH726" s="209"/>
      <c r="AI726" s="209"/>
      <c r="AJ726" s="209"/>
      <c r="AK726" s="209"/>
      <c r="AL726" s="209"/>
      <c r="AM726" s="209"/>
      <c r="AN726" s="209"/>
      <c r="AO726" s="209"/>
      <c r="AP726" s="209"/>
      <c r="AQ726" s="209"/>
      <c r="AR726" s="209"/>
      <c r="AS726" s="209"/>
      <c r="AT726" s="209"/>
    </row>
    <row r="727" spans="1:46" x14ac:dyDescent="0.35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  <c r="AH727" s="209"/>
      <c r="AI727" s="209"/>
      <c r="AJ727" s="209"/>
      <c r="AK727" s="209"/>
      <c r="AL727" s="209"/>
      <c r="AM727" s="209"/>
      <c r="AN727" s="209"/>
      <c r="AO727" s="209"/>
      <c r="AP727" s="209"/>
      <c r="AQ727" s="209"/>
      <c r="AR727" s="209"/>
      <c r="AS727" s="209"/>
      <c r="AT727" s="209"/>
    </row>
    <row r="728" spans="1:46" x14ac:dyDescent="0.35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  <c r="AH728" s="209"/>
      <c r="AI728" s="209"/>
      <c r="AJ728" s="209"/>
      <c r="AK728" s="209"/>
      <c r="AL728" s="209"/>
      <c r="AM728" s="209"/>
      <c r="AN728" s="209"/>
      <c r="AO728" s="209"/>
      <c r="AP728" s="209"/>
      <c r="AQ728" s="209"/>
      <c r="AR728" s="209"/>
      <c r="AS728" s="209"/>
      <c r="AT728" s="209"/>
    </row>
    <row r="729" spans="1:46" x14ac:dyDescent="0.35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  <c r="AH729" s="209"/>
      <c r="AI729" s="209"/>
      <c r="AJ729" s="209"/>
      <c r="AK729" s="209"/>
      <c r="AL729" s="209"/>
      <c r="AM729" s="209"/>
      <c r="AN729" s="209"/>
      <c r="AO729" s="209"/>
      <c r="AP729" s="209"/>
      <c r="AQ729" s="209"/>
      <c r="AR729" s="209"/>
      <c r="AS729" s="209"/>
      <c r="AT729" s="209"/>
    </row>
    <row r="730" spans="1:46" x14ac:dyDescent="0.35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  <c r="AH730" s="209"/>
      <c r="AI730" s="209"/>
      <c r="AJ730" s="209"/>
      <c r="AK730" s="209"/>
      <c r="AL730" s="209"/>
      <c r="AM730" s="209"/>
      <c r="AN730" s="209"/>
      <c r="AO730" s="209"/>
      <c r="AP730" s="209"/>
      <c r="AQ730" s="209"/>
      <c r="AR730" s="209"/>
      <c r="AS730" s="209"/>
      <c r="AT730" s="209"/>
    </row>
    <row r="731" spans="1:46" x14ac:dyDescent="0.35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  <c r="AH731" s="209"/>
      <c r="AI731" s="209"/>
      <c r="AJ731" s="209"/>
      <c r="AK731" s="209"/>
      <c r="AL731" s="209"/>
      <c r="AM731" s="209"/>
      <c r="AN731" s="209"/>
      <c r="AO731" s="209"/>
      <c r="AP731" s="209"/>
      <c r="AQ731" s="209"/>
      <c r="AR731" s="209"/>
      <c r="AS731" s="209"/>
      <c r="AT731" s="209"/>
    </row>
    <row r="732" spans="1:46" x14ac:dyDescent="0.35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  <c r="AH732" s="209"/>
      <c r="AI732" s="209"/>
      <c r="AJ732" s="209"/>
      <c r="AK732" s="209"/>
      <c r="AL732" s="209"/>
      <c r="AM732" s="209"/>
      <c r="AN732" s="209"/>
      <c r="AO732" s="209"/>
      <c r="AP732" s="209"/>
      <c r="AQ732" s="209"/>
      <c r="AR732" s="209"/>
      <c r="AS732" s="209"/>
      <c r="AT732" s="209"/>
    </row>
    <row r="733" spans="1:46" x14ac:dyDescent="0.35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  <c r="AH733" s="209"/>
      <c r="AI733" s="209"/>
      <c r="AJ733" s="209"/>
      <c r="AK733" s="209"/>
      <c r="AL733" s="209"/>
      <c r="AM733" s="209"/>
      <c r="AN733" s="209"/>
      <c r="AO733" s="209"/>
      <c r="AP733" s="209"/>
      <c r="AQ733" s="209"/>
      <c r="AR733" s="209"/>
      <c r="AS733" s="209"/>
      <c r="AT733" s="209"/>
    </row>
    <row r="734" spans="1:46" x14ac:dyDescent="0.35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  <c r="AH734" s="209"/>
      <c r="AI734" s="209"/>
      <c r="AJ734" s="209"/>
      <c r="AK734" s="209"/>
      <c r="AL734" s="209"/>
      <c r="AM734" s="209"/>
      <c r="AN734" s="209"/>
      <c r="AO734" s="209"/>
      <c r="AP734" s="209"/>
      <c r="AQ734" s="209"/>
      <c r="AR734" s="209"/>
      <c r="AS734" s="209"/>
      <c r="AT734" s="209"/>
    </row>
    <row r="735" spans="1:46" x14ac:dyDescent="0.35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  <c r="AH735" s="209"/>
      <c r="AI735" s="209"/>
      <c r="AJ735" s="209"/>
      <c r="AK735" s="209"/>
      <c r="AL735" s="209"/>
      <c r="AM735" s="209"/>
      <c r="AN735" s="209"/>
      <c r="AO735" s="209"/>
      <c r="AP735" s="209"/>
      <c r="AQ735" s="209"/>
      <c r="AR735" s="209"/>
      <c r="AS735" s="209"/>
      <c r="AT735" s="209"/>
    </row>
    <row r="736" spans="1:46" x14ac:dyDescent="0.35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  <c r="AH736" s="209"/>
      <c r="AI736" s="209"/>
      <c r="AJ736" s="209"/>
      <c r="AK736" s="209"/>
      <c r="AL736" s="209"/>
      <c r="AM736" s="209"/>
      <c r="AN736" s="209"/>
      <c r="AO736" s="209"/>
      <c r="AP736" s="209"/>
      <c r="AQ736" s="209"/>
      <c r="AR736" s="209"/>
      <c r="AS736" s="209"/>
      <c r="AT736" s="209"/>
    </row>
    <row r="737" spans="1:46" x14ac:dyDescent="0.35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  <c r="AH737" s="209"/>
      <c r="AI737" s="209"/>
      <c r="AJ737" s="209"/>
      <c r="AK737" s="209"/>
      <c r="AL737" s="209"/>
      <c r="AM737" s="209"/>
      <c r="AN737" s="209"/>
      <c r="AO737" s="209"/>
      <c r="AP737" s="209"/>
      <c r="AQ737" s="209"/>
      <c r="AR737" s="209"/>
      <c r="AS737" s="209"/>
      <c r="AT737" s="209"/>
    </row>
    <row r="738" spans="1:46" x14ac:dyDescent="0.35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  <c r="AH738" s="209"/>
      <c r="AI738" s="209"/>
      <c r="AJ738" s="209"/>
      <c r="AK738" s="209"/>
      <c r="AL738" s="209"/>
      <c r="AM738" s="209"/>
      <c r="AN738" s="209"/>
      <c r="AO738" s="209"/>
      <c r="AP738" s="209"/>
      <c r="AQ738" s="209"/>
      <c r="AR738" s="209"/>
      <c r="AS738" s="209"/>
      <c r="AT738" s="209"/>
    </row>
    <row r="739" spans="1:46" x14ac:dyDescent="0.35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  <c r="AH739" s="209"/>
      <c r="AI739" s="209"/>
      <c r="AJ739" s="209"/>
      <c r="AK739" s="209"/>
      <c r="AL739" s="209"/>
      <c r="AM739" s="209"/>
      <c r="AN739" s="209"/>
      <c r="AO739" s="209"/>
      <c r="AP739" s="209"/>
      <c r="AQ739" s="209"/>
      <c r="AR739" s="209"/>
      <c r="AS739" s="209"/>
      <c r="AT739" s="209"/>
    </row>
    <row r="740" spans="1:46" x14ac:dyDescent="0.35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  <c r="AH740" s="209"/>
      <c r="AI740" s="209"/>
      <c r="AJ740" s="209"/>
      <c r="AK740" s="209"/>
      <c r="AL740" s="209"/>
      <c r="AM740" s="209"/>
      <c r="AN740" s="209"/>
      <c r="AO740" s="209"/>
      <c r="AP740" s="209"/>
      <c r="AQ740" s="209"/>
      <c r="AR740" s="209"/>
      <c r="AS740" s="209"/>
      <c r="AT740" s="209"/>
    </row>
    <row r="741" spans="1:46" x14ac:dyDescent="0.35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  <c r="AH741" s="209"/>
      <c r="AI741" s="209"/>
      <c r="AJ741" s="209"/>
      <c r="AK741" s="209"/>
      <c r="AL741" s="209"/>
      <c r="AM741" s="209"/>
      <c r="AN741" s="209"/>
      <c r="AO741" s="209"/>
      <c r="AP741" s="209"/>
      <c r="AQ741" s="209"/>
      <c r="AR741" s="209"/>
      <c r="AS741" s="209"/>
      <c r="AT741" s="209"/>
    </row>
    <row r="742" spans="1:46" x14ac:dyDescent="0.35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  <c r="AH742" s="209"/>
      <c r="AI742" s="209"/>
      <c r="AJ742" s="209"/>
      <c r="AK742" s="209"/>
      <c r="AL742" s="209"/>
      <c r="AM742" s="209"/>
      <c r="AN742" s="209"/>
      <c r="AO742" s="209"/>
      <c r="AP742" s="209"/>
      <c r="AQ742" s="209"/>
      <c r="AR742" s="209"/>
      <c r="AS742" s="209"/>
      <c r="AT742" s="209"/>
    </row>
    <row r="743" spans="1:46" x14ac:dyDescent="0.35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  <c r="AH743" s="209"/>
      <c r="AI743" s="209"/>
      <c r="AJ743" s="209"/>
      <c r="AK743" s="209"/>
      <c r="AL743" s="209"/>
      <c r="AM743" s="209"/>
      <c r="AN743" s="209"/>
      <c r="AO743" s="209"/>
      <c r="AP743" s="209"/>
      <c r="AQ743" s="209"/>
      <c r="AR743" s="209"/>
      <c r="AS743" s="209"/>
      <c r="AT743" s="209"/>
    </row>
    <row r="744" spans="1:46" x14ac:dyDescent="0.35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  <c r="AH744" s="209"/>
      <c r="AI744" s="209"/>
      <c r="AJ744" s="209"/>
      <c r="AK744" s="209"/>
      <c r="AL744" s="209"/>
      <c r="AM744" s="209"/>
      <c r="AN744" s="209"/>
      <c r="AO744" s="209"/>
      <c r="AP744" s="209"/>
      <c r="AQ744" s="209"/>
      <c r="AR744" s="209"/>
      <c r="AS744" s="209"/>
      <c r="AT744" s="209"/>
    </row>
    <row r="745" spans="1:46" x14ac:dyDescent="0.35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  <c r="AH745" s="209"/>
      <c r="AI745" s="209"/>
      <c r="AJ745" s="209"/>
      <c r="AK745" s="209"/>
      <c r="AL745" s="209"/>
      <c r="AM745" s="209"/>
      <c r="AN745" s="209"/>
      <c r="AO745" s="209"/>
      <c r="AP745" s="209"/>
      <c r="AQ745" s="209"/>
      <c r="AR745" s="209"/>
      <c r="AS745" s="209"/>
      <c r="AT745" s="209"/>
    </row>
    <row r="746" spans="1:46" x14ac:dyDescent="0.35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  <c r="AH746" s="209"/>
      <c r="AI746" s="209"/>
      <c r="AJ746" s="209"/>
      <c r="AK746" s="209"/>
      <c r="AL746" s="209"/>
      <c r="AM746" s="209"/>
      <c r="AN746" s="209"/>
      <c r="AO746" s="209"/>
      <c r="AP746" s="209"/>
      <c r="AQ746" s="209"/>
      <c r="AR746" s="209"/>
      <c r="AS746" s="209"/>
      <c r="AT746" s="209"/>
    </row>
    <row r="747" spans="1:46" x14ac:dyDescent="0.35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  <c r="AH747" s="209"/>
      <c r="AI747" s="209"/>
      <c r="AJ747" s="209"/>
      <c r="AK747" s="209"/>
      <c r="AL747" s="209"/>
      <c r="AM747" s="209"/>
      <c r="AN747" s="209"/>
      <c r="AO747" s="209"/>
      <c r="AP747" s="209"/>
      <c r="AQ747" s="209"/>
      <c r="AR747" s="209"/>
      <c r="AS747" s="209"/>
      <c r="AT747" s="209"/>
    </row>
    <row r="748" spans="1:46" x14ac:dyDescent="0.35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  <c r="AH748" s="209"/>
      <c r="AI748" s="209"/>
      <c r="AJ748" s="209"/>
      <c r="AK748" s="209"/>
      <c r="AL748" s="209"/>
      <c r="AM748" s="209"/>
      <c r="AN748" s="209"/>
      <c r="AO748" s="209"/>
      <c r="AP748" s="209"/>
      <c r="AQ748" s="209"/>
      <c r="AR748" s="209"/>
      <c r="AS748" s="209"/>
      <c r="AT748" s="209"/>
    </row>
    <row r="749" spans="1:46" x14ac:dyDescent="0.35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  <c r="AH749" s="209"/>
      <c r="AI749" s="209"/>
      <c r="AJ749" s="209"/>
      <c r="AK749" s="209"/>
      <c r="AL749" s="209"/>
      <c r="AM749" s="209"/>
      <c r="AN749" s="209"/>
      <c r="AO749" s="209"/>
      <c r="AP749" s="209"/>
      <c r="AQ749" s="209"/>
      <c r="AR749" s="209"/>
      <c r="AS749" s="209"/>
      <c r="AT749" s="209"/>
    </row>
    <row r="750" spans="1:46" x14ac:dyDescent="0.35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  <c r="AI750" s="209"/>
      <c r="AJ750" s="209"/>
      <c r="AK750" s="209"/>
      <c r="AL750" s="209"/>
      <c r="AM750" s="209"/>
      <c r="AN750" s="209"/>
      <c r="AO750" s="209"/>
      <c r="AP750" s="209"/>
      <c r="AQ750" s="209"/>
      <c r="AR750" s="209"/>
      <c r="AS750" s="209"/>
      <c r="AT750" s="209"/>
    </row>
    <row r="751" spans="1:46" x14ac:dyDescent="0.35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  <c r="AH751" s="209"/>
      <c r="AI751" s="209"/>
      <c r="AJ751" s="209"/>
      <c r="AK751" s="209"/>
      <c r="AL751" s="209"/>
      <c r="AM751" s="209"/>
      <c r="AN751" s="209"/>
      <c r="AO751" s="209"/>
      <c r="AP751" s="209"/>
      <c r="AQ751" s="209"/>
      <c r="AR751" s="209"/>
      <c r="AS751" s="209"/>
      <c r="AT751" s="209"/>
    </row>
    <row r="752" spans="1:46" x14ac:dyDescent="0.35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  <c r="AH752" s="209"/>
      <c r="AI752" s="209"/>
      <c r="AJ752" s="209"/>
      <c r="AK752" s="209"/>
      <c r="AL752" s="209"/>
      <c r="AM752" s="209"/>
      <c r="AN752" s="209"/>
      <c r="AO752" s="209"/>
      <c r="AP752" s="209"/>
      <c r="AQ752" s="209"/>
      <c r="AR752" s="209"/>
      <c r="AS752" s="209"/>
      <c r="AT752" s="209"/>
    </row>
    <row r="753" spans="1:46" x14ac:dyDescent="0.35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  <c r="AH753" s="209"/>
      <c r="AI753" s="209"/>
      <c r="AJ753" s="209"/>
      <c r="AK753" s="209"/>
      <c r="AL753" s="209"/>
      <c r="AM753" s="209"/>
      <c r="AN753" s="209"/>
      <c r="AO753" s="209"/>
      <c r="AP753" s="209"/>
      <c r="AQ753" s="209"/>
      <c r="AR753" s="209"/>
      <c r="AS753" s="209"/>
      <c r="AT753" s="209"/>
    </row>
    <row r="754" spans="1:46" x14ac:dyDescent="0.35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  <c r="AH754" s="209"/>
      <c r="AI754" s="209"/>
      <c r="AJ754" s="209"/>
      <c r="AK754" s="209"/>
      <c r="AL754" s="209"/>
      <c r="AM754" s="209"/>
      <c r="AN754" s="209"/>
      <c r="AO754" s="209"/>
      <c r="AP754" s="209"/>
      <c r="AQ754" s="209"/>
      <c r="AR754" s="209"/>
      <c r="AS754" s="209"/>
      <c r="AT754" s="209"/>
    </row>
    <row r="755" spans="1:46" x14ac:dyDescent="0.35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  <c r="AH755" s="209"/>
      <c r="AI755" s="209"/>
      <c r="AJ755" s="209"/>
      <c r="AK755" s="209"/>
      <c r="AL755" s="209"/>
      <c r="AM755" s="209"/>
      <c r="AN755" s="209"/>
      <c r="AO755" s="209"/>
      <c r="AP755" s="209"/>
      <c r="AQ755" s="209"/>
      <c r="AR755" s="209"/>
      <c r="AS755" s="209"/>
      <c r="AT755" s="209"/>
    </row>
    <row r="756" spans="1:46" x14ac:dyDescent="0.35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  <c r="AH756" s="209"/>
      <c r="AI756" s="209"/>
      <c r="AJ756" s="209"/>
      <c r="AK756" s="209"/>
      <c r="AL756" s="209"/>
      <c r="AM756" s="209"/>
      <c r="AN756" s="209"/>
      <c r="AO756" s="209"/>
      <c r="AP756" s="209"/>
      <c r="AQ756" s="209"/>
      <c r="AR756" s="209"/>
      <c r="AS756" s="209"/>
      <c r="AT756" s="209"/>
    </row>
    <row r="757" spans="1:46" x14ac:dyDescent="0.35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  <c r="AH757" s="209"/>
      <c r="AI757" s="209"/>
      <c r="AJ757" s="209"/>
      <c r="AK757" s="209"/>
      <c r="AL757" s="209"/>
      <c r="AM757" s="209"/>
      <c r="AN757" s="209"/>
      <c r="AO757" s="209"/>
      <c r="AP757" s="209"/>
      <c r="AQ757" s="209"/>
      <c r="AR757" s="209"/>
      <c r="AS757" s="209"/>
      <c r="AT757" s="209"/>
    </row>
    <row r="758" spans="1:46" x14ac:dyDescent="0.35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  <c r="AH758" s="209"/>
      <c r="AI758" s="209"/>
      <c r="AJ758" s="209"/>
      <c r="AK758" s="209"/>
      <c r="AL758" s="209"/>
      <c r="AM758" s="209"/>
      <c r="AN758" s="209"/>
      <c r="AO758" s="209"/>
      <c r="AP758" s="209"/>
      <c r="AQ758" s="209"/>
      <c r="AR758" s="209"/>
      <c r="AS758" s="209"/>
      <c r="AT758" s="209"/>
    </row>
    <row r="759" spans="1:46" x14ac:dyDescent="0.35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  <c r="AH759" s="209"/>
      <c r="AI759" s="209"/>
      <c r="AJ759" s="209"/>
      <c r="AK759" s="209"/>
      <c r="AL759" s="209"/>
      <c r="AM759" s="209"/>
      <c r="AN759" s="209"/>
      <c r="AO759" s="209"/>
      <c r="AP759" s="209"/>
      <c r="AQ759" s="209"/>
      <c r="AR759" s="209"/>
      <c r="AS759" s="209"/>
      <c r="AT759" s="209"/>
    </row>
    <row r="760" spans="1:46" x14ac:dyDescent="0.35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  <c r="AH760" s="209"/>
      <c r="AI760" s="209"/>
      <c r="AJ760" s="209"/>
      <c r="AK760" s="209"/>
      <c r="AL760" s="209"/>
      <c r="AM760" s="209"/>
      <c r="AN760" s="209"/>
      <c r="AO760" s="209"/>
      <c r="AP760" s="209"/>
      <c r="AQ760" s="209"/>
      <c r="AR760" s="209"/>
      <c r="AS760" s="209"/>
      <c r="AT760" s="209"/>
    </row>
    <row r="761" spans="1:46" x14ac:dyDescent="0.35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  <c r="AI761" s="209"/>
      <c r="AJ761" s="209"/>
      <c r="AK761" s="209"/>
      <c r="AL761" s="209"/>
      <c r="AM761" s="209"/>
      <c r="AN761" s="209"/>
      <c r="AO761" s="209"/>
      <c r="AP761" s="209"/>
      <c r="AQ761" s="209"/>
      <c r="AR761" s="209"/>
      <c r="AS761" s="209"/>
      <c r="AT761" s="209"/>
    </row>
    <row r="762" spans="1:46" x14ac:dyDescent="0.35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  <c r="AH762" s="209"/>
      <c r="AI762" s="209"/>
      <c r="AJ762" s="209"/>
      <c r="AK762" s="209"/>
      <c r="AL762" s="209"/>
      <c r="AM762" s="209"/>
      <c r="AN762" s="209"/>
      <c r="AO762" s="209"/>
      <c r="AP762" s="209"/>
      <c r="AQ762" s="209"/>
      <c r="AR762" s="209"/>
      <c r="AS762" s="209"/>
      <c r="AT762" s="209"/>
    </row>
    <row r="763" spans="1:46" x14ac:dyDescent="0.35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  <c r="AH763" s="209"/>
      <c r="AI763" s="209"/>
      <c r="AJ763" s="209"/>
      <c r="AK763" s="209"/>
      <c r="AL763" s="209"/>
      <c r="AM763" s="209"/>
      <c r="AN763" s="209"/>
      <c r="AO763" s="209"/>
      <c r="AP763" s="209"/>
      <c r="AQ763" s="209"/>
      <c r="AR763" s="209"/>
      <c r="AS763" s="209"/>
      <c r="AT763" s="209"/>
    </row>
    <row r="764" spans="1:46" x14ac:dyDescent="0.35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  <c r="AH764" s="209"/>
      <c r="AI764" s="209"/>
      <c r="AJ764" s="209"/>
      <c r="AK764" s="209"/>
      <c r="AL764" s="209"/>
      <c r="AM764" s="209"/>
      <c r="AN764" s="209"/>
      <c r="AO764" s="209"/>
      <c r="AP764" s="209"/>
      <c r="AQ764" s="209"/>
      <c r="AR764" s="209"/>
      <c r="AS764" s="209"/>
      <c r="AT764" s="209"/>
    </row>
    <row r="765" spans="1:46" x14ac:dyDescent="0.35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  <c r="AH765" s="209"/>
      <c r="AI765" s="209"/>
      <c r="AJ765" s="209"/>
      <c r="AK765" s="209"/>
      <c r="AL765" s="209"/>
      <c r="AM765" s="209"/>
      <c r="AN765" s="209"/>
      <c r="AO765" s="209"/>
      <c r="AP765" s="209"/>
      <c r="AQ765" s="209"/>
      <c r="AR765" s="209"/>
      <c r="AS765" s="209"/>
      <c r="AT765" s="209"/>
    </row>
    <row r="766" spans="1:46" x14ac:dyDescent="0.35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  <c r="AH766" s="209"/>
      <c r="AI766" s="209"/>
      <c r="AJ766" s="209"/>
      <c r="AK766" s="209"/>
      <c r="AL766" s="209"/>
      <c r="AM766" s="209"/>
      <c r="AN766" s="209"/>
      <c r="AO766" s="209"/>
      <c r="AP766" s="209"/>
      <c r="AQ766" s="209"/>
      <c r="AR766" s="209"/>
      <c r="AS766" s="209"/>
      <c r="AT766" s="209"/>
    </row>
    <row r="767" spans="1:46" x14ac:dyDescent="0.35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  <c r="AH767" s="209"/>
      <c r="AI767" s="209"/>
      <c r="AJ767" s="209"/>
      <c r="AK767" s="209"/>
      <c r="AL767" s="209"/>
      <c r="AM767" s="209"/>
      <c r="AN767" s="209"/>
      <c r="AO767" s="209"/>
      <c r="AP767" s="209"/>
      <c r="AQ767" s="209"/>
      <c r="AR767" s="209"/>
      <c r="AS767" s="209"/>
      <c r="AT767" s="209"/>
    </row>
    <row r="768" spans="1:46" x14ac:dyDescent="0.35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  <c r="AH768" s="209"/>
      <c r="AI768" s="209"/>
      <c r="AJ768" s="209"/>
      <c r="AK768" s="209"/>
      <c r="AL768" s="209"/>
      <c r="AM768" s="209"/>
      <c r="AN768" s="209"/>
      <c r="AO768" s="209"/>
      <c r="AP768" s="209"/>
      <c r="AQ768" s="209"/>
      <c r="AR768" s="209"/>
      <c r="AS768" s="209"/>
      <c r="AT768" s="209"/>
    </row>
    <row r="769" spans="1:46" x14ac:dyDescent="0.35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  <c r="AH769" s="209"/>
      <c r="AI769" s="209"/>
      <c r="AJ769" s="209"/>
      <c r="AK769" s="209"/>
      <c r="AL769" s="209"/>
      <c r="AM769" s="209"/>
      <c r="AN769" s="209"/>
      <c r="AO769" s="209"/>
      <c r="AP769" s="209"/>
      <c r="AQ769" s="209"/>
      <c r="AR769" s="209"/>
      <c r="AS769" s="209"/>
      <c r="AT769" s="209"/>
    </row>
    <row r="770" spans="1:46" x14ac:dyDescent="0.35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  <c r="AH770" s="209"/>
      <c r="AI770" s="209"/>
      <c r="AJ770" s="209"/>
      <c r="AK770" s="209"/>
      <c r="AL770" s="209"/>
      <c r="AM770" s="209"/>
      <c r="AN770" s="209"/>
      <c r="AO770" s="209"/>
      <c r="AP770" s="209"/>
      <c r="AQ770" s="209"/>
      <c r="AR770" s="209"/>
      <c r="AS770" s="209"/>
      <c r="AT770" s="209"/>
    </row>
    <row r="771" spans="1:46" x14ac:dyDescent="0.35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  <c r="AH771" s="209"/>
      <c r="AI771" s="209"/>
      <c r="AJ771" s="209"/>
      <c r="AK771" s="209"/>
      <c r="AL771" s="209"/>
      <c r="AM771" s="209"/>
      <c r="AN771" s="209"/>
      <c r="AO771" s="209"/>
      <c r="AP771" s="209"/>
      <c r="AQ771" s="209"/>
      <c r="AR771" s="209"/>
      <c r="AS771" s="209"/>
      <c r="AT771" s="209"/>
    </row>
    <row r="772" spans="1:46" x14ac:dyDescent="0.35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  <c r="AH772" s="209"/>
      <c r="AI772" s="209"/>
      <c r="AJ772" s="209"/>
      <c r="AK772" s="209"/>
      <c r="AL772" s="209"/>
      <c r="AM772" s="209"/>
      <c r="AN772" s="209"/>
      <c r="AO772" s="209"/>
      <c r="AP772" s="209"/>
      <c r="AQ772" s="209"/>
      <c r="AR772" s="209"/>
      <c r="AS772" s="209"/>
      <c r="AT772" s="209"/>
    </row>
    <row r="773" spans="1:46" x14ac:dyDescent="0.35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  <c r="AH773" s="209"/>
      <c r="AI773" s="209"/>
      <c r="AJ773" s="209"/>
      <c r="AK773" s="209"/>
      <c r="AL773" s="209"/>
      <c r="AM773" s="209"/>
      <c r="AN773" s="209"/>
      <c r="AO773" s="209"/>
      <c r="AP773" s="209"/>
      <c r="AQ773" s="209"/>
      <c r="AR773" s="209"/>
      <c r="AS773" s="209"/>
      <c r="AT773" s="209"/>
    </row>
    <row r="774" spans="1:46" x14ac:dyDescent="0.35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  <c r="AH774" s="209"/>
      <c r="AI774" s="209"/>
      <c r="AJ774" s="209"/>
      <c r="AK774" s="209"/>
      <c r="AL774" s="209"/>
      <c r="AM774" s="209"/>
      <c r="AN774" s="209"/>
      <c r="AO774" s="209"/>
      <c r="AP774" s="209"/>
      <c r="AQ774" s="209"/>
      <c r="AR774" s="209"/>
      <c r="AS774" s="209"/>
      <c r="AT774" s="209"/>
    </row>
    <row r="775" spans="1:46" x14ac:dyDescent="0.35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  <c r="AH775" s="209"/>
      <c r="AI775" s="209"/>
      <c r="AJ775" s="209"/>
      <c r="AK775" s="209"/>
      <c r="AL775" s="209"/>
      <c r="AM775" s="209"/>
      <c r="AN775" s="209"/>
      <c r="AO775" s="209"/>
      <c r="AP775" s="209"/>
      <c r="AQ775" s="209"/>
      <c r="AR775" s="209"/>
      <c r="AS775" s="209"/>
      <c r="AT775" s="209"/>
    </row>
    <row r="776" spans="1:46" x14ac:dyDescent="0.35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  <c r="AH776" s="209"/>
      <c r="AI776" s="209"/>
      <c r="AJ776" s="209"/>
      <c r="AK776" s="209"/>
      <c r="AL776" s="209"/>
      <c r="AM776" s="209"/>
      <c r="AN776" s="209"/>
      <c r="AO776" s="209"/>
      <c r="AP776" s="209"/>
      <c r="AQ776" s="209"/>
      <c r="AR776" s="209"/>
      <c r="AS776" s="209"/>
      <c r="AT776" s="209"/>
    </row>
    <row r="777" spans="1:46" x14ac:dyDescent="0.35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  <c r="AH777" s="209"/>
      <c r="AI777" s="209"/>
      <c r="AJ777" s="209"/>
      <c r="AK777" s="209"/>
      <c r="AL777" s="209"/>
      <c r="AM777" s="209"/>
      <c r="AN777" s="209"/>
      <c r="AO777" s="209"/>
      <c r="AP777" s="209"/>
      <c r="AQ777" s="209"/>
      <c r="AR777" s="209"/>
      <c r="AS777" s="209"/>
      <c r="AT777" s="209"/>
    </row>
    <row r="778" spans="1:46" x14ac:dyDescent="0.35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  <c r="AH778" s="209"/>
      <c r="AI778" s="209"/>
      <c r="AJ778" s="209"/>
      <c r="AK778" s="209"/>
      <c r="AL778" s="209"/>
      <c r="AM778" s="209"/>
      <c r="AN778" s="209"/>
      <c r="AO778" s="209"/>
      <c r="AP778" s="209"/>
      <c r="AQ778" s="209"/>
      <c r="AR778" s="209"/>
      <c r="AS778" s="209"/>
      <c r="AT778" s="209"/>
    </row>
    <row r="779" spans="1:46" x14ac:dyDescent="0.35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  <c r="AH779" s="209"/>
      <c r="AI779" s="209"/>
      <c r="AJ779" s="209"/>
      <c r="AK779" s="209"/>
      <c r="AL779" s="209"/>
      <c r="AM779" s="209"/>
      <c r="AN779" s="209"/>
      <c r="AO779" s="209"/>
      <c r="AP779" s="209"/>
      <c r="AQ779" s="209"/>
      <c r="AR779" s="209"/>
      <c r="AS779" s="209"/>
      <c r="AT779" s="209"/>
    </row>
    <row r="780" spans="1:46" x14ac:dyDescent="0.35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  <c r="AH780" s="209"/>
      <c r="AI780" s="209"/>
      <c r="AJ780" s="209"/>
      <c r="AK780" s="209"/>
      <c r="AL780" s="209"/>
      <c r="AM780" s="209"/>
      <c r="AN780" s="209"/>
      <c r="AO780" s="209"/>
      <c r="AP780" s="209"/>
      <c r="AQ780" s="209"/>
      <c r="AR780" s="209"/>
      <c r="AS780" s="209"/>
      <c r="AT780" s="209"/>
    </row>
    <row r="781" spans="1:46" x14ac:dyDescent="0.35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  <c r="AH781" s="209"/>
      <c r="AI781" s="209"/>
      <c r="AJ781" s="209"/>
      <c r="AK781" s="209"/>
      <c r="AL781" s="209"/>
      <c r="AM781" s="209"/>
      <c r="AN781" s="209"/>
      <c r="AO781" s="209"/>
      <c r="AP781" s="209"/>
      <c r="AQ781" s="209"/>
      <c r="AR781" s="209"/>
      <c r="AS781" s="209"/>
      <c r="AT781" s="209"/>
    </row>
    <row r="782" spans="1:46" x14ac:dyDescent="0.35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  <c r="AH782" s="209"/>
      <c r="AI782" s="209"/>
      <c r="AJ782" s="209"/>
      <c r="AK782" s="209"/>
      <c r="AL782" s="209"/>
      <c r="AM782" s="209"/>
      <c r="AN782" s="209"/>
      <c r="AO782" s="209"/>
      <c r="AP782" s="209"/>
      <c r="AQ782" s="209"/>
      <c r="AR782" s="209"/>
      <c r="AS782" s="209"/>
      <c r="AT782" s="209"/>
    </row>
    <row r="783" spans="1:46" x14ac:dyDescent="0.35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  <c r="AH783" s="209"/>
      <c r="AI783" s="209"/>
      <c r="AJ783" s="209"/>
      <c r="AK783" s="209"/>
      <c r="AL783" s="209"/>
      <c r="AM783" s="209"/>
      <c r="AN783" s="209"/>
      <c r="AO783" s="209"/>
      <c r="AP783" s="209"/>
      <c r="AQ783" s="209"/>
      <c r="AR783" s="209"/>
      <c r="AS783" s="209"/>
      <c r="AT783" s="209"/>
    </row>
    <row r="784" spans="1:46" x14ac:dyDescent="0.35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  <c r="AH784" s="209"/>
      <c r="AI784" s="209"/>
      <c r="AJ784" s="209"/>
      <c r="AK784" s="209"/>
      <c r="AL784" s="209"/>
      <c r="AM784" s="209"/>
      <c r="AN784" s="209"/>
      <c r="AO784" s="209"/>
      <c r="AP784" s="209"/>
      <c r="AQ784" s="209"/>
      <c r="AR784" s="209"/>
      <c r="AS784" s="209"/>
      <c r="AT784" s="209"/>
    </row>
    <row r="785" spans="1:46" x14ac:dyDescent="0.35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  <c r="AH785" s="209"/>
      <c r="AI785" s="209"/>
      <c r="AJ785" s="209"/>
      <c r="AK785" s="209"/>
      <c r="AL785" s="209"/>
      <c r="AM785" s="209"/>
      <c r="AN785" s="209"/>
      <c r="AO785" s="209"/>
      <c r="AP785" s="209"/>
      <c r="AQ785" s="209"/>
      <c r="AR785" s="209"/>
      <c r="AS785" s="209"/>
      <c r="AT785" s="209"/>
    </row>
    <row r="786" spans="1:46" x14ac:dyDescent="0.35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  <c r="AH786" s="209"/>
      <c r="AI786" s="209"/>
      <c r="AJ786" s="209"/>
      <c r="AK786" s="209"/>
      <c r="AL786" s="209"/>
      <c r="AM786" s="209"/>
      <c r="AN786" s="209"/>
      <c r="AO786" s="209"/>
      <c r="AP786" s="209"/>
      <c r="AQ786" s="209"/>
      <c r="AR786" s="209"/>
      <c r="AS786" s="209"/>
      <c r="AT786" s="209"/>
    </row>
    <row r="787" spans="1:46" x14ac:dyDescent="0.35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  <c r="AI787" s="209"/>
      <c r="AJ787" s="209"/>
      <c r="AK787" s="209"/>
      <c r="AL787" s="209"/>
      <c r="AM787" s="209"/>
      <c r="AN787" s="209"/>
      <c r="AO787" s="209"/>
      <c r="AP787" s="209"/>
      <c r="AQ787" s="209"/>
      <c r="AR787" s="209"/>
      <c r="AS787" s="209"/>
      <c r="AT787" s="209"/>
    </row>
    <row r="788" spans="1:46" x14ac:dyDescent="0.35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  <c r="AI788" s="209"/>
      <c r="AJ788" s="209"/>
      <c r="AK788" s="209"/>
      <c r="AL788" s="209"/>
      <c r="AM788" s="209"/>
      <c r="AN788" s="209"/>
      <c r="AO788" s="209"/>
      <c r="AP788" s="209"/>
      <c r="AQ788" s="209"/>
      <c r="AR788" s="209"/>
      <c r="AS788" s="209"/>
      <c r="AT788" s="209"/>
    </row>
    <row r="789" spans="1:46" x14ac:dyDescent="0.35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  <c r="AH789" s="209"/>
      <c r="AI789" s="209"/>
      <c r="AJ789" s="209"/>
      <c r="AK789" s="209"/>
      <c r="AL789" s="209"/>
      <c r="AM789" s="209"/>
      <c r="AN789" s="209"/>
      <c r="AO789" s="209"/>
      <c r="AP789" s="209"/>
      <c r="AQ789" s="209"/>
      <c r="AR789" s="209"/>
      <c r="AS789" s="209"/>
      <c r="AT789" s="209"/>
    </row>
    <row r="790" spans="1:46" x14ac:dyDescent="0.35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  <c r="AH790" s="209"/>
      <c r="AI790" s="209"/>
      <c r="AJ790" s="209"/>
      <c r="AK790" s="209"/>
      <c r="AL790" s="209"/>
      <c r="AM790" s="209"/>
      <c r="AN790" s="209"/>
      <c r="AO790" s="209"/>
      <c r="AP790" s="209"/>
      <c r="AQ790" s="209"/>
      <c r="AR790" s="209"/>
      <c r="AS790" s="209"/>
      <c r="AT790" s="209"/>
    </row>
    <row r="791" spans="1:46" x14ac:dyDescent="0.35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  <c r="AI791" s="209"/>
      <c r="AJ791" s="209"/>
      <c r="AK791" s="209"/>
      <c r="AL791" s="209"/>
      <c r="AM791" s="209"/>
      <c r="AN791" s="209"/>
      <c r="AO791" s="209"/>
      <c r="AP791" s="209"/>
      <c r="AQ791" s="209"/>
      <c r="AR791" s="209"/>
      <c r="AS791" s="209"/>
      <c r="AT791" s="209"/>
    </row>
    <row r="792" spans="1:46" x14ac:dyDescent="0.35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  <c r="AH792" s="209"/>
      <c r="AI792" s="209"/>
      <c r="AJ792" s="209"/>
      <c r="AK792" s="209"/>
      <c r="AL792" s="209"/>
      <c r="AM792" s="209"/>
      <c r="AN792" s="209"/>
      <c r="AO792" s="209"/>
      <c r="AP792" s="209"/>
      <c r="AQ792" s="209"/>
      <c r="AR792" s="209"/>
      <c r="AS792" s="209"/>
      <c r="AT792" s="209"/>
    </row>
    <row r="793" spans="1:46" x14ac:dyDescent="0.35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  <c r="AH793" s="209"/>
      <c r="AI793" s="209"/>
      <c r="AJ793" s="209"/>
      <c r="AK793" s="209"/>
      <c r="AL793" s="209"/>
      <c r="AM793" s="209"/>
      <c r="AN793" s="209"/>
      <c r="AO793" s="209"/>
      <c r="AP793" s="209"/>
      <c r="AQ793" s="209"/>
      <c r="AR793" s="209"/>
      <c r="AS793" s="209"/>
      <c r="AT793" s="209"/>
    </row>
    <row r="794" spans="1:46" x14ac:dyDescent="0.35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  <c r="AH794" s="209"/>
      <c r="AI794" s="209"/>
      <c r="AJ794" s="209"/>
      <c r="AK794" s="209"/>
      <c r="AL794" s="209"/>
      <c r="AM794" s="209"/>
      <c r="AN794" s="209"/>
      <c r="AO794" s="209"/>
      <c r="AP794" s="209"/>
      <c r="AQ794" s="209"/>
      <c r="AR794" s="209"/>
      <c r="AS794" s="209"/>
      <c r="AT794" s="209"/>
    </row>
    <row r="795" spans="1:46" x14ac:dyDescent="0.35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  <c r="AH795" s="209"/>
      <c r="AI795" s="209"/>
      <c r="AJ795" s="209"/>
      <c r="AK795" s="209"/>
      <c r="AL795" s="209"/>
      <c r="AM795" s="209"/>
      <c r="AN795" s="209"/>
      <c r="AO795" s="209"/>
      <c r="AP795" s="209"/>
      <c r="AQ795" s="209"/>
      <c r="AR795" s="209"/>
      <c r="AS795" s="209"/>
      <c r="AT795" s="209"/>
    </row>
    <row r="796" spans="1:46" x14ac:dyDescent="0.35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  <c r="AH796" s="209"/>
      <c r="AI796" s="209"/>
      <c r="AJ796" s="209"/>
      <c r="AK796" s="209"/>
      <c r="AL796" s="209"/>
      <c r="AM796" s="209"/>
      <c r="AN796" s="209"/>
      <c r="AO796" s="209"/>
      <c r="AP796" s="209"/>
      <c r="AQ796" s="209"/>
      <c r="AR796" s="209"/>
      <c r="AS796" s="209"/>
      <c r="AT796" s="209"/>
    </row>
    <row r="797" spans="1:46" x14ac:dyDescent="0.35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  <c r="AH797" s="209"/>
      <c r="AI797" s="209"/>
      <c r="AJ797" s="209"/>
      <c r="AK797" s="209"/>
      <c r="AL797" s="209"/>
      <c r="AM797" s="209"/>
      <c r="AN797" s="209"/>
      <c r="AO797" s="209"/>
      <c r="AP797" s="209"/>
      <c r="AQ797" s="209"/>
      <c r="AR797" s="209"/>
      <c r="AS797" s="209"/>
      <c r="AT797" s="209"/>
    </row>
    <row r="798" spans="1:46" x14ac:dyDescent="0.35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  <c r="AH798" s="209"/>
      <c r="AI798" s="209"/>
      <c r="AJ798" s="209"/>
      <c r="AK798" s="209"/>
      <c r="AL798" s="209"/>
      <c r="AM798" s="209"/>
      <c r="AN798" s="209"/>
      <c r="AO798" s="209"/>
      <c r="AP798" s="209"/>
      <c r="AQ798" s="209"/>
      <c r="AR798" s="209"/>
      <c r="AS798" s="209"/>
      <c r="AT798" s="209"/>
    </row>
    <row r="799" spans="1:46" x14ac:dyDescent="0.35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  <c r="AH799" s="209"/>
      <c r="AI799" s="209"/>
      <c r="AJ799" s="209"/>
      <c r="AK799" s="209"/>
      <c r="AL799" s="209"/>
      <c r="AM799" s="209"/>
      <c r="AN799" s="209"/>
      <c r="AO799" s="209"/>
      <c r="AP799" s="209"/>
      <c r="AQ799" s="209"/>
      <c r="AR799" s="209"/>
      <c r="AS799" s="209"/>
      <c r="AT799" s="209"/>
    </row>
    <row r="800" spans="1:46" x14ac:dyDescent="0.35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  <c r="AH800" s="209"/>
      <c r="AI800" s="209"/>
      <c r="AJ800" s="209"/>
      <c r="AK800" s="209"/>
      <c r="AL800" s="209"/>
      <c r="AM800" s="209"/>
      <c r="AN800" s="209"/>
      <c r="AO800" s="209"/>
      <c r="AP800" s="209"/>
      <c r="AQ800" s="209"/>
      <c r="AR800" s="209"/>
      <c r="AS800" s="209"/>
      <c r="AT800" s="209"/>
    </row>
    <row r="801" spans="1:46" x14ac:dyDescent="0.35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  <c r="AH801" s="209"/>
      <c r="AI801" s="209"/>
      <c r="AJ801" s="209"/>
      <c r="AK801" s="209"/>
      <c r="AL801" s="209"/>
      <c r="AM801" s="209"/>
      <c r="AN801" s="209"/>
      <c r="AO801" s="209"/>
      <c r="AP801" s="209"/>
      <c r="AQ801" s="209"/>
      <c r="AR801" s="209"/>
      <c r="AS801" s="209"/>
      <c r="AT801" s="209"/>
    </row>
    <row r="802" spans="1:46" x14ac:dyDescent="0.35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  <c r="AH802" s="209"/>
      <c r="AI802" s="209"/>
      <c r="AJ802" s="209"/>
      <c r="AK802" s="209"/>
      <c r="AL802" s="209"/>
      <c r="AM802" s="209"/>
      <c r="AN802" s="209"/>
      <c r="AO802" s="209"/>
      <c r="AP802" s="209"/>
      <c r="AQ802" s="209"/>
      <c r="AR802" s="209"/>
      <c r="AS802" s="209"/>
      <c r="AT802" s="209"/>
    </row>
    <row r="803" spans="1:46" x14ac:dyDescent="0.35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  <c r="AH803" s="209"/>
      <c r="AI803" s="209"/>
      <c r="AJ803" s="209"/>
      <c r="AK803" s="209"/>
      <c r="AL803" s="209"/>
      <c r="AM803" s="209"/>
      <c r="AN803" s="209"/>
      <c r="AO803" s="209"/>
      <c r="AP803" s="209"/>
      <c r="AQ803" s="209"/>
      <c r="AR803" s="209"/>
      <c r="AS803" s="209"/>
      <c r="AT803" s="209"/>
    </row>
    <row r="804" spans="1:46" x14ac:dyDescent="0.35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  <c r="AH804" s="209"/>
      <c r="AI804" s="209"/>
      <c r="AJ804" s="209"/>
      <c r="AK804" s="209"/>
      <c r="AL804" s="209"/>
      <c r="AM804" s="209"/>
      <c r="AN804" s="209"/>
      <c r="AO804" s="209"/>
      <c r="AP804" s="209"/>
      <c r="AQ804" s="209"/>
      <c r="AR804" s="209"/>
      <c r="AS804" s="209"/>
      <c r="AT804" s="209"/>
    </row>
    <row r="805" spans="1:46" x14ac:dyDescent="0.35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  <c r="AH805" s="209"/>
      <c r="AI805" s="209"/>
      <c r="AJ805" s="209"/>
      <c r="AK805" s="209"/>
      <c r="AL805" s="209"/>
      <c r="AM805" s="209"/>
      <c r="AN805" s="209"/>
      <c r="AO805" s="209"/>
      <c r="AP805" s="209"/>
      <c r="AQ805" s="209"/>
      <c r="AR805" s="209"/>
      <c r="AS805" s="209"/>
      <c r="AT805" s="209"/>
    </row>
    <row r="806" spans="1:46" x14ac:dyDescent="0.35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  <c r="AH806" s="209"/>
      <c r="AI806" s="209"/>
      <c r="AJ806" s="209"/>
      <c r="AK806" s="209"/>
      <c r="AL806" s="209"/>
      <c r="AM806" s="209"/>
      <c r="AN806" s="209"/>
      <c r="AO806" s="209"/>
      <c r="AP806" s="209"/>
      <c r="AQ806" s="209"/>
      <c r="AR806" s="209"/>
      <c r="AS806" s="209"/>
      <c r="AT806" s="209"/>
    </row>
    <row r="807" spans="1:46" x14ac:dyDescent="0.35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  <c r="AH807" s="209"/>
      <c r="AI807" s="209"/>
      <c r="AJ807" s="209"/>
      <c r="AK807" s="209"/>
      <c r="AL807" s="209"/>
      <c r="AM807" s="209"/>
      <c r="AN807" s="209"/>
      <c r="AO807" s="209"/>
      <c r="AP807" s="209"/>
      <c r="AQ807" s="209"/>
      <c r="AR807" s="209"/>
      <c r="AS807" s="209"/>
      <c r="AT807" s="209"/>
    </row>
    <row r="808" spans="1:46" x14ac:dyDescent="0.35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  <c r="AH808" s="209"/>
      <c r="AI808" s="209"/>
      <c r="AJ808" s="209"/>
      <c r="AK808" s="209"/>
      <c r="AL808" s="209"/>
      <c r="AM808" s="209"/>
      <c r="AN808" s="209"/>
      <c r="AO808" s="209"/>
      <c r="AP808" s="209"/>
      <c r="AQ808" s="209"/>
      <c r="AR808" s="209"/>
      <c r="AS808" s="209"/>
      <c r="AT808" s="209"/>
    </row>
    <row r="809" spans="1:46" x14ac:dyDescent="0.35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  <c r="AH809" s="209"/>
      <c r="AI809" s="209"/>
      <c r="AJ809" s="209"/>
      <c r="AK809" s="209"/>
      <c r="AL809" s="209"/>
      <c r="AM809" s="209"/>
      <c r="AN809" s="209"/>
      <c r="AO809" s="209"/>
      <c r="AP809" s="209"/>
      <c r="AQ809" s="209"/>
      <c r="AR809" s="209"/>
      <c r="AS809" s="209"/>
      <c r="AT809" s="209"/>
    </row>
    <row r="810" spans="1:46" x14ac:dyDescent="0.35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  <c r="AH810" s="209"/>
      <c r="AI810" s="209"/>
      <c r="AJ810" s="209"/>
      <c r="AK810" s="209"/>
      <c r="AL810" s="209"/>
      <c r="AM810" s="209"/>
      <c r="AN810" s="209"/>
      <c r="AO810" s="209"/>
      <c r="AP810" s="209"/>
      <c r="AQ810" s="209"/>
      <c r="AR810" s="209"/>
      <c r="AS810" s="209"/>
      <c r="AT810" s="209"/>
    </row>
    <row r="811" spans="1:46" x14ac:dyDescent="0.35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  <c r="AH811" s="209"/>
      <c r="AI811" s="209"/>
      <c r="AJ811" s="209"/>
      <c r="AK811" s="209"/>
      <c r="AL811" s="209"/>
      <c r="AM811" s="209"/>
      <c r="AN811" s="209"/>
      <c r="AO811" s="209"/>
      <c r="AP811" s="209"/>
      <c r="AQ811" s="209"/>
      <c r="AR811" s="209"/>
      <c r="AS811" s="209"/>
      <c r="AT811" s="209"/>
    </row>
    <row r="812" spans="1:46" x14ac:dyDescent="0.35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  <c r="AH812" s="209"/>
      <c r="AI812" s="209"/>
      <c r="AJ812" s="209"/>
      <c r="AK812" s="209"/>
      <c r="AL812" s="209"/>
      <c r="AM812" s="209"/>
      <c r="AN812" s="209"/>
      <c r="AO812" s="209"/>
      <c r="AP812" s="209"/>
      <c r="AQ812" s="209"/>
      <c r="AR812" s="209"/>
      <c r="AS812" s="209"/>
      <c r="AT812" s="209"/>
    </row>
    <row r="813" spans="1:46" x14ac:dyDescent="0.35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  <c r="AH813" s="209"/>
      <c r="AI813" s="209"/>
      <c r="AJ813" s="209"/>
      <c r="AK813" s="209"/>
      <c r="AL813" s="209"/>
      <c r="AM813" s="209"/>
      <c r="AN813" s="209"/>
      <c r="AO813" s="209"/>
      <c r="AP813" s="209"/>
      <c r="AQ813" s="209"/>
      <c r="AR813" s="209"/>
      <c r="AS813" s="209"/>
      <c r="AT813" s="209"/>
    </row>
    <row r="814" spans="1:46" x14ac:dyDescent="0.35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  <c r="AH814" s="209"/>
      <c r="AI814" s="209"/>
      <c r="AJ814" s="209"/>
      <c r="AK814" s="209"/>
      <c r="AL814" s="209"/>
      <c r="AM814" s="209"/>
      <c r="AN814" s="209"/>
      <c r="AO814" s="209"/>
      <c r="AP814" s="209"/>
      <c r="AQ814" s="209"/>
      <c r="AR814" s="209"/>
      <c r="AS814" s="209"/>
      <c r="AT814" s="209"/>
    </row>
    <row r="815" spans="1:46" x14ac:dyDescent="0.35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  <c r="AH815" s="209"/>
      <c r="AI815" s="209"/>
      <c r="AJ815" s="209"/>
      <c r="AK815" s="209"/>
      <c r="AL815" s="209"/>
      <c r="AM815" s="209"/>
      <c r="AN815" s="209"/>
      <c r="AO815" s="209"/>
      <c r="AP815" s="209"/>
      <c r="AQ815" s="209"/>
      <c r="AR815" s="209"/>
      <c r="AS815" s="209"/>
      <c r="AT815" s="209"/>
    </row>
    <row r="816" spans="1:46" x14ac:dyDescent="0.35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  <c r="AH816" s="209"/>
      <c r="AI816" s="209"/>
      <c r="AJ816" s="209"/>
      <c r="AK816" s="209"/>
      <c r="AL816" s="209"/>
      <c r="AM816" s="209"/>
      <c r="AN816" s="209"/>
      <c r="AO816" s="209"/>
      <c r="AP816" s="209"/>
      <c r="AQ816" s="209"/>
      <c r="AR816" s="209"/>
      <c r="AS816" s="209"/>
      <c r="AT816" s="209"/>
    </row>
    <row r="817" spans="1:46" x14ac:dyDescent="0.35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  <c r="AH817" s="209"/>
      <c r="AI817" s="209"/>
      <c r="AJ817" s="209"/>
      <c r="AK817" s="209"/>
      <c r="AL817" s="209"/>
      <c r="AM817" s="209"/>
      <c r="AN817" s="209"/>
      <c r="AO817" s="209"/>
      <c r="AP817" s="209"/>
      <c r="AQ817" s="209"/>
      <c r="AR817" s="209"/>
      <c r="AS817" s="209"/>
      <c r="AT817" s="209"/>
    </row>
    <row r="818" spans="1:46" x14ac:dyDescent="0.35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  <c r="AH818" s="209"/>
      <c r="AI818" s="209"/>
      <c r="AJ818" s="209"/>
      <c r="AK818" s="209"/>
      <c r="AL818" s="209"/>
      <c r="AM818" s="209"/>
      <c r="AN818" s="209"/>
      <c r="AO818" s="209"/>
      <c r="AP818" s="209"/>
      <c r="AQ818" s="209"/>
      <c r="AR818" s="209"/>
      <c r="AS818" s="209"/>
      <c r="AT818" s="209"/>
    </row>
    <row r="819" spans="1:46" x14ac:dyDescent="0.35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  <c r="AH819" s="209"/>
      <c r="AI819" s="209"/>
      <c r="AJ819" s="209"/>
      <c r="AK819" s="209"/>
      <c r="AL819" s="209"/>
      <c r="AM819" s="209"/>
      <c r="AN819" s="209"/>
      <c r="AO819" s="209"/>
      <c r="AP819" s="209"/>
      <c r="AQ819" s="209"/>
      <c r="AR819" s="209"/>
      <c r="AS819" s="209"/>
      <c r="AT819" s="209"/>
    </row>
    <row r="820" spans="1:46" x14ac:dyDescent="0.35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  <c r="AH820" s="209"/>
      <c r="AI820" s="209"/>
      <c r="AJ820" s="209"/>
      <c r="AK820" s="209"/>
      <c r="AL820" s="209"/>
      <c r="AM820" s="209"/>
      <c r="AN820" s="209"/>
      <c r="AO820" s="209"/>
      <c r="AP820" s="209"/>
      <c r="AQ820" s="209"/>
      <c r="AR820" s="209"/>
      <c r="AS820" s="209"/>
      <c r="AT820" s="209"/>
    </row>
    <row r="821" spans="1:46" x14ac:dyDescent="0.35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  <c r="AH821" s="209"/>
      <c r="AI821" s="209"/>
      <c r="AJ821" s="209"/>
      <c r="AK821" s="209"/>
      <c r="AL821" s="209"/>
      <c r="AM821" s="209"/>
      <c r="AN821" s="209"/>
      <c r="AO821" s="209"/>
      <c r="AP821" s="209"/>
      <c r="AQ821" s="209"/>
      <c r="AR821" s="209"/>
      <c r="AS821" s="209"/>
      <c r="AT821" s="209"/>
    </row>
    <row r="822" spans="1:46" x14ac:dyDescent="0.35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  <c r="AH822" s="209"/>
      <c r="AI822" s="209"/>
      <c r="AJ822" s="209"/>
      <c r="AK822" s="209"/>
      <c r="AL822" s="209"/>
      <c r="AM822" s="209"/>
      <c r="AN822" s="209"/>
      <c r="AO822" s="209"/>
      <c r="AP822" s="209"/>
      <c r="AQ822" s="209"/>
      <c r="AR822" s="209"/>
      <c r="AS822" s="209"/>
      <c r="AT822" s="209"/>
    </row>
    <row r="823" spans="1:46" x14ac:dyDescent="0.35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  <c r="AH823" s="209"/>
      <c r="AI823" s="209"/>
      <c r="AJ823" s="209"/>
      <c r="AK823" s="209"/>
      <c r="AL823" s="209"/>
      <c r="AM823" s="209"/>
      <c r="AN823" s="209"/>
      <c r="AO823" s="209"/>
      <c r="AP823" s="209"/>
      <c r="AQ823" s="209"/>
      <c r="AR823" s="209"/>
      <c r="AS823" s="209"/>
      <c r="AT823" s="209"/>
    </row>
    <row r="824" spans="1:46" x14ac:dyDescent="0.35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  <c r="AH824" s="209"/>
      <c r="AI824" s="209"/>
      <c r="AJ824" s="209"/>
      <c r="AK824" s="209"/>
      <c r="AL824" s="209"/>
      <c r="AM824" s="209"/>
      <c r="AN824" s="209"/>
      <c r="AO824" s="209"/>
      <c r="AP824" s="209"/>
      <c r="AQ824" s="209"/>
      <c r="AR824" s="209"/>
      <c r="AS824" s="209"/>
      <c r="AT824" s="209"/>
    </row>
    <row r="825" spans="1:46" x14ac:dyDescent="0.35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  <c r="AH825" s="209"/>
      <c r="AI825" s="209"/>
      <c r="AJ825" s="209"/>
      <c r="AK825" s="209"/>
      <c r="AL825" s="209"/>
      <c r="AM825" s="209"/>
      <c r="AN825" s="209"/>
      <c r="AO825" s="209"/>
      <c r="AP825" s="209"/>
      <c r="AQ825" s="209"/>
      <c r="AR825" s="209"/>
      <c r="AS825" s="209"/>
      <c r="AT825" s="209"/>
    </row>
    <row r="826" spans="1:46" x14ac:dyDescent="0.35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  <c r="AH826" s="209"/>
      <c r="AI826" s="209"/>
      <c r="AJ826" s="209"/>
      <c r="AK826" s="209"/>
      <c r="AL826" s="209"/>
      <c r="AM826" s="209"/>
      <c r="AN826" s="209"/>
      <c r="AO826" s="209"/>
      <c r="AP826" s="209"/>
      <c r="AQ826" s="209"/>
      <c r="AR826" s="209"/>
      <c r="AS826" s="209"/>
      <c r="AT826" s="209"/>
    </row>
    <row r="827" spans="1:46" x14ac:dyDescent="0.35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  <c r="AH827" s="209"/>
      <c r="AI827" s="209"/>
      <c r="AJ827" s="209"/>
      <c r="AK827" s="209"/>
      <c r="AL827" s="209"/>
      <c r="AM827" s="209"/>
      <c r="AN827" s="209"/>
      <c r="AO827" s="209"/>
      <c r="AP827" s="209"/>
      <c r="AQ827" s="209"/>
      <c r="AR827" s="209"/>
      <c r="AS827" s="209"/>
      <c r="AT827" s="209"/>
    </row>
    <row r="828" spans="1:46" x14ac:dyDescent="0.35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  <c r="AH828" s="209"/>
      <c r="AI828" s="209"/>
      <c r="AJ828" s="209"/>
      <c r="AK828" s="209"/>
      <c r="AL828" s="209"/>
      <c r="AM828" s="209"/>
      <c r="AN828" s="209"/>
      <c r="AO828" s="209"/>
      <c r="AP828" s="209"/>
      <c r="AQ828" s="209"/>
      <c r="AR828" s="209"/>
      <c r="AS828" s="209"/>
      <c r="AT828" s="209"/>
    </row>
    <row r="829" spans="1:46" x14ac:dyDescent="0.35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  <c r="AH829" s="209"/>
      <c r="AI829" s="209"/>
      <c r="AJ829" s="209"/>
      <c r="AK829" s="209"/>
      <c r="AL829" s="209"/>
      <c r="AM829" s="209"/>
      <c r="AN829" s="209"/>
      <c r="AO829" s="209"/>
      <c r="AP829" s="209"/>
      <c r="AQ829" s="209"/>
      <c r="AR829" s="209"/>
      <c r="AS829" s="209"/>
      <c r="AT829" s="209"/>
    </row>
    <row r="830" spans="1:46" x14ac:dyDescent="0.35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  <c r="AH830" s="209"/>
      <c r="AI830" s="209"/>
      <c r="AJ830" s="209"/>
      <c r="AK830" s="209"/>
      <c r="AL830" s="209"/>
      <c r="AM830" s="209"/>
      <c r="AN830" s="209"/>
      <c r="AO830" s="209"/>
      <c r="AP830" s="209"/>
      <c r="AQ830" s="209"/>
      <c r="AR830" s="209"/>
      <c r="AS830" s="209"/>
      <c r="AT830" s="209"/>
    </row>
    <row r="831" spans="1:46" x14ac:dyDescent="0.35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  <c r="AH831" s="209"/>
      <c r="AI831" s="209"/>
      <c r="AJ831" s="209"/>
      <c r="AK831" s="209"/>
      <c r="AL831" s="209"/>
      <c r="AM831" s="209"/>
      <c r="AN831" s="209"/>
      <c r="AO831" s="209"/>
      <c r="AP831" s="209"/>
      <c r="AQ831" s="209"/>
      <c r="AR831" s="209"/>
      <c r="AS831" s="209"/>
      <c r="AT831" s="209"/>
    </row>
    <row r="832" spans="1:46" x14ac:dyDescent="0.35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  <c r="AH832" s="209"/>
      <c r="AI832" s="209"/>
      <c r="AJ832" s="209"/>
      <c r="AK832" s="209"/>
      <c r="AL832" s="209"/>
      <c r="AM832" s="209"/>
      <c r="AN832" s="209"/>
      <c r="AO832" s="209"/>
      <c r="AP832" s="209"/>
      <c r="AQ832" s="209"/>
      <c r="AR832" s="209"/>
      <c r="AS832" s="209"/>
      <c r="AT832" s="209"/>
    </row>
    <row r="833" spans="1:46" x14ac:dyDescent="0.35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  <c r="AH833" s="209"/>
      <c r="AI833" s="209"/>
      <c r="AJ833" s="209"/>
      <c r="AK833" s="209"/>
      <c r="AL833" s="209"/>
      <c r="AM833" s="209"/>
      <c r="AN833" s="209"/>
      <c r="AO833" s="209"/>
      <c r="AP833" s="209"/>
      <c r="AQ833" s="209"/>
      <c r="AR833" s="209"/>
      <c r="AS833" s="209"/>
      <c r="AT833" s="209"/>
    </row>
    <row r="834" spans="1:46" x14ac:dyDescent="0.35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  <c r="AH834" s="209"/>
      <c r="AI834" s="209"/>
      <c r="AJ834" s="209"/>
      <c r="AK834" s="209"/>
      <c r="AL834" s="209"/>
      <c r="AM834" s="209"/>
      <c r="AN834" s="209"/>
      <c r="AO834" s="209"/>
      <c r="AP834" s="209"/>
      <c r="AQ834" s="209"/>
      <c r="AR834" s="209"/>
      <c r="AS834" s="209"/>
      <c r="AT834" s="209"/>
    </row>
    <row r="835" spans="1:46" x14ac:dyDescent="0.35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  <c r="AH835" s="209"/>
      <c r="AI835" s="209"/>
      <c r="AJ835" s="209"/>
      <c r="AK835" s="209"/>
      <c r="AL835" s="209"/>
      <c r="AM835" s="209"/>
      <c r="AN835" s="209"/>
      <c r="AO835" s="209"/>
      <c r="AP835" s="209"/>
      <c r="AQ835" s="209"/>
      <c r="AR835" s="209"/>
      <c r="AS835" s="209"/>
      <c r="AT835" s="209"/>
    </row>
    <row r="836" spans="1:46" x14ac:dyDescent="0.35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  <c r="AH836" s="209"/>
      <c r="AI836" s="209"/>
      <c r="AJ836" s="209"/>
      <c r="AK836" s="209"/>
      <c r="AL836" s="209"/>
      <c r="AM836" s="209"/>
      <c r="AN836" s="209"/>
      <c r="AO836" s="209"/>
      <c r="AP836" s="209"/>
      <c r="AQ836" s="209"/>
      <c r="AR836" s="209"/>
      <c r="AS836" s="209"/>
      <c r="AT836" s="209"/>
    </row>
    <row r="837" spans="1:46" x14ac:dyDescent="0.35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  <c r="AH837" s="209"/>
      <c r="AI837" s="209"/>
      <c r="AJ837" s="209"/>
      <c r="AK837" s="209"/>
      <c r="AL837" s="209"/>
      <c r="AM837" s="209"/>
      <c r="AN837" s="209"/>
      <c r="AO837" s="209"/>
      <c r="AP837" s="209"/>
      <c r="AQ837" s="209"/>
      <c r="AR837" s="209"/>
      <c r="AS837" s="209"/>
      <c r="AT837" s="209"/>
    </row>
    <row r="838" spans="1:46" x14ac:dyDescent="0.35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  <c r="AH838" s="209"/>
      <c r="AI838" s="209"/>
      <c r="AJ838" s="209"/>
      <c r="AK838" s="209"/>
      <c r="AL838" s="209"/>
      <c r="AM838" s="209"/>
      <c r="AN838" s="209"/>
      <c r="AO838" s="209"/>
      <c r="AP838" s="209"/>
      <c r="AQ838" s="209"/>
      <c r="AR838" s="209"/>
      <c r="AS838" s="209"/>
      <c r="AT838" s="209"/>
    </row>
    <row r="839" spans="1:46" x14ac:dyDescent="0.35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  <c r="AH839" s="209"/>
      <c r="AI839" s="209"/>
      <c r="AJ839" s="209"/>
      <c r="AK839" s="209"/>
      <c r="AL839" s="209"/>
      <c r="AM839" s="209"/>
      <c r="AN839" s="209"/>
      <c r="AO839" s="209"/>
      <c r="AP839" s="209"/>
      <c r="AQ839" s="209"/>
      <c r="AR839" s="209"/>
      <c r="AS839" s="209"/>
      <c r="AT839" s="209"/>
    </row>
    <row r="840" spans="1:46" x14ac:dyDescent="0.35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  <c r="AH840" s="209"/>
      <c r="AI840" s="209"/>
      <c r="AJ840" s="209"/>
      <c r="AK840" s="209"/>
      <c r="AL840" s="209"/>
      <c r="AM840" s="209"/>
      <c r="AN840" s="209"/>
      <c r="AO840" s="209"/>
      <c r="AP840" s="209"/>
      <c r="AQ840" s="209"/>
      <c r="AR840" s="209"/>
      <c r="AS840" s="209"/>
      <c r="AT840" s="209"/>
    </row>
    <row r="841" spans="1:46" x14ac:dyDescent="0.35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  <c r="AH841" s="209"/>
      <c r="AI841" s="209"/>
      <c r="AJ841" s="209"/>
      <c r="AK841" s="209"/>
      <c r="AL841" s="209"/>
      <c r="AM841" s="209"/>
      <c r="AN841" s="209"/>
      <c r="AO841" s="209"/>
      <c r="AP841" s="209"/>
      <c r="AQ841" s="209"/>
      <c r="AR841" s="209"/>
      <c r="AS841" s="209"/>
      <c r="AT841" s="209"/>
    </row>
    <row r="842" spans="1:46" x14ac:dyDescent="0.35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  <c r="AH842" s="209"/>
      <c r="AI842" s="209"/>
      <c r="AJ842" s="209"/>
      <c r="AK842" s="209"/>
      <c r="AL842" s="209"/>
      <c r="AM842" s="209"/>
      <c r="AN842" s="209"/>
      <c r="AO842" s="209"/>
      <c r="AP842" s="209"/>
      <c r="AQ842" s="209"/>
      <c r="AR842" s="209"/>
      <c r="AS842" s="209"/>
      <c r="AT842" s="209"/>
    </row>
    <row r="843" spans="1:46" x14ac:dyDescent="0.35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  <c r="AH843" s="209"/>
      <c r="AI843" s="209"/>
      <c r="AJ843" s="209"/>
      <c r="AK843" s="209"/>
      <c r="AL843" s="209"/>
      <c r="AM843" s="209"/>
      <c r="AN843" s="209"/>
      <c r="AO843" s="209"/>
      <c r="AP843" s="209"/>
      <c r="AQ843" s="209"/>
      <c r="AR843" s="209"/>
      <c r="AS843" s="209"/>
      <c r="AT843" s="209"/>
    </row>
    <row r="844" spans="1:46" x14ac:dyDescent="0.35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  <c r="AH844" s="209"/>
      <c r="AI844" s="209"/>
      <c r="AJ844" s="209"/>
      <c r="AK844" s="209"/>
      <c r="AL844" s="209"/>
      <c r="AM844" s="209"/>
      <c r="AN844" s="209"/>
      <c r="AO844" s="209"/>
      <c r="AP844" s="209"/>
      <c r="AQ844" s="209"/>
      <c r="AR844" s="209"/>
      <c r="AS844" s="209"/>
      <c r="AT844" s="209"/>
    </row>
    <row r="845" spans="1:46" x14ac:dyDescent="0.35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  <c r="AH845" s="209"/>
      <c r="AI845" s="209"/>
      <c r="AJ845" s="209"/>
      <c r="AK845" s="209"/>
      <c r="AL845" s="209"/>
      <c r="AM845" s="209"/>
      <c r="AN845" s="209"/>
      <c r="AO845" s="209"/>
      <c r="AP845" s="209"/>
      <c r="AQ845" s="209"/>
      <c r="AR845" s="209"/>
      <c r="AS845" s="209"/>
      <c r="AT845" s="209"/>
    </row>
    <row r="846" spans="1:46" x14ac:dyDescent="0.35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  <c r="AH846" s="209"/>
      <c r="AI846" s="209"/>
      <c r="AJ846" s="209"/>
      <c r="AK846" s="209"/>
      <c r="AL846" s="209"/>
      <c r="AM846" s="209"/>
      <c r="AN846" s="209"/>
      <c r="AO846" s="209"/>
      <c r="AP846" s="209"/>
      <c r="AQ846" s="209"/>
      <c r="AR846" s="209"/>
      <c r="AS846" s="209"/>
      <c r="AT846" s="209"/>
    </row>
    <row r="847" spans="1:46" x14ac:dyDescent="0.35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  <c r="AH847" s="209"/>
      <c r="AI847" s="209"/>
      <c r="AJ847" s="209"/>
      <c r="AK847" s="209"/>
      <c r="AL847" s="209"/>
      <c r="AM847" s="209"/>
      <c r="AN847" s="209"/>
      <c r="AO847" s="209"/>
      <c r="AP847" s="209"/>
      <c r="AQ847" s="209"/>
      <c r="AR847" s="209"/>
      <c r="AS847" s="209"/>
      <c r="AT847" s="209"/>
    </row>
    <row r="848" spans="1:46" x14ac:dyDescent="0.35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  <c r="AH848" s="209"/>
      <c r="AI848" s="209"/>
      <c r="AJ848" s="209"/>
      <c r="AK848" s="209"/>
      <c r="AL848" s="209"/>
      <c r="AM848" s="209"/>
      <c r="AN848" s="209"/>
      <c r="AO848" s="209"/>
      <c r="AP848" s="209"/>
      <c r="AQ848" s="209"/>
      <c r="AR848" s="209"/>
      <c r="AS848" s="209"/>
      <c r="AT848" s="209"/>
    </row>
    <row r="849" spans="1:46" x14ac:dyDescent="0.35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  <c r="AH849" s="209"/>
      <c r="AI849" s="209"/>
      <c r="AJ849" s="209"/>
      <c r="AK849" s="209"/>
      <c r="AL849" s="209"/>
      <c r="AM849" s="209"/>
      <c r="AN849" s="209"/>
      <c r="AO849" s="209"/>
      <c r="AP849" s="209"/>
      <c r="AQ849" s="209"/>
      <c r="AR849" s="209"/>
      <c r="AS849" s="209"/>
      <c r="AT849" s="209"/>
    </row>
    <row r="850" spans="1:46" x14ac:dyDescent="0.35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  <c r="AI850" s="209"/>
      <c r="AJ850" s="209"/>
      <c r="AK850" s="209"/>
      <c r="AL850" s="209"/>
      <c r="AM850" s="209"/>
      <c r="AN850" s="209"/>
      <c r="AO850" s="209"/>
      <c r="AP850" s="209"/>
      <c r="AQ850" s="209"/>
      <c r="AR850" s="209"/>
      <c r="AS850" s="209"/>
      <c r="AT850" s="209"/>
    </row>
    <row r="851" spans="1:46" x14ac:dyDescent="0.35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  <c r="AH851" s="209"/>
      <c r="AI851" s="209"/>
      <c r="AJ851" s="209"/>
      <c r="AK851" s="209"/>
      <c r="AL851" s="209"/>
      <c r="AM851" s="209"/>
      <c r="AN851" s="209"/>
      <c r="AO851" s="209"/>
      <c r="AP851" s="209"/>
      <c r="AQ851" s="209"/>
      <c r="AR851" s="209"/>
      <c r="AS851" s="209"/>
      <c r="AT851" s="209"/>
    </row>
    <row r="852" spans="1:46" x14ac:dyDescent="0.35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  <c r="AH852" s="209"/>
      <c r="AI852" s="209"/>
      <c r="AJ852" s="209"/>
      <c r="AK852" s="209"/>
      <c r="AL852" s="209"/>
      <c r="AM852" s="209"/>
      <c r="AN852" s="209"/>
      <c r="AO852" s="209"/>
      <c r="AP852" s="209"/>
      <c r="AQ852" s="209"/>
      <c r="AR852" s="209"/>
      <c r="AS852" s="209"/>
      <c r="AT852" s="209"/>
    </row>
    <row r="853" spans="1:46" x14ac:dyDescent="0.35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  <c r="AH853" s="209"/>
      <c r="AI853" s="209"/>
      <c r="AJ853" s="209"/>
      <c r="AK853" s="209"/>
      <c r="AL853" s="209"/>
      <c r="AM853" s="209"/>
      <c r="AN853" s="209"/>
      <c r="AO853" s="209"/>
      <c r="AP853" s="209"/>
      <c r="AQ853" s="209"/>
      <c r="AR853" s="209"/>
      <c r="AS853" s="209"/>
      <c r="AT853" s="209"/>
    </row>
    <row r="854" spans="1:46" x14ac:dyDescent="0.35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  <c r="AI854" s="209"/>
      <c r="AJ854" s="209"/>
      <c r="AK854" s="209"/>
      <c r="AL854" s="209"/>
      <c r="AM854" s="209"/>
      <c r="AN854" s="209"/>
      <c r="AO854" s="209"/>
      <c r="AP854" s="209"/>
      <c r="AQ854" s="209"/>
      <c r="AR854" s="209"/>
      <c r="AS854" s="209"/>
      <c r="AT854" s="209"/>
    </row>
    <row r="855" spans="1:46" x14ac:dyDescent="0.35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  <c r="AI855" s="209"/>
      <c r="AJ855" s="209"/>
      <c r="AK855" s="209"/>
      <c r="AL855" s="209"/>
      <c r="AM855" s="209"/>
      <c r="AN855" s="209"/>
      <c r="AO855" s="209"/>
      <c r="AP855" s="209"/>
      <c r="AQ855" s="209"/>
      <c r="AR855" s="209"/>
      <c r="AS855" s="209"/>
      <c r="AT855" s="209"/>
    </row>
    <row r="856" spans="1:46" x14ac:dyDescent="0.35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  <c r="AH856" s="209"/>
      <c r="AI856" s="209"/>
      <c r="AJ856" s="209"/>
      <c r="AK856" s="209"/>
      <c r="AL856" s="209"/>
      <c r="AM856" s="209"/>
      <c r="AN856" s="209"/>
      <c r="AO856" s="209"/>
      <c r="AP856" s="209"/>
      <c r="AQ856" s="209"/>
      <c r="AR856" s="209"/>
      <c r="AS856" s="209"/>
      <c r="AT856" s="209"/>
    </row>
    <row r="857" spans="1:46" x14ac:dyDescent="0.35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  <c r="AH857" s="209"/>
      <c r="AI857" s="209"/>
      <c r="AJ857" s="209"/>
      <c r="AK857" s="209"/>
      <c r="AL857" s="209"/>
      <c r="AM857" s="209"/>
      <c r="AN857" s="209"/>
      <c r="AO857" s="209"/>
      <c r="AP857" s="209"/>
      <c r="AQ857" s="209"/>
      <c r="AR857" s="209"/>
      <c r="AS857" s="209"/>
      <c r="AT857" s="209"/>
    </row>
    <row r="858" spans="1:46" x14ac:dyDescent="0.35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  <c r="AH858" s="209"/>
      <c r="AI858" s="209"/>
      <c r="AJ858" s="209"/>
      <c r="AK858" s="209"/>
      <c r="AL858" s="209"/>
      <c r="AM858" s="209"/>
      <c r="AN858" s="209"/>
      <c r="AO858" s="209"/>
      <c r="AP858" s="209"/>
      <c r="AQ858" s="209"/>
      <c r="AR858" s="209"/>
      <c r="AS858" s="209"/>
      <c r="AT858" s="209"/>
    </row>
    <row r="859" spans="1:46" x14ac:dyDescent="0.35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  <c r="AH859" s="209"/>
      <c r="AI859" s="209"/>
      <c r="AJ859" s="209"/>
      <c r="AK859" s="209"/>
      <c r="AL859" s="209"/>
      <c r="AM859" s="209"/>
      <c r="AN859" s="209"/>
      <c r="AO859" s="209"/>
      <c r="AP859" s="209"/>
      <c r="AQ859" s="209"/>
      <c r="AR859" s="209"/>
      <c r="AS859" s="209"/>
      <c r="AT859" s="209"/>
    </row>
    <row r="860" spans="1:46" x14ac:dyDescent="0.35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  <c r="AH860" s="209"/>
      <c r="AI860" s="209"/>
      <c r="AJ860" s="209"/>
      <c r="AK860" s="209"/>
      <c r="AL860" s="209"/>
      <c r="AM860" s="209"/>
      <c r="AN860" s="209"/>
      <c r="AO860" s="209"/>
      <c r="AP860" s="209"/>
      <c r="AQ860" s="209"/>
      <c r="AR860" s="209"/>
      <c r="AS860" s="209"/>
      <c r="AT860" s="209"/>
    </row>
    <row r="861" spans="1:46" x14ac:dyDescent="0.35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  <c r="AH861" s="209"/>
      <c r="AI861" s="209"/>
      <c r="AJ861" s="209"/>
      <c r="AK861" s="209"/>
      <c r="AL861" s="209"/>
      <c r="AM861" s="209"/>
      <c r="AN861" s="209"/>
      <c r="AO861" s="209"/>
      <c r="AP861" s="209"/>
      <c r="AQ861" s="209"/>
      <c r="AR861" s="209"/>
      <c r="AS861" s="209"/>
      <c r="AT861" s="209"/>
    </row>
    <row r="862" spans="1:46" x14ac:dyDescent="0.35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  <c r="AH862" s="209"/>
      <c r="AI862" s="209"/>
      <c r="AJ862" s="209"/>
      <c r="AK862" s="209"/>
      <c r="AL862" s="209"/>
      <c r="AM862" s="209"/>
      <c r="AN862" s="209"/>
      <c r="AO862" s="209"/>
      <c r="AP862" s="209"/>
      <c r="AQ862" s="209"/>
      <c r="AR862" s="209"/>
      <c r="AS862" s="209"/>
      <c r="AT862" s="209"/>
    </row>
    <row r="863" spans="1:46" x14ac:dyDescent="0.35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  <c r="AH863" s="209"/>
      <c r="AI863" s="209"/>
      <c r="AJ863" s="209"/>
      <c r="AK863" s="209"/>
      <c r="AL863" s="209"/>
      <c r="AM863" s="209"/>
      <c r="AN863" s="209"/>
      <c r="AO863" s="209"/>
      <c r="AP863" s="209"/>
      <c r="AQ863" s="209"/>
      <c r="AR863" s="209"/>
      <c r="AS863" s="209"/>
      <c r="AT863" s="209"/>
    </row>
    <row r="864" spans="1:46" x14ac:dyDescent="0.35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  <c r="AH864" s="209"/>
      <c r="AI864" s="209"/>
      <c r="AJ864" s="209"/>
      <c r="AK864" s="209"/>
      <c r="AL864" s="209"/>
      <c r="AM864" s="209"/>
      <c r="AN864" s="209"/>
      <c r="AO864" s="209"/>
      <c r="AP864" s="209"/>
      <c r="AQ864" s="209"/>
      <c r="AR864" s="209"/>
      <c r="AS864" s="209"/>
      <c r="AT864" s="209"/>
    </row>
    <row r="865" spans="1:46" x14ac:dyDescent="0.35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  <c r="AH865" s="209"/>
      <c r="AI865" s="209"/>
      <c r="AJ865" s="209"/>
      <c r="AK865" s="209"/>
      <c r="AL865" s="209"/>
      <c r="AM865" s="209"/>
      <c r="AN865" s="209"/>
      <c r="AO865" s="209"/>
      <c r="AP865" s="209"/>
      <c r="AQ865" s="209"/>
      <c r="AR865" s="209"/>
      <c r="AS865" s="209"/>
      <c r="AT865" s="209"/>
    </row>
    <row r="866" spans="1:46" x14ac:dyDescent="0.35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  <c r="AH866" s="209"/>
      <c r="AI866" s="209"/>
      <c r="AJ866" s="209"/>
      <c r="AK866" s="209"/>
      <c r="AL866" s="209"/>
      <c r="AM866" s="209"/>
      <c r="AN866" s="209"/>
      <c r="AO866" s="209"/>
      <c r="AP866" s="209"/>
      <c r="AQ866" s="209"/>
      <c r="AR866" s="209"/>
      <c r="AS866" s="209"/>
      <c r="AT866" s="209"/>
    </row>
    <row r="867" spans="1:46" x14ac:dyDescent="0.35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  <c r="AH867" s="209"/>
      <c r="AI867" s="209"/>
      <c r="AJ867" s="209"/>
      <c r="AK867" s="209"/>
      <c r="AL867" s="209"/>
      <c r="AM867" s="209"/>
      <c r="AN867" s="209"/>
      <c r="AO867" s="209"/>
      <c r="AP867" s="209"/>
      <c r="AQ867" s="209"/>
      <c r="AR867" s="209"/>
      <c r="AS867" s="209"/>
      <c r="AT867" s="209"/>
    </row>
    <row r="868" spans="1:46" x14ac:dyDescent="0.35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  <c r="AH868" s="209"/>
      <c r="AI868" s="209"/>
      <c r="AJ868" s="209"/>
      <c r="AK868" s="209"/>
      <c r="AL868" s="209"/>
      <c r="AM868" s="209"/>
      <c r="AN868" s="209"/>
      <c r="AO868" s="209"/>
      <c r="AP868" s="209"/>
      <c r="AQ868" s="209"/>
      <c r="AR868" s="209"/>
      <c r="AS868" s="209"/>
      <c r="AT868" s="209"/>
    </row>
    <row r="869" spans="1:46" x14ac:dyDescent="0.35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  <c r="AI869" s="209"/>
      <c r="AJ869" s="209"/>
      <c r="AK869" s="209"/>
      <c r="AL869" s="209"/>
      <c r="AM869" s="209"/>
      <c r="AN869" s="209"/>
      <c r="AO869" s="209"/>
      <c r="AP869" s="209"/>
      <c r="AQ869" s="209"/>
      <c r="AR869" s="209"/>
      <c r="AS869" s="209"/>
      <c r="AT869" s="209"/>
    </row>
    <row r="870" spans="1:46" x14ac:dyDescent="0.35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  <c r="AH870" s="209"/>
      <c r="AI870" s="209"/>
      <c r="AJ870" s="209"/>
      <c r="AK870" s="209"/>
      <c r="AL870" s="209"/>
      <c r="AM870" s="209"/>
      <c r="AN870" s="209"/>
      <c r="AO870" s="209"/>
      <c r="AP870" s="209"/>
      <c r="AQ870" s="209"/>
      <c r="AR870" s="209"/>
      <c r="AS870" s="209"/>
      <c r="AT870" s="209"/>
    </row>
    <row r="871" spans="1:46" x14ac:dyDescent="0.35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  <c r="AH871" s="209"/>
      <c r="AI871" s="209"/>
      <c r="AJ871" s="209"/>
      <c r="AK871" s="209"/>
      <c r="AL871" s="209"/>
      <c r="AM871" s="209"/>
      <c r="AN871" s="209"/>
      <c r="AO871" s="209"/>
      <c r="AP871" s="209"/>
      <c r="AQ871" s="209"/>
      <c r="AR871" s="209"/>
      <c r="AS871" s="209"/>
      <c r="AT871" s="209"/>
    </row>
    <row r="872" spans="1:46" x14ac:dyDescent="0.35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  <c r="AH872" s="209"/>
      <c r="AI872" s="209"/>
      <c r="AJ872" s="209"/>
      <c r="AK872" s="209"/>
      <c r="AL872" s="209"/>
      <c r="AM872" s="209"/>
      <c r="AN872" s="209"/>
      <c r="AO872" s="209"/>
      <c r="AP872" s="209"/>
      <c r="AQ872" s="209"/>
      <c r="AR872" s="209"/>
      <c r="AS872" s="209"/>
      <c r="AT872" s="209"/>
    </row>
    <row r="873" spans="1:46" x14ac:dyDescent="0.35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  <c r="AH873" s="209"/>
      <c r="AI873" s="209"/>
      <c r="AJ873" s="209"/>
      <c r="AK873" s="209"/>
      <c r="AL873" s="209"/>
      <c r="AM873" s="209"/>
      <c r="AN873" s="209"/>
      <c r="AO873" s="209"/>
      <c r="AP873" s="209"/>
      <c r="AQ873" s="209"/>
      <c r="AR873" s="209"/>
      <c r="AS873" s="209"/>
      <c r="AT873" s="209"/>
    </row>
    <row r="874" spans="1:46" x14ac:dyDescent="0.35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  <c r="AH874" s="209"/>
      <c r="AI874" s="209"/>
      <c r="AJ874" s="209"/>
      <c r="AK874" s="209"/>
      <c r="AL874" s="209"/>
      <c r="AM874" s="209"/>
      <c r="AN874" s="209"/>
      <c r="AO874" s="209"/>
      <c r="AP874" s="209"/>
      <c r="AQ874" s="209"/>
      <c r="AR874" s="209"/>
      <c r="AS874" s="209"/>
      <c r="AT874" s="209"/>
    </row>
    <row r="875" spans="1:46" x14ac:dyDescent="0.35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  <c r="AH875" s="209"/>
      <c r="AI875" s="209"/>
      <c r="AJ875" s="209"/>
      <c r="AK875" s="209"/>
      <c r="AL875" s="209"/>
      <c r="AM875" s="209"/>
      <c r="AN875" s="209"/>
      <c r="AO875" s="209"/>
      <c r="AP875" s="209"/>
      <c r="AQ875" s="209"/>
      <c r="AR875" s="209"/>
      <c r="AS875" s="209"/>
      <c r="AT875" s="209"/>
    </row>
    <row r="876" spans="1:46" x14ac:dyDescent="0.35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  <c r="AH876" s="209"/>
      <c r="AI876" s="209"/>
      <c r="AJ876" s="209"/>
      <c r="AK876" s="209"/>
      <c r="AL876" s="209"/>
      <c r="AM876" s="209"/>
      <c r="AN876" s="209"/>
      <c r="AO876" s="209"/>
      <c r="AP876" s="209"/>
      <c r="AQ876" s="209"/>
      <c r="AR876" s="209"/>
      <c r="AS876" s="209"/>
      <c r="AT876" s="209"/>
    </row>
    <row r="877" spans="1:46" x14ac:dyDescent="0.35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  <c r="AH877" s="209"/>
      <c r="AI877" s="209"/>
      <c r="AJ877" s="209"/>
      <c r="AK877" s="209"/>
      <c r="AL877" s="209"/>
      <c r="AM877" s="209"/>
      <c r="AN877" s="209"/>
      <c r="AO877" s="209"/>
      <c r="AP877" s="209"/>
      <c r="AQ877" s="209"/>
      <c r="AR877" s="209"/>
      <c r="AS877" s="209"/>
      <c r="AT877" s="209"/>
    </row>
    <row r="878" spans="1:46" x14ac:dyDescent="0.35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  <c r="AH878" s="209"/>
      <c r="AI878" s="209"/>
      <c r="AJ878" s="209"/>
      <c r="AK878" s="209"/>
      <c r="AL878" s="209"/>
      <c r="AM878" s="209"/>
      <c r="AN878" s="209"/>
      <c r="AO878" s="209"/>
      <c r="AP878" s="209"/>
      <c r="AQ878" s="209"/>
      <c r="AR878" s="209"/>
      <c r="AS878" s="209"/>
      <c r="AT878" s="209"/>
    </row>
    <row r="879" spans="1:46" x14ac:dyDescent="0.35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  <c r="AH879" s="209"/>
      <c r="AI879" s="209"/>
      <c r="AJ879" s="209"/>
      <c r="AK879" s="209"/>
      <c r="AL879" s="209"/>
      <c r="AM879" s="209"/>
      <c r="AN879" s="209"/>
      <c r="AO879" s="209"/>
      <c r="AP879" s="209"/>
      <c r="AQ879" s="209"/>
      <c r="AR879" s="209"/>
      <c r="AS879" s="209"/>
      <c r="AT879" s="209"/>
    </row>
    <row r="880" spans="1:46" x14ac:dyDescent="0.35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  <c r="AH880" s="209"/>
      <c r="AI880" s="209"/>
      <c r="AJ880" s="209"/>
      <c r="AK880" s="209"/>
      <c r="AL880" s="209"/>
      <c r="AM880" s="209"/>
      <c r="AN880" s="209"/>
      <c r="AO880" s="209"/>
      <c r="AP880" s="209"/>
      <c r="AQ880" s="209"/>
      <c r="AR880" s="209"/>
      <c r="AS880" s="209"/>
      <c r="AT880" s="209"/>
    </row>
    <row r="881" spans="1:46" x14ac:dyDescent="0.35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  <c r="AH881" s="209"/>
      <c r="AI881" s="209"/>
      <c r="AJ881" s="209"/>
      <c r="AK881" s="209"/>
      <c r="AL881" s="209"/>
      <c r="AM881" s="209"/>
      <c r="AN881" s="209"/>
      <c r="AO881" s="209"/>
      <c r="AP881" s="209"/>
      <c r="AQ881" s="209"/>
      <c r="AR881" s="209"/>
      <c r="AS881" s="209"/>
      <c r="AT881" s="209"/>
    </row>
    <row r="882" spans="1:46" x14ac:dyDescent="0.35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  <c r="AH882" s="209"/>
      <c r="AI882" s="209"/>
      <c r="AJ882" s="209"/>
      <c r="AK882" s="209"/>
      <c r="AL882" s="209"/>
      <c r="AM882" s="209"/>
      <c r="AN882" s="209"/>
      <c r="AO882" s="209"/>
      <c r="AP882" s="209"/>
      <c r="AQ882" s="209"/>
      <c r="AR882" s="209"/>
      <c r="AS882" s="209"/>
      <c r="AT882" s="209"/>
    </row>
    <row r="883" spans="1:46" x14ac:dyDescent="0.35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  <c r="AH883" s="209"/>
      <c r="AI883" s="209"/>
      <c r="AJ883" s="209"/>
      <c r="AK883" s="209"/>
      <c r="AL883" s="209"/>
      <c r="AM883" s="209"/>
      <c r="AN883" s="209"/>
      <c r="AO883" s="209"/>
      <c r="AP883" s="209"/>
      <c r="AQ883" s="209"/>
      <c r="AR883" s="209"/>
      <c r="AS883" s="209"/>
      <c r="AT883" s="209"/>
    </row>
    <row r="884" spans="1:46" x14ac:dyDescent="0.35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  <c r="AH884" s="209"/>
      <c r="AI884" s="209"/>
      <c r="AJ884" s="209"/>
      <c r="AK884" s="209"/>
      <c r="AL884" s="209"/>
      <c r="AM884" s="209"/>
      <c r="AN884" s="209"/>
      <c r="AO884" s="209"/>
      <c r="AP884" s="209"/>
      <c r="AQ884" s="209"/>
      <c r="AR884" s="209"/>
      <c r="AS884" s="209"/>
      <c r="AT884" s="209"/>
    </row>
    <row r="885" spans="1:46" x14ac:dyDescent="0.35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  <c r="AH885" s="209"/>
      <c r="AI885" s="209"/>
      <c r="AJ885" s="209"/>
      <c r="AK885" s="209"/>
      <c r="AL885" s="209"/>
      <c r="AM885" s="209"/>
      <c r="AN885" s="209"/>
      <c r="AO885" s="209"/>
      <c r="AP885" s="209"/>
      <c r="AQ885" s="209"/>
      <c r="AR885" s="209"/>
      <c r="AS885" s="209"/>
      <c r="AT885" s="209"/>
    </row>
    <row r="886" spans="1:46" x14ac:dyDescent="0.35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  <c r="AH886" s="209"/>
      <c r="AI886" s="209"/>
      <c r="AJ886" s="209"/>
      <c r="AK886" s="209"/>
      <c r="AL886" s="209"/>
      <c r="AM886" s="209"/>
      <c r="AN886" s="209"/>
      <c r="AO886" s="209"/>
      <c r="AP886" s="209"/>
      <c r="AQ886" s="209"/>
      <c r="AR886" s="209"/>
      <c r="AS886" s="209"/>
      <c r="AT886" s="209"/>
    </row>
    <row r="887" spans="1:46" x14ac:dyDescent="0.35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  <c r="AH887" s="209"/>
      <c r="AI887" s="209"/>
      <c r="AJ887" s="209"/>
      <c r="AK887" s="209"/>
      <c r="AL887" s="209"/>
      <c r="AM887" s="209"/>
      <c r="AN887" s="209"/>
      <c r="AO887" s="209"/>
      <c r="AP887" s="209"/>
      <c r="AQ887" s="209"/>
      <c r="AR887" s="209"/>
      <c r="AS887" s="209"/>
      <c r="AT887" s="209"/>
    </row>
    <row r="888" spans="1:46" x14ac:dyDescent="0.35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  <c r="AI888" s="209"/>
      <c r="AJ888" s="209"/>
      <c r="AK888" s="209"/>
      <c r="AL888" s="209"/>
      <c r="AM888" s="209"/>
      <c r="AN888" s="209"/>
      <c r="AO888" s="209"/>
      <c r="AP888" s="209"/>
      <c r="AQ888" s="209"/>
      <c r="AR888" s="209"/>
      <c r="AS888" s="209"/>
      <c r="AT888" s="209"/>
    </row>
    <row r="889" spans="1:46" x14ac:dyDescent="0.35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  <c r="AH889" s="209"/>
      <c r="AI889" s="209"/>
      <c r="AJ889" s="209"/>
      <c r="AK889" s="209"/>
      <c r="AL889" s="209"/>
      <c r="AM889" s="209"/>
      <c r="AN889" s="209"/>
      <c r="AO889" s="209"/>
      <c r="AP889" s="209"/>
      <c r="AQ889" s="209"/>
      <c r="AR889" s="209"/>
      <c r="AS889" s="209"/>
      <c r="AT889" s="209"/>
    </row>
    <row r="890" spans="1:46" x14ac:dyDescent="0.35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  <c r="AH890" s="209"/>
      <c r="AI890" s="209"/>
      <c r="AJ890" s="209"/>
      <c r="AK890" s="209"/>
      <c r="AL890" s="209"/>
      <c r="AM890" s="209"/>
      <c r="AN890" s="209"/>
      <c r="AO890" s="209"/>
      <c r="AP890" s="209"/>
      <c r="AQ890" s="209"/>
      <c r="AR890" s="209"/>
      <c r="AS890" s="209"/>
      <c r="AT890" s="209"/>
    </row>
    <row r="891" spans="1:46" x14ac:dyDescent="0.35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  <c r="AH891" s="209"/>
      <c r="AI891" s="209"/>
      <c r="AJ891" s="209"/>
      <c r="AK891" s="209"/>
      <c r="AL891" s="209"/>
      <c r="AM891" s="209"/>
      <c r="AN891" s="209"/>
      <c r="AO891" s="209"/>
      <c r="AP891" s="209"/>
      <c r="AQ891" s="209"/>
      <c r="AR891" s="209"/>
      <c r="AS891" s="209"/>
      <c r="AT891" s="209"/>
    </row>
    <row r="892" spans="1:46" x14ac:dyDescent="0.35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  <c r="AH892" s="209"/>
      <c r="AI892" s="209"/>
      <c r="AJ892" s="209"/>
      <c r="AK892" s="209"/>
      <c r="AL892" s="209"/>
      <c r="AM892" s="209"/>
      <c r="AN892" s="209"/>
      <c r="AO892" s="209"/>
      <c r="AP892" s="209"/>
      <c r="AQ892" s="209"/>
      <c r="AR892" s="209"/>
      <c r="AS892" s="209"/>
      <c r="AT892" s="209"/>
    </row>
    <row r="893" spans="1:46" x14ac:dyDescent="0.35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  <c r="AH893" s="209"/>
      <c r="AI893" s="209"/>
      <c r="AJ893" s="209"/>
      <c r="AK893" s="209"/>
      <c r="AL893" s="209"/>
      <c r="AM893" s="209"/>
      <c r="AN893" s="209"/>
      <c r="AO893" s="209"/>
      <c r="AP893" s="209"/>
      <c r="AQ893" s="209"/>
      <c r="AR893" s="209"/>
      <c r="AS893" s="209"/>
      <c r="AT893" s="209"/>
    </row>
    <row r="894" spans="1:46" x14ac:dyDescent="0.35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  <c r="AH894" s="209"/>
      <c r="AI894" s="209"/>
      <c r="AJ894" s="209"/>
      <c r="AK894" s="209"/>
      <c r="AL894" s="209"/>
      <c r="AM894" s="209"/>
      <c r="AN894" s="209"/>
      <c r="AO894" s="209"/>
      <c r="AP894" s="209"/>
      <c r="AQ894" s="209"/>
      <c r="AR894" s="209"/>
      <c r="AS894" s="209"/>
      <c r="AT894" s="209"/>
    </row>
    <row r="895" spans="1:46" x14ac:dyDescent="0.35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  <c r="AH895" s="209"/>
      <c r="AI895" s="209"/>
      <c r="AJ895" s="209"/>
      <c r="AK895" s="209"/>
      <c r="AL895" s="209"/>
      <c r="AM895" s="209"/>
      <c r="AN895" s="209"/>
      <c r="AO895" s="209"/>
      <c r="AP895" s="209"/>
      <c r="AQ895" s="209"/>
      <c r="AR895" s="209"/>
      <c r="AS895" s="209"/>
      <c r="AT895" s="209"/>
    </row>
    <row r="896" spans="1:46" x14ac:dyDescent="0.35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  <c r="AH896" s="209"/>
      <c r="AI896" s="209"/>
      <c r="AJ896" s="209"/>
      <c r="AK896" s="209"/>
      <c r="AL896" s="209"/>
      <c r="AM896" s="209"/>
      <c r="AN896" s="209"/>
      <c r="AO896" s="209"/>
      <c r="AP896" s="209"/>
      <c r="AQ896" s="209"/>
      <c r="AR896" s="209"/>
      <c r="AS896" s="209"/>
      <c r="AT896" s="209"/>
    </row>
    <row r="897" spans="1:46" x14ac:dyDescent="0.35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  <c r="AH897" s="209"/>
      <c r="AI897" s="209"/>
      <c r="AJ897" s="209"/>
      <c r="AK897" s="209"/>
      <c r="AL897" s="209"/>
      <c r="AM897" s="209"/>
      <c r="AN897" s="209"/>
      <c r="AO897" s="209"/>
      <c r="AP897" s="209"/>
      <c r="AQ897" s="209"/>
      <c r="AR897" s="209"/>
      <c r="AS897" s="209"/>
      <c r="AT897" s="209"/>
    </row>
    <row r="898" spans="1:46" x14ac:dyDescent="0.35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  <c r="AH898" s="209"/>
      <c r="AI898" s="209"/>
      <c r="AJ898" s="209"/>
      <c r="AK898" s="209"/>
      <c r="AL898" s="209"/>
      <c r="AM898" s="209"/>
      <c r="AN898" s="209"/>
      <c r="AO898" s="209"/>
      <c r="AP898" s="209"/>
      <c r="AQ898" s="209"/>
      <c r="AR898" s="209"/>
      <c r="AS898" s="209"/>
      <c r="AT898" s="209"/>
    </row>
    <row r="899" spans="1:46" x14ac:dyDescent="0.35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  <c r="AH899" s="209"/>
      <c r="AI899" s="209"/>
      <c r="AJ899" s="209"/>
      <c r="AK899" s="209"/>
      <c r="AL899" s="209"/>
      <c r="AM899" s="209"/>
      <c r="AN899" s="209"/>
      <c r="AO899" s="209"/>
      <c r="AP899" s="209"/>
      <c r="AQ899" s="209"/>
      <c r="AR899" s="209"/>
      <c r="AS899" s="209"/>
      <c r="AT899" s="209"/>
    </row>
    <row r="900" spans="1:46" x14ac:dyDescent="0.35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  <c r="AH900" s="209"/>
      <c r="AI900" s="209"/>
      <c r="AJ900" s="209"/>
      <c r="AK900" s="209"/>
      <c r="AL900" s="209"/>
      <c r="AM900" s="209"/>
      <c r="AN900" s="209"/>
      <c r="AO900" s="209"/>
      <c r="AP900" s="209"/>
      <c r="AQ900" s="209"/>
      <c r="AR900" s="209"/>
      <c r="AS900" s="209"/>
      <c r="AT900" s="209"/>
    </row>
    <row r="901" spans="1:46" x14ac:dyDescent="0.35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  <c r="AH901" s="209"/>
      <c r="AI901" s="209"/>
      <c r="AJ901" s="209"/>
      <c r="AK901" s="209"/>
      <c r="AL901" s="209"/>
      <c r="AM901" s="209"/>
      <c r="AN901" s="209"/>
      <c r="AO901" s="209"/>
      <c r="AP901" s="209"/>
      <c r="AQ901" s="209"/>
      <c r="AR901" s="209"/>
      <c r="AS901" s="209"/>
      <c r="AT901" s="209"/>
    </row>
    <row r="902" spans="1:46" x14ac:dyDescent="0.35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  <c r="AH902" s="209"/>
      <c r="AI902" s="209"/>
      <c r="AJ902" s="209"/>
      <c r="AK902" s="209"/>
      <c r="AL902" s="209"/>
      <c r="AM902" s="209"/>
      <c r="AN902" s="209"/>
      <c r="AO902" s="209"/>
      <c r="AP902" s="209"/>
      <c r="AQ902" s="209"/>
      <c r="AR902" s="209"/>
      <c r="AS902" s="209"/>
      <c r="AT902" s="209"/>
    </row>
    <row r="903" spans="1:46" x14ac:dyDescent="0.35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  <c r="AH903" s="209"/>
      <c r="AI903" s="209"/>
      <c r="AJ903" s="209"/>
      <c r="AK903" s="209"/>
      <c r="AL903" s="209"/>
      <c r="AM903" s="209"/>
      <c r="AN903" s="209"/>
      <c r="AO903" s="209"/>
      <c r="AP903" s="209"/>
      <c r="AQ903" s="209"/>
      <c r="AR903" s="209"/>
      <c r="AS903" s="209"/>
      <c r="AT903" s="209"/>
    </row>
    <row r="904" spans="1:46" x14ac:dyDescent="0.35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  <c r="AH904" s="209"/>
      <c r="AI904" s="209"/>
      <c r="AJ904" s="209"/>
      <c r="AK904" s="209"/>
      <c r="AL904" s="209"/>
      <c r="AM904" s="209"/>
      <c r="AN904" s="209"/>
      <c r="AO904" s="209"/>
      <c r="AP904" s="209"/>
      <c r="AQ904" s="209"/>
      <c r="AR904" s="209"/>
      <c r="AS904" s="209"/>
      <c r="AT904" s="209"/>
    </row>
    <row r="905" spans="1:46" x14ac:dyDescent="0.35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  <c r="AH905" s="209"/>
      <c r="AI905" s="209"/>
      <c r="AJ905" s="209"/>
      <c r="AK905" s="209"/>
      <c r="AL905" s="209"/>
      <c r="AM905" s="209"/>
      <c r="AN905" s="209"/>
      <c r="AO905" s="209"/>
      <c r="AP905" s="209"/>
      <c r="AQ905" s="209"/>
      <c r="AR905" s="209"/>
      <c r="AS905" s="209"/>
      <c r="AT905" s="209"/>
    </row>
    <row r="906" spans="1:46" x14ac:dyDescent="0.35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  <c r="AH906" s="209"/>
      <c r="AI906" s="209"/>
      <c r="AJ906" s="209"/>
      <c r="AK906" s="209"/>
      <c r="AL906" s="209"/>
      <c r="AM906" s="209"/>
      <c r="AN906" s="209"/>
      <c r="AO906" s="209"/>
      <c r="AP906" s="209"/>
      <c r="AQ906" s="209"/>
      <c r="AR906" s="209"/>
      <c r="AS906" s="209"/>
      <c r="AT906" s="209"/>
    </row>
    <row r="907" spans="1:46" x14ac:dyDescent="0.35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  <c r="AH907" s="209"/>
      <c r="AI907" s="209"/>
      <c r="AJ907" s="209"/>
      <c r="AK907" s="209"/>
      <c r="AL907" s="209"/>
      <c r="AM907" s="209"/>
      <c r="AN907" s="209"/>
      <c r="AO907" s="209"/>
      <c r="AP907" s="209"/>
      <c r="AQ907" s="209"/>
      <c r="AR907" s="209"/>
      <c r="AS907" s="209"/>
      <c r="AT907" s="209"/>
    </row>
    <row r="908" spans="1:46" x14ac:dyDescent="0.35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  <c r="AH908" s="209"/>
      <c r="AI908" s="209"/>
      <c r="AJ908" s="209"/>
      <c r="AK908" s="209"/>
      <c r="AL908" s="209"/>
      <c r="AM908" s="209"/>
      <c r="AN908" s="209"/>
      <c r="AO908" s="209"/>
      <c r="AP908" s="209"/>
      <c r="AQ908" s="209"/>
      <c r="AR908" s="209"/>
      <c r="AS908" s="209"/>
      <c r="AT908" s="209"/>
    </row>
    <row r="909" spans="1:46" x14ac:dyDescent="0.35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  <c r="AH909" s="209"/>
      <c r="AI909" s="209"/>
      <c r="AJ909" s="209"/>
      <c r="AK909" s="209"/>
      <c r="AL909" s="209"/>
      <c r="AM909" s="209"/>
      <c r="AN909" s="209"/>
      <c r="AO909" s="209"/>
      <c r="AP909" s="209"/>
      <c r="AQ909" s="209"/>
      <c r="AR909" s="209"/>
      <c r="AS909" s="209"/>
      <c r="AT909" s="209"/>
    </row>
    <row r="910" spans="1:46" x14ac:dyDescent="0.35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  <c r="AH910" s="209"/>
      <c r="AI910" s="209"/>
      <c r="AJ910" s="209"/>
      <c r="AK910" s="209"/>
      <c r="AL910" s="209"/>
      <c r="AM910" s="209"/>
      <c r="AN910" s="209"/>
      <c r="AO910" s="209"/>
      <c r="AP910" s="209"/>
      <c r="AQ910" s="209"/>
      <c r="AR910" s="209"/>
      <c r="AS910" s="209"/>
      <c r="AT910" s="209"/>
    </row>
    <row r="911" spans="1:46" x14ac:dyDescent="0.35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  <c r="AH911" s="209"/>
      <c r="AI911" s="209"/>
      <c r="AJ911" s="209"/>
      <c r="AK911" s="209"/>
      <c r="AL911" s="209"/>
      <c r="AM911" s="209"/>
      <c r="AN911" s="209"/>
      <c r="AO911" s="209"/>
      <c r="AP911" s="209"/>
      <c r="AQ911" s="209"/>
      <c r="AR911" s="209"/>
      <c r="AS911" s="209"/>
      <c r="AT911" s="209"/>
    </row>
    <row r="912" spans="1:46" x14ac:dyDescent="0.35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  <c r="AH912" s="209"/>
      <c r="AI912" s="209"/>
      <c r="AJ912" s="209"/>
      <c r="AK912" s="209"/>
      <c r="AL912" s="209"/>
      <c r="AM912" s="209"/>
      <c r="AN912" s="209"/>
      <c r="AO912" s="209"/>
      <c r="AP912" s="209"/>
      <c r="AQ912" s="209"/>
      <c r="AR912" s="209"/>
      <c r="AS912" s="209"/>
      <c r="AT912" s="209"/>
    </row>
    <row r="913" spans="1:46" x14ac:dyDescent="0.35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  <c r="AH913" s="209"/>
      <c r="AI913" s="209"/>
      <c r="AJ913" s="209"/>
      <c r="AK913" s="209"/>
      <c r="AL913" s="209"/>
      <c r="AM913" s="209"/>
      <c r="AN913" s="209"/>
      <c r="AO913" s="209"/>
      <c r="AP913" s="209"/>
      <c r="AQ913" s="209"/>
      <c r="AR913" s="209"/>
      <c r="AS913" s="209"/>
      <c r="AT913" s="209"/>
    </row>
    <row r="914" spans="1:46" x14ac:dyDescent="0.35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  <c r="AH914" s="209"/>
      <c r="AI914" s="209"/>
      <c r="AJ914" s="209"/>
      <c r="AK914" s="209"/>
      <c r="AL914" s="209"/>
      <c r="AM914" s="209"/>
      <c r="AN914" s="209"/>
      <c r="AO914" s="209"/>
      <c r="AP914" s="209"/>
      <c r="AQ914" s="209"/>
      <c r="AR914" s="209"/>
      <c r="AS914" s="209"/>
      <c r="AT914" s="209"/>
    </row>
    <row r="915" spans="1:46" x14ac:dyDescent="0.35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  <c r="AH915" s="209"/>
      <c r="AI915" s="209"/>
      <c r="AJ915" s="209"/>
      <c r="AK915" s="209"/>
      <c r="AL915" s="209"/>
      <c r="AM915" s="209"/>
      <c r="AN915" s="209"/>
      <c r="AO915" s="209"/>
      <c r="AP915" s="209"/>
      <c r="AQ915" s="209"/>
      <c r="AR915" s="209"/>
      <c r="AS915" s="209"/>
      <c r="AT915" s="209"/>
    </row>
    <row r="916" spans="1:46" x14ac:dyDescent="0.35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  <c r="AH916" s="209"/>
      <c r="AI916" s="209"/>
      <c r="AJ916" s="209"/>
      <c r="AK916" s="209"/>
      <c r="AL916" s="209"/>
      <c r="AM916" s="209"/>
      <c r="AN916" s="209"/>
      <c r="AO916" s="209"/>
      <c r="AP916" s="209"/>
      <c r="AQ916" s="209"/>
      <c r="AR916" s="209"/>
      <c r="AS916" s="209"/>
      <c r="AT916" s="209"/>
    </row>
    <row r="917" spans="1:46" x14ac:dyDescent="0.35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  <c r="AH917" s="209"/>
      <c r="AI917" s="209"/>
      <c r="AJ917" s="209"/>
      <c r="AK917" s="209"/>
      <c r="AL917" s="209"/>
      <c r="AM917" s="209"/>
      <c r="AN917" s="209"/>
      <c r="AO917" s="209"/>
      <c r="AP917" s="209"/>
      <c r="AQ917" s="209"/>
      <c r="AR917" s="209"/>
      <c r="AS917" s="209"/>
      <c r="AT917" s="209"/>
    </row>
    <row r="918" spans="1:46" x14ac:dyDescent="0.35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  <c r="AH918" s="209"/>
      <c r="AI918" s="209"/>
      <c r="AJ918" s="209"/>
      <c r="AK918" s="209"/>
      <c r="AL918" s="209"/>
      <c r="AM918" s="209"/>
      <c r="AN918" s="209"/>
      <c r="AO918" s="209"/>
      <c r="AP918" s="209"/>
      <c r="AQ918" s="209"/>
      <c r="AR918" s="209"/>
      <c r="AS918" s="209"/>
      <c r="AT918" s="209"/>
    </row>
    <row r="919" spans="1:46" x14ac:dyDescent="0.35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  <c r="AH919" s="209"/>
      <c r="AI919" s="209"/>
      <c r="AJ919" s="209"/>
      <c r="AK919" s="209"/>
      <c r="AL919" s="209"/>
      <c r="AM919" s="209"/>
      <c r="AN919" s="209"/>
      <c r="AO919" s="209"/>
      <c r="AP919" s="209"/>
      <c r="AQ919" s="209"/>
      <c r="AR919" s="209"/>
      <c r="AS919" s="209"/>
      <c r="AT919" s="209"/>
    </row>
    <row r="920" spans="1:46" x14ac:dyDescent="0.35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  <c r="AH920" s="209"/>
      <c r="AI920" s="209"/>
      <c r="AJ920" s="209"/>
      <c r="AK920" s="209"/>
      <c r="AL920" s="209"/>
      <c r="AM920" s="209"/>
      <c r="AN920" s="209"/>
      <c r="AO920" s="209"/>
      <c r="AP920" s="209"/>
      <c r="AQ920" s="209"/>
      <c r="AR920" s="209"/>
      <c r="AS920" s="209"/>
      <c r="AT920" s="209"/>
    </row>
    <row r="921" spans="1:46" x14ac:dyDescent="0.35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  <c r="AH921" s="209"/>
      <c r="AI921" s="209"/>
      <c r="AJ921" s="209"/>
      <c r="AK921" s="209"/>
      <c r="AL921" s="209"/>
      <c r="AM921" s="209"/>
      <c r="AN921" s="209"/>
      <c r="AO921" s="209"/>
      <c r="AP921" s="209"/>
      <c r="AQ921" s="209"/>
      <c r="AR921" s="209"/>
      <c r="AS921" s="209"/>
      <c r="AT921" s="209"/>
    </row>
    <row r="922" spans="1:46" x14ac:dyDescent="0.35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  <c r="AH922" s="209"/>
      <c r="AI922" s="209"/>
      <c r="AJ922" s="209"/>
      <c r="AK922" s="209"/>
      <c r="AL922" s="209"/>
      <c r="AM922" s="209"/>
      <c r="AN922" s="209"/>
      <c r="AO922" s="209"/>
      <c r="AP922" s="209"/>
      <c r="AQ922" s="209"/>
      <c r="AR922" s="209"/>
      <c r="AS922" s="209"/>
      <c r="AT922" s="209"/>
    </row>
    <row r="923" spans="1:46" x14ac:dyDescent="0.35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  <c r="AH923" s="209"/>
      <c r="AI923" s="209"/>
      <c r="AJ923" s="209"/>
      <c r="AK923" s="209"/>
      <c r="AL923" s="209"/>
      <c r="AM923" s="209"/>
      <c r="AN923" s="209"/>
      <c r="AO923" s="209"/>
      <c r="AP923" s="209"/>
      <c r="AQ923" s="209"/>
      <c r="AR923" s="209"/>
      <c r="AS923" s="209"/>
      <c r="AT923" s="209"/>
    </row>
    <row r="924" spans="1:46" x14ac:dyDescent="0.35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  <c r="AH924" s="209"/>
      <c r="AI924" s="209"/>
      <c r="AJ924" s="209"/>
      <c r="AK924" s="209"/>
      <c r="AL924" s="209"/>
      <c r="AM924" s="209"/>
      <c r="AN924" s="209"/>
      <c r="AO924" s="209"/>
      <c r="AP924" s="209"/>
      <c r="AQ924" s="209"/>
      <c r="AR924" s="209"/>
      <c r="AS924" s="209"/>
      <c r="AT924" s="209"/>
    </row>
    <row r="925" spans="1:46" x14ac:dyDescent="0.35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  <c r="AH925" s="209"/>
      <c r="AI925" s="209"/>
      <c r="AJ925" s="209"/>
      <c r="AK925" s="209"/>
      <c r="AL925" s="209"/>
      <c r="AM925" s="209"/>
      <c r="AN925" s="209"/>
      <c r="AO925" s="209"/>
      <c r="AP925" s="209"/>
      <c r="AQ925" s="209"/>
      <c r="AR925" s="209"/>
      <c r="AS925" s="209"/>
      <c r="AT925" s="209"/>
    </row>
    <row r="926" spans="1:46" x14ac:dyDescent="0.35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  <c r="AH926" s="209"/>
      <c r="AI926" s="209"/>
      <c r="AJ926" s="209"/>
      <c r="AK926" s="209"/>
      <c r="AL926" s="209"/>
      <c r="AM926" s="209"/>
      <c r="AN926" s="209"/>
      <c r="AO926" s="209"/>
      <c r="AP926" s="209"/>
      <c r="AQ926" s="209"/>
      <c r="AR926" s="209"/>
      <c r="AS926" s="209"/>
      <c r="AT926" s="209"/>
    </row>
    <row r="927" spans="1:46" x14ac:dyDescent="0.35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  <c r="AH927" s="209"/>
      <c r="AI927" s="209"/>
      <c r="AJ927" s="209"/>
      <c r="AK927" s="209"/>
      <c r="AL927" s="209"/>
      <c r="AM927" s="209"/>
      <c r="AN927" s="209"/>
      <c r="AO927" s="209"/>
      <c r="AP927" s="209"/>
      <c r="AQ927" s="209"/>
      <c r="AR927" s="209"/>
      <c r="AS927" s="209"/>
      <c r="AT927" s="209"/>
    </row>
    <row r="928" spans="1:46" x14ac:dyDescent="0.35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  <c r="AH928" s="209"/>
      <c r="AI928" s="209"/>
      <c r="AJ928" s="209"/>
      <c r="AK928" s="209"/>
      <c r="AL928" s="209"/>
      <c r="AM928" s="209"/>
      <c r="AN928" s="209"/>
      <c r="AO928" s="209"/>
      <c r="AP928" s="209"/>
      <c r="AQ928" s="209"/>
      <c r="AR928" s="209"/>
      <c r="AS928" s="209"/>
      <c r="AT928" s="209"/>
    </row>
    <row r="929" spans="1:46" x14ac:dyDescent="0.35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  <c r="AH929" s="209"/>
      <c r="AI929" s="209"/>
      <c r="AJ929" s="209"/>
      <c r="AK929" s="209"/>
      <c r="AL929" s="209"/>
      <c r="AM929" s="209"/>
      <c r="AN929" s="209"/>
      <c r="AO929" s="209"/>
      <c r="AP929" s="209"/>
      <c r="AQ929" s="209"/>
      <c r="AR929" s="209"/>
      <c r="AS929" s="209"/>
      <c r="AT929" s="209"/>
    </row>
    <row r="930" spans="1:46" x14ac:dyDescent="0.35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  <c r="AH930" s="209"/>
      <c r="AI930" s="209"/>
      <c r="AJ930" s="209"/>
      <c r="AK930" s="209"/>
      <c r="AL930" s="209"/>
      <c r="AM930" s="209"/>
      <c r="AN930" s="209"/>
      <c r="AO930" s="209"/>
      <c r="AP930" s="209"/>
      <c r="AQ930" s="209"/>
      <c r="AR930" s="209"/>
      <c r="AS930" s="209"/>
      <c r="AT930" s="209"/>
    </row>
    <row r="931" spans="1:46" x14ac:dyDescent="0.35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  <c r="AH931" s="209"/>
      <c r="AI931" s="209"/>
      <c r="AJ931" s="209"/>
      <c r="AK931" s="209"/>
      <c r="AL931" s="209"/>
      <c r="AM931" s="209"/>
      <c r="AN931" s="209"/>
      <c r="AO931" s="209"/>
      <c r="AP931" s="209"/>
      <c r="AQ931" s="209"/>
      <c r="AR931" s="209"/>
      <c r="AS931" s="209"/>
      <c r="AT931" s="209"/>
    </row>
    <row r="932" spans="1:46" x14ac:dyDescent="0.35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  <c r="AH932" s="209"/>
      <c r="AI932" s="209"/>
      <c r="AJ932" s="209"/>
      <c r="AK932" s="209"/>
      <c r="AL932" s="209"/>
      <c r="AM932" s="209"/>
      <c r="AN932" s="209"/>
      <c r="AO932" s="209"/>
      <c r="AP932" s="209"/>
      <c r="AQ932" s="209"/>
      <c r="AR932" s="209"/>
      <c r="AS932" s="209"/>
      <c r="AT932" s="209"/>
    </row>
    <row r="933" spans="1:46" x14ac:dyDescent="0.35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  <c r="AH933" s="209"/>
      <c r="AI933" s="209"/>
      <c r="AJ933" s="209"/>
      <c r="AK933" s="209"/>
      <c r="AL933" s="209"/>
      <c r="AM933" s="209"/>
      <c r="AN933" s="209"/>
      <c r="AO933" s="209"/>
      <c r="AP933" s="209"/>
      <c r="AQ933" s="209"/>
      <c r="AR933" s="209"/>
      <c r="AS933" s="209"/>
      <c r="AT933" s="209"/>
    </row>
    <row r="934" spans="1:46" x14ac:dyDescent="0.35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  <c r="AH934" s="209"/>
      <c r="AI934" s="209"/>
      <c r="AJ934" s="209"/>
      <c r="AK934" s="209"/>
      <c r="AL934" s="209"/>
      <c r="AM934" s="209"/>
      <c r="AN934" s="209"/>
      <c r="AO934" s="209"/>
      <c r="AP934" s="209"/>
      <c r="AQ934" s="209"/>
      <c r="AR934" s="209"/>
      <c r="AS934" s="209"/>
      <c r="AT934" s="209"/>
    </row>
    <row r="935" spans="1:46" x14ac:dyDescent="0.35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  <c r="AH935" s="209"/>
      <c r="AI935" s="209"/>
      <c r="AJ935" s="209"/>
      <c r="AK935" s="209"/>
      <c r="AL935" s="209"/>
      <c r="AM935" s="209"/>
      <c r="AN935" s="209"/>
      <c r="AO935" s="209"/>
      <c r="AP935" s="209"/>
      <c r="AQ935" s="209"/>
      <c r="AR935" s="209"/>
      <c r="AS935" s="209"/>
      <c r="AT935" s="209"/>
    </row>
    <row r="936" spans="1:46" x14ac:dyDescent="0.35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  <c r="AH936" s="209"/>
      <c r="AI936" s="209"/>
      <c r="AJ936" s="209"/>
      <c r="AK936" s="209"/>
      <c r="AL936" s="209"/>
      <c r="AM936" s="209"/>
      <c r="AN936" s="209"/>
      <c r="AO936" s="209"/>
      <c r="AP936" s="209"/>
      <c r="AQ936" s="209"/>
      <c r="AR936" s="209"/>
      <c r="AS936" s="209"/>
      <c r="AT936" s="209"/>
    </row>
    <row r="937" spans="1:46" x14ac:dyDescent="0.35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  <c r="AH937" s="209"/>
      <c r="AI937" s="209"/>
      <c r="AJ937" s="209"/>
      <c r="AK937" s="209"/>
      <c r="AL937" s="209"/>
      <c r="AM937" s="209"/>
      <c r="AN937" s="209"/>
      <c r="AO937" s="209"/>
      <c r="AP937" s="209"/>
      <c r="AQ937" s="209"/>
      <c r="AR937" s="209"/>
      <c r="AS937" s="209"/>
      <c r="AT937" s="209"/>
    </row>
    <row r="938" spans="1:46" x14ac:dyDescent="0.35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  <c r="AH938" s="209"/>
      <c r="AI938" s="209"/>
      <c r="AJ938" s="209"/>
      <c r="AK938" s="209"/>
      <c r="AL938" s="209"/>
      <c r="AM938" s="209"/>
      <c r="AN938" s="209"/>
      <c r="AO938" s="209"/>
      <c r="AP938" s="209"/>
      <c r="AQ938" s="209"/>
      <c r="AR938" s="209"/>
      <c r="AS938" s="209"/>
      <c r="AT938" s="209"/>
    </row>
    <row r="939" spans="1:46" x14ac:dyDescent="0.35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  <c r="AH939" s="209"/>
      <c r="AI939" s="209"/>
      <c r="AJ939" s="209"/>
      <c r="AK939" s="209"/>
      <c r="AL939" s="209"/>
      <c r="AM939" s="209"/>
      <c r="AN939" s="209"/>
      <c r="AO939" s="209"/>
      <c r="AP939" s="209"/>
      <c r="AQ939" s="209"/>
      <c r="AR939" s="209"/>
      <c r="AS939" s="209"/>
      <c r="AT939" s="209"/>
    </row>
    <row r="940" spans="1:46" x14ac:dyDescent="0.35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  <c r="AH940" s="209"/>
      <c r="AI940" s="209"/>
      <c r="AJ940" s="209"/>
      <c r="AK940" s="209"/>
      <c r="AL940" s="209"/>
      <c r="AM940" s="209"/>
      <c r="AN940" s="209"/>
      <c r="AO940" s="209"/>
      <c r="AP940" s="209"/>
      <c r="AQ940" s="209"/>
      <c r="AR940" s="209"/>
      <c r="AS940" s="209"/>
      <c r="AT940" s="209"/>
    </row>
    <row r="941" spans="1:46" x14ac:dyDescent="0.35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  <c r="AH941" s="209"/>
      <c r="AI941" s="209"/>
      <c r="AJ941" s="209"/>
      <c r="AK941" s="209"/>
      <c r="AL941" s="209"/>
      <c r="AM941" s="209"/>
      <c r="AN941" s="209"/>
      <c r="AO941" s="209"/>
      <c r="AP941" s="209"/>
      <c r="AQ941" s="209"/>
      <c r="AR941" s="209"/>
      <c r="AS941" s="209"/>
      <c r="AT941" s="209"/>
    </row>
    <row r="942" spans="1:46" x14ac:dyDescent="0.35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  <c r="AH942" s="209"/>
      <c r="AI942" s="209"/>
      <c r="AJ942" s="209"/>
      <c r="AK942" s="209"/>
      <c r="AL942" s="209"/>
      <c r="AM942" s="209"/>
      <c r="AN942" s="209"/>
      <c r="AO942" s="209"/>
      <c r="AP942" s="209"/>
      <c r="AQ942" s="209"/>
      <c r="AR942" s="209"/>
      <c r="AS942" s="209"/>
      <c r="AT942" s="209"/>
    </row>
    <row r="943" spans="1:46" x14ac:dyDescent="0.35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  <c r="AH943" s="209"/>
      <c r="AI943" s="209"/>
      <c r="AJ943" s="209"/>
      <c r="AK943" s="209"/>
      <c r="AL943" s="209"/>
      <c r="AM943" s="209"/>
      <c r="AN943" s="209"/>
      <c r="AO943" s="209"/>
      <c r="AP943" s="209"/>
      <c r="AQ943" s="209"/>
      <c r="AR943" s="209"/>
      <c r="AS943" s="209"/>
      <c r="AT943" s="209"/>
    </row>
    <row r="944" spans="1:46" x14ac:dyDescent="0.35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  <c r="AA944" s="209"/>
      <c r="AB944" s="209"/>
      <c r="AC944" s="209"/>
      <c r="AD944" s="209"/>
      <c r="AE944" s="209"/>
      <c r="AF944" s="209"/>
      <c r="AG944" s="209"/>
      <c r="AH944" s="209"/>
      <c r="AI944" s="209"/>
      <c r="AJ944" s="209"/>
      <c r="AK944" s="209"/>
      <c r="AL944" s="209"/>
      <c r="AM944" s="209"/>
      <c r="AN944" s="209"/>
      <c r="AO944" s="209"/>
      <c r="AP944" s="209"/>
      <c r="AQ944" s="209"/>
      <c r="AR944" s="209"/>
      <c r="AS944" s="209"/>
      <c r="AT944" s="209"/>
    </row>
    <row r="945" spans="1:46" x14ac:dyDescent="0.35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  <c r="AA945" s="209"/>
      <c r="AB945" s="209"/>
      <c r="AC945" s="209"/>
      <c r="AD945" s="209"/>
      <c r="AE945" s="209"/>
      <c r="AF945" s="209"/>
      <c r="AG945" s="209"/>
      <c r="AH945" s="209"/>
      <c r="AI945" s="209"/>
      <c r="AJ945" s="209"/>
      <c r="AK945" s="209"/>
      <c r="AL945" s="209"/>
      <c r="AM945" s="209"/>
      <c r="AN945" s="209"/>
      <c r="AO945" s="209"/>
      <c r="AP945" s="209"/>
      <c r="AQ945" s="209"/>
      <c r="AR945" s="209"/>
      <c r="AS945" s="209"/>
      <c r="AT945" s="209"/>
    </row>
    <row r="946" spans="1:46" x14ac:dyDescent="0.35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  <c r="AA946" s="209"/>
      <c r="AB946" s="209"/>
      <c r="AC946" s="209"/>
      <c r="AD946" s="209"/>
      <c r="AE946" s="209"/>
      <c r="AF946" s="209"/>
      <c r="AG946" s="209"/>
      <c r="AH946" s="209"/>
      <c r="AI946" s="209"/>
      <c r="AJ946" s="209"/>
      <c r="AK946" s="209"/>
      <c r="AL946" s="209"/>
      <c r="AM946" s="209"/>
      <c r="AN946" s="209"/>
      <c r="AO946" s="209"/>
      <c r="AP946" s="209"/>
      <c r="AQ946" s="209"/>
      <c r="AR946" s="209"/>
      <c r="AS946" s="209"/>
      <c r="AT946" s="209"/>
    </row>
    <row r="947" spans="1:46" x14ac:dyDescent="0.35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  <c r="AA947" s="209"/>
      <c r="AB947" s="209"/>
      <c r="AC947" s="209"/>
      <c r="AD947" s="209"/>
      <c r="AE947" s="209"/>
      <c r="AF947" s="209"/>
      <c r="AG947" s="209"/>
      <c r="AH947" s="209"/>
      <c r="AI947" s="209"/>
      <c r="AJ947" s="209"/>
      <c r="AK947" s="209"/>
      <c r="AL947" s="209"/>
      <c r="AM947" s="209"/>
      <c r="AN947" s="209"/>
      <c r="AO947" s="209"/>
      <c r="AP947" s="209"/>
      <c r="AQ947" s="209"/>
      <c r="AR947" s="209"/>
      <c r="AS947" s="209"/>
      <c r="AT947" s="209"/>
    </row>
    <row r="948" spans="1:46" x14ac:dyDescent="0.35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  <c r="AA948" s="209"/>
      <c r="AB948" s="209"/>
      <c r="AC948" s="209"/>
      <c r="AD948" s="209"/>
      <c r="AE948" s="209"/>
      <c r="AF948" s="209"/>
      <c r="AG948" s="209"/>
      <c r="AH948" s="209"/>
      <c r="AI948" s="209"/>
      <c r="AJ948" s="209"/>
      <c r="AK948" s="209"/>
      <c r="AL948" s="209"/>
      <c r="AM948" s="209"/>
      <c r="AN948" s="209"/>
      <c r="AO948" s="209"/>
      <c r="AP948" s="209"/>
      <c r="AQ948" s="209"/>
      <c r="AR948" s="209"/>
      <c r="AS948" s="209"/>
      <c r="AT948" s="209"/>
    </row>
    <row r="949" spans="1:46" x14ac:dyDescent="0.35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  <c r="AA949" s="209"/>
      <c r="AB949" s="209"/>
      <c r="AC949" s="209"/>
      <c r="AD949" s="209"/>
      <c r="AE949" s="209"/>
      <c r="AF949" s="209"/>
      <c r="AG949" s="209"/>
      <c r="AH949" s="209"/>
      <c r="AI949" s="209"/>
      <c r="AJ949" s="209"/>
      <c r="AK949" s="209"/>
      <c r="AL949" s="209"/>
      <c r="AM949" s="209"/>
      <c r="AN949" s="209"/>
      <c r="AO949" s="209"/>
      <c r="AP949" s="209"/>
      <c r="AQ949" s="209"/>
      <c r="AR949" s="209"/>
      <c r="AS949" s="209"/>
      <c r="AT949" s="209"/>
    </row>
    <row r="950" spans="1:46" x14ac:dyDescent="0.35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  <c r="AA950" s="209"/>
      <c r="AB950" s="209"/>
      <c r="AC950" s="209"/>
      <c r="AD950" s="209"/>
      <c r="AE950" s="209"/>
      <c r="AF950" s="209"/>
      <c r="AG950" s="209"/>
      <c r="AH950" s="209"/>
      <c r="AI950" s="209"/>
      <c r="AJ950" s="209"/>
      <c r="AK950" s="209"/>
      <c r="AL950" s="209"/>
      <c r="AM950" s="209"/>
      <c r="AN950" s="209"/>
      <c r="AO950" s="209"/>
      <c r="AP950" s="209"/>
      <c r="AQ950" s="209"/>
      <c r="AR950" s="209"/>
      <c r="AS950" s="209"/>
      <c r="AT950" s="209"/>
    </row>
    <row r="951" spans="1:46" x14ac:dyDescent="0.35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  <c r="AA951" s="209"/>
      <c r="AB951" s="209"/>
      <c r="AC951" s="209"/>
      <c r="AD951" s="209"/>
      <c r="AE951" s="209"/>
      <c r="AF951" s="209"/>
      <c r="AG951" s="209"/>
      <c r="AH951" s="209"/>
      <c r="AI951" s="209"/>
      <c r="AJ951" s="209"/>
      <c r="AK951" s="209"/>
      <c r="AL951" s="209"/>
      <c r="AM951" s="209"/>
      <c r="AN951" s="209"/>
      <c r="AO951" s="209"/>
      <c r="AP951" s="209"/>
      <c r="AQ951" s="209"/>
      <c r="AR951" s="209"/>
      <c r="AS951" s="209"/>
      <c r="AT951" s="209"/>
    </row>
    <row r="952" spans="1:46" x14ac:dyDescent="0.35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  <c r="AA952" s="209"/>
      <c r="AB952" s="209"/>
      <c r="AC952" s="209"/>
      <c r="AD952" s="209"/>
      <c r="AE952" s="209"/>
      <c r="AF952" s="209"/>
      <c r="AG952" s="209"/>
      <c r="AH952" s="209"/>
      <c r="AI952" s="209"/>
      <c r="AJ952" s="209"/>
      <c r="AK952" s="209"/>
      <c r="AL952" s="209"/>
      <c r="AM952" s="209"/>
      <c r="AN952" s="209"/>
      <c r="AO952" s="209"/>
      <c r="AP952" s="209"/>
      <c r="AQ952" s="209"/>
      <c r="AR952" s="209"/>
      <c r="AS952" s="209"/>
      <c r="AT952" s="209"/>
    </row>
    <row r="953" spans="1:46" x14ac:dyDescent="0.35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  <c r="AA953" s="209"/>
      <c r="AB953" s="209"/>
      <c r="AC953" s="209"/>
      <c r="AD953" s="209"/>
      <c r="AE953" s="209"/>
      <c r="AF953" s="209"/>
      <c r="AG953" s="209"/>
      <c r="AH953" s="209"/>
      <c r="AI953" s="209"/>
      <c r="AJ953" s="209"/>
      <c r="AK953" s="209"/>
      <c r="AL953" s="209"/>
      <c r="AM953" s="209"/>
      <c r="AN953" s="209"/>
      <c r="AO953" s="209"/>
      <c r="AP953" s="209"/>
      <c r="AQ953" s="209"/>
      <c r="AR953" s="209"/>
      <c r="AS953" s="209"/>
      <c r="AT953" s="209"/>
    </row>
    <row r="954" spans="1:46" x14ac:dyDescent="0.35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  <c r="AA954" s="209"/>
      <c r="AB954" s="209"/>
      <c r="AC954" s="209"/>
      <c r="AD954" s="209"/>
      <c r="AE954" s="209"/>
      <c r="AF954" s="209"/>
      <c r="AG954" s="209"/>
      <c r="AH954" s="209"/>
      <c r="AI954" s="209"/>
      <c r="AJ954" s="209"/>
      <c r="AK954" s="209"/>
      <c r="AL954" s="209"/>
      <c r="AM954" s="209"/>
      <c r="AN954" s="209"/>
      <c r="AO954" s="209"/>
      <c r="AP954" s="209"/>
      <c r="AQ954" s="209"/>
      <c r="AR954" s="209"/>
      <c r="AS954" s="209"/>
      <c r="AT954" s="209"/>
    </row>
    <row r="955" spans="1:46" x14ac:dyDescent="0.35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  <c r="AA955" s="209"/>
      <c r="AB955" s="209"/>
      <c r="AC955" s="209"/>
      <c r="AD955" s="209"/>
      <c r="AE955" s="209"/>
      <c r="AF955" s="209"/>
      <c r="AG955" s="209"/>
      <c r="AH955" s="209"/>
      <c r="AI955" s="209"/>
      <c r="AJ955" s="209"/>
      <c r="AK955" s="209"/>
      <c r="AL955" s="209"/>
      <c r="AM955" s="209"/>
      <c r="AN955" s="209"/>
      <c r="AO955" s="209"/>
      <c r="AP955" s="209"/>
      <c r="AQ955" s="209"/>
      <c r="AR955" s="209"/>
      <c r="AS955" s="209"/>
      <c r="AT955" s="209"/>
    </row>
    <row r="956" spans="1:46" x14ac:dyDescent="0.35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  <c r="AA956" s="209"/>
      <c r="AB956" s="209"/>
      <c r="AC956" s="209"/>
      <c r="AD956" s="209"/>
      <c r="AE956" s="209"/>
      <c r="AF956" s="209"/>
      <c r="AG956" s="209"/>
      <c r="AH956" s="209"/>
      <c r="AI956" s="209"/>
      <c r="AJ956" s="209"/>
      <c r="AK956" s="209"/>
      <c r="AL956" s="209"/>
      <c r="AM956" s="209"/>
      <c r="AN956" s="209"/>
      <c r="AO956" s="209"/>
      <c r="AP956" s="209"/>
      <c r="AQ956" s="209"/>
      <c r="AR956" s="209"/>
      <c r="AS956" s="209"/>
      <c r="AT956" s="209"/>
    </row>
    <row r="957" spans="1:46" x14ac:dyDescent="0.35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  <c r="AA957" s="209"/>
      <c r="AB957" s="209"/>
      <c r="AC957" s="209"/>
      <c r="AD957" s="209"/>
      <c r="AE957" s="209"/>
      <c r="AF957" s="209"/>
      <c r="AG957" s="209"/>
      <c r="AH957" s="209"/>
      <c r="AI957" s="209"/>
      <c r="AJ957" s="209"/>
      <c r="AK957" s="209"/>
      <c r="AL957" s="209"/>
      <c r="AM957" s="209"/>
      <c r="AN957" s="209"/>
      <c r="AO957" s="209"/>
      <c r="AP957" s="209"/>
      <c r="AQ957" s="209"/>
      <c r="AR957" s="209"/>
      <c r="AS957" s="209"/>
      <c r="AT957" s="209"/>
    </row>
    <row r="958" spans="1:46" x14ac:dyDescent="0.35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  <c r="AA958" s="209"/>
      <c r="AB958" s="209"/>
      <c r="AC958" s="209"/>
      <c r="AD958" s="209"/>
      <c r="AE958" s="209"/>
      <c r="AF958" s="209"/>
      <c r="AG958" s="209"/>
      <c r="AH958" s="209"/>
      <c r="AI958" s="209"/>
      <c r="AJ958" s="209"/>
      <c r="AK958" s="209"/>
      <c r="AL958" s="209"/>
      <c r="AM958" s="209"/>
      <c r="AN958" s="209"/>
      <c r="AO958" s="209"/>
      <c r="AP958" s="209"/>
      <c r="AQ958" s="209"/>
      <c r="AR958" s="209"/>
      <c r="AS958" s="209"/>
      <c r="AT958" s="209"/>
    </row>
    <row r="959" spans="1:46" x14ac:dyDescent="0.35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  <c r="AA959" s="209"/>
      <c r="AB959" s="209"/>
      <c r="AC959" s="209"/>
      <c r="AD959" s="209"/>
      <c r="AE959" s="209"/>
      <c r="AF959" s="209"/>
      <c r="AG959" s="209"/>
      <c r="AH959" s="209"/>
      <c r="AI959" s="209"/>
      <c r="AJ959" s="209"/>
      <c r="AK959" s="209"/>
      <c r="AL959" s="209"/>
      <c r="AM959" s="209"/>
      <c r="AN959" s="209"/>
      <c r="AO959" s="209"/>
      <c r="AP959" s="209"/>
      <c r="AQ959" s="209"/>
      <c r="AR959" s="209"/>
      <c r="AS959" s="209"/>
      <c r="AT959" s="209"/>
    </row>
    <row r="960" spans="1:46" x14ac:dyDescent="0.35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  <c r="AA960" s="209"/>
      <c r="AB960" s="209"/>
      <c r="AC960" s="209"/>
      <c r="AD960" s="209"/>
      <c r="AE960" s="209"/>
      <c r="AF960" s="209"/>
      <c r="AG960" s="209"/>
      <c r="AH960" s="209"/>
      <c r="AI960" s="209"/>
      <c r="AJ960" s="209"/>
      <c r="AK960" s="209"/>
      <c r="AL960" s="209"/>
      <c r="AM960" s="209"/>
      <c r="AN960" s="209"/>
      <c r="AO960" s="209"/>
      <c r="AP960" s="209"/>
      <c r="AQ960" s="209"/>
      <c r="AR960" s="209"/>
      <c r="AS960" s="209"/>
      <c r="AT960" s="209"/>
    </row>
    <row r="961" spans="1:46" x14ac:dyDescent="0.35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  <c r="AA961" s="209"/>
      <c r="AB961" s="209"/>
      <c r="AC961" s="209"/>
      <c r="AD961" s="209"/>
      <c r="AE961" s="209"/>
      <c r="AF961" s="209"/>
      <c r="AG961" s="209"/>
      <c r="AH961" s="209"/>
      <c r="AI961" s="209"/>
      <c r="AJ961" s="209"/>
      <c r="AK961" s="209"/>
      <c r="AL961" s="209"/>
      <c r="AM961" s="209"/>
      <c r="AN961" s="209"/>
      <c r="AO961" s="209"/>
      <c r="AP961" s="209"/>
      <c r="AQ961" s="209"/>
      <c r="AR961" s="209"/>
      <c r="AS961" s="209"/>
      <c r="AT961" s="209"/>
    </row>
    <row r="962" spans="1:46" x14ac:dyDescent="0.35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  <c r="AA962" s="209"/>
      <c r="AB962" s="209"/>
      <c r="AC962" s="209"/>
      <c r="AD962" s="209"/>
      <c r="AE962" s="209"/>
      <c r="AF962" s="209"/>
      <c r="AG962" s="209"/>
      <c r="AH962" s="209"/>
      <c r="AI962" s="209"/>
      <c r="AJ962" s="209"/>
      <c r="AK962" s="209"/>
      <c r="AL962" s="209"/>
      <c r="AM962" s="209"/>
      <c r="AN962" s="209"/>
      <c r="AO962" s="209"/>
      <c r="AP962" s="209"/>
      <c r="AQ962" s="209"/>
      <c r="AR962" s="209"/>
      <c r="AS962" s="209"/>
      <c r="AT962" s="209"/>
    </row>
    <row r="963" spans="1:46" x14ac:dyDescent="0.35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  <c r="AA963" s="209"/>
      <c r="AB963" s="209"/>
      <c r="AC963" s="209"/>
      <c r="AD963" s="209"/>
      <c r="AE963" s="209"/>
      <c r="AF963" s="209"/>
      <c r="AG963" s="209"/>
      <c r="AH963" s="209"/>
      <c r="AI963" s="209"/>
      <c r="AJ963" s="209"/>
      <c r="AK963" s="209"/>
      <c r="AL963" s="209"/>
      <c r="AM963" s="209"/>
      <c r="AN963" s="209"/>
      <c r="AO963" s="209"/>
      <c r="AP963" s="209"/>
      <c r="AQ963" s="209"/>
      <c r="AR963" s="209"/>
      <c r="AS963" s="209"/>
      <c r="AT963" s="209"/>
    </row>
    <row r="964" spans="1:46" x14ac:dyDescent="0.35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  <c r="AA964" s="209"/>
      <c r="AB964" s="209"/>
      <c r="AC964" s="209"/>
      <c r="AD964" s="209"/>
      <c r="AE964" s="209"/>
      <c r="AF964" s="209"/>
      <c r="AG964" s="209"/>
      <c r="AH964" s="209"/>
      <c r="AI964" s="209"/>
      <c r="AJ964" s="209"/>
      <c r="AK964" s="209"/>
      <c r="AL964" s="209"/>
      <c r="AM964" s="209"/>
      <c r="AN964" s="209"/>
      <c r="AO964" s="209"/>
      <c r="AP964" s="209"/>
      <c r="AQ964" s="209"/>
      <c r="AR964" s="209"/>
      <c r="AS964" s="209"/>
      <c r="AT964" s="209"/>
    </row>
    <row r="965" spans="1:46" x14ac:dyDescent="0.35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  <c r="AA965" s="209"/>
      <c r="AB965" s="209"/>
      <c r="AC965" s="209"/>
      <c r="AD965" s="209"/>
      <c r="AE965" s="209"/>
      <c r="AF965" s="209"/>
      <c r="AG965" s="209"/>
      <c r="AH965" s="209"/>
      <c r="AI965" s="209"/>
      <c r="AJ965" s="209"/>
      <c r="AK965" s="209"/>
      <c r="AL965" s="209"/>
      <c r="AM965" s="209"/>
      <c r="AN965" s="209"/>
      <c r="AO965" s="209"/>
      <c r="AP965" s="209"/>
      <c r="AQ965" s="209"/>
      <c r="AR965" s="209"/>
      <c r="AS965" s="209"/>
      <c r="AT965" s="209"/>
    </row>
    <row r="966" spans="1:46" x14ac:dyDescent="0.35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  <c r="AA966" s="209"/>
      <c r="AB966" s="209"/>
      <c r="AC966" s="209"/>
      <c r="AD966" s="209"/>
      <c r="AE966" s="209"/>
      <c r="AF966" s="209"/>
      <c r="AG966" s="209"/>
      <c r="AH966" s="209"/>
      <c r="AI966" s="209"/>
      <c r="AJ966" s="209"/>
      <c r="AK966" s="209"/>
      <c r="AL966" s="209"/>
      <c r="AM966" s="209"/>
      <c r="AN966" s="209"/>
      <c r="AO966" s="209"/>
      <c r="AP966" s="209"/>
      <c r="AQ966" s="209"/>
      <c r="AR966" s="209"/>
      <c r="AS966" s="209"/>
      <c r="AT966" s="209"/>
    </row>
    <row r="967" spans="1:46" x14ac:dyDescent="0.35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  <c r="AA967" s="209"/>
      <c r="AB967" s="209"/>
      <c r="AC967" s="209"/>
      <c r="AD967" s="209"/>
      <c r="AE967" s="209"/>
      <c r="AF967" s="209"/>
      <c r="AG967" s="209"/>
      <c r="AH967" s="209"/>
      <c r="AI967" s="209"/>
      <c r="AJ967" s="209"/>
      <c r="AK967" s="209"/>
      <c r="AL967" s="209"/>
      <c r="AM967" s="209"/>
      <c r="AN967" s="209"/>
      <c r="AO967" s="209"/>
      <c r="AP967" s="209"/>
      <c r="AQ967" s="209"/>
      <c r="AR967" s="209"/>
      <c r="AS967" s="209"/>
      <c r="AT967" s="209"/>
    </row>
    <row r="968" spans="1:46" x14ac:dyDescent="0.35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  <c r="AA968" s="209"/>
      <c r="AB968" s="209"/>
      <c r="AC968" s="209"/>
      <c r="AD968" s="209"/>
      <c r="AE968" s="209"/>
      <c r="AF968" s="209"/>
      <c r="AG968" s="209"/>
      <c r="AH968" s="209"/>
      <c r="AI968" s="209"/>
      <c r="AJ968" s="209"/>
      <c r="AK968" s="209"/>
      <c r="AL968" s="209"/>
      <c r="AM968" s="209"/>
      <c r="AN968" s="209"/>
      <c r="AO968" s="209"/>
      <c r="AP968" s="209"/>
      <c r="AQ968" s="209"/>
      <c r="AR968" s="209"/>
      <c r="AS968" s="209"/>
      <c r="AT968" s="209"/>
    </row>
    <row r="969" spans="1:46" x14ac:dyDescent="0.35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  <c r="AA969" s="209"/>
      <c r="AB969" s="209"/>
      <c r="AC969" s="209"/>
      <c r="AD969" s="209"/>
      <c r="AE969" s="209"/>
      <c r="AF969" s="209"/>
      <c r="AG969" s="209"/>
      <c r="AH969" s="209"/>
      <c r="AI969" s="209"/>
      <c r="AJ969" s="209"/>
      <c r="AK969" s="209"/>
      <c r="AL969" s="209"/>
      <c r="AM969" s="209"/>
      <c r="AN969" s="209"/>
      <c r="AO969" s="209"/>
      <c r="AP969" s="209"/>
      <c r="AQ969" s="209"/>
      <c r="AR969" s="209"/>
      <c r="AS969" s="209"/>
      <c r="AT969" s="209"/>
    </row>
    <row r="970" spans="1:46" x14ac:dyDescent="0.35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  <c r="AA970" s="209"/>
      <c r="AB970" s="209"/>
      <c r="AC970" s="209"/>
      <c r="AD970" s="209"/>
      <c r="AE970" s="209"/>
      <c r="AF970" s="209"/>
      <c r="AG970" s="209"/>
      <c r="AH970" s="209"/>
      <c r="AI970" s="209"/>
      <c r="AJ970" s="209"/>
      <c r="AK970" s="209"/>
      <c r="AL970" s="209"/>
      <c r="AM970" s="209"/>
      <c r="AN970" s="209"/>
      <c r="AO970" s="209"/>
      <c r="AP970" s="209"/>
      <c r="AQ970" s="209"/>
      <c r="AR970" s="209"/>
      <c r="AS970" s="209"/>
      <c r="AT970" s="209"/>
    </row>
    <row r="971" spans="1:46" x14ac:dyDescent="0.35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  <c r="AA971" s="209"/>
      <c r="AB971" s="209"/>
      <c r="AC971" s="209"/>
      <c r="AD971" s="209"/>
      <c r="AE971" s="209"/>
      <c r="AF971" s="209"/>
      <c r="AG971" s="209"/>
      <c r="AH971" s="209"/>
      <c r="AI971" s="209"/>
      <c r="AJ971" s="209"/>
      <c r="AK971" s="209"/>
      <c r="AL971" s="209"/>
      <c r="AM971" s="209"/>
      <c r="AN971" s="209"/>
      <c r="AO971" s="209"/>
      <c r="AP971" s="209"/>
      <c r="AQ971" s="209"/>
      <c r="AR971" s="209"/>
      <c r="AS971" s="209"/>
      <c r="AT971" s="209"/>
    </row>
    <row r="972" spans="1:46" x14ac:dyDescent="0.35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  <c r="AA972" s="209"/>
      <c r="AB972" s="209"/>
      <c r="AC972" s="209"/>
      <c r="AD972" s="209"/>
      <c r="AE972" s="209"/>
      <c r="AF972" s="209"/>
      <c r="AG972" s="209"/>
      <c r="AH972" s="209"/>
      <c r="AI972" s="209"/>
      <c r="AJ972" s="209"/>
      <c r="AK972" s="209"/>
      <c r="AL972" s="209"/>
      <c r="AM972" s="209"/>
      <c r="AN972" s="209"/>
      <c r="AO972" s="209"/>
      <c r="AP972" s="209"/>
      <c r="AQ972" s="209"/>
      <c r="AR972" s="209"/>
      <c r="AS972" s="209"/>
      <c r="AT972" s="209"/>
    </row>
    <row r="973" spans="1:46" x14ac:dyDescent="0.35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  <c r="AA973" s="209"/>
      <c r="AB973" s="209"/>
      <c r="AC973" s="209"/>
      <c r="AD973" s="209"/>
      <c r="AE973" s="209"/>
      <c r="AF973" s="209"/>
      <c r="AG973" s="209"/>
      <c r="AH973" s="209"/>
      <c r="AI973" s="209"/>
      <c r="AJ973" s="209"/>
      <c r="AK973" s="209"/>
      <c r="AL973" s="209"/>
      <c r="AM973" s="209"/>
      <c r="AN973" s="209"/>
      <c r="AO973" s="209"/>
      <c r="AP973" s="209"/>
      <c r="AQ973" s="209"/>
      <c r="AR973" s="209"/>
      <c r="AS973" s="209"/>
      <c r="AT973" s="209"/>
    </row>
    <row r="974" spans="1:46" x14ac:dyDescent="0.35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  <c r="AA974" s="209"/>
      <c r="AB974" s="209"/>
      <c r="AC974" s="209"/>
      <c r="AD974" s="209"/>
      <c r="AE974" s="209"/>
      <c r="AF974" s="209"/>
      <c r="AG974" s="209"/>
      <c r="AH974" s="209"/>
      <c r="AI974" s="209"/>
      <c r="AJ974" s="209"/>
      <c r="AK974" s="209"/>
      <c r="AL974" s="209"/>
      <c r="AM974" s="209"/>
      <c r="AN974" s="209"/>
      <c r="AO974" s="209"/>
      <c r="AP974" s="209"/>
      <c r="AQ974" s="209"/>
      <c r="AR974" s="209"/>
      <c r="AS974" s="209"/>
      <c r="AT974" s="209"/>
    </row>
    <row r="975" spans="1:46" x14ac:dyDescent="0.35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  <c r="AA975" s="209"/>
      <c r="AB975" s="209"/>
      <c r="AC975" s="209"/>
      <c r="AD975" s="209"/>
      <c r="AE975" s="209"/>
      <c r="AF975" s="209"/>
      <c r="AG975" s="209"/>
      <c r="AH975" s="209"/>
      <c r="AI975" s="209"/>
      <c r="AJ975" s="209"/>
      <c r="AK975" s="209"/>
      <c r="AL975" s="209"/>
      <c r="AM975" s="209"/>
      <c r="AN975" s="209"/>
      <c r="AO975" s="209"/>
      <c r="AP975" s="209"/>
      <c r="AQ975" s="209"/>
      <c r="AR975" s="209"/>
      <c r="AS975" s="209"/>
      <c r="AT975" s="209"/>
    </row>
    <row r="976" spans="1:46" x14ac:dyDescent="0.35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  <c r="AA976" s="209"/>
      <c r="AB976" s="209"/>
      <c r="AC976" s="209"/>
      <c r="AD976" s="209"/>
      <c r="AE976" s="209"/>
      <c r="AF976" s="209"/>
      <c r="AG976" s="209"/>
      <c r="AH976" s="209"/>
      <c r="AI976" s="209"/>
      <c r="AJ976" s="209"/>
      <c r="AK976" s="209"/>
      <c r="AL976" s="209"/>
      <c r="AM976" s="209"/>
      <c r="AN976" s="209"/>
      <c r="AO976" s="209"/>
      <c r="AP976" s="209"/>
      <c r="AQ976" s="209"/>
      <c r="AR976" s="209"/>
      <c r="AS976" s="209"/>
      <c r="AT976" s="209"/>
    </row>
    <row r="977" spans="1:46" x14ac:dyDescent="0.35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  <c r="AA977" s="209"/>
      <c r="AB977" s="209"/>
      <c r="AC977" s="209"/>
      <c r="AD977" s="209"/>
      <c r="AE977" s="209"/>
      <c r="AF977" s="209"/>
      <c r="AG977" s="209"/>
      <c r="AH977" s="209"/>
      <c r="AI977" s="209"/>
      <c r="AJ977" s="209"/>
      <c r="AK977" s="209"/>
      <c r="AL977" s="209"/>
      <c r="AM977" s="209"/>
      <c r="AN977" s="209"/>
      <c r="AO977" s="209"/>
      <c r="AP977" s="209"/>
      <c r="AQ977" s="209"/>
      <c r="AR977" s="209"/>
      <c r="AS977" s="209"/>
      <c r="AT977" s="209"/>
    </row>
    <row r="978" spans="1:46" x14ac:dyDescent="0.35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  <c r="AA978" s="209"/>
      <c r="AB978" s="209"/>
      <c r="AC978" s="209"/>
      <c r="AD978" s="209"/>
      <c r="AE978" s="209"/>
      <c r="AF978" s="209"/>
      <c r="AG978" s="209"/>
      <c r="AH978" s="209"/>
      <c r="AI978" s="209"/>
      <c r="AJ978" s="209"/>
      <c r="AK978" s="209"/>
      <c r="AL978" s="209"/>
      <c r="AM978" s="209"/>
      <c r="AN978" s="209"/>
      <c r="AO978" s="209"/>
      <c r="AP978" s="209"/>
      <c r="AQ978" s="209"/>
      <c r="AR978" s="209"/>
      <c r="AS978" s="209"/>
      <c r="AT978" s="209"/>
    </row>
    <row r="979" spans="1:46" x14ac:dyDescent="0.35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  <c r="AA979" s="209"/>
      <c r="AB979" s="209"/>
      <c r="AC979" s="209"/>
      <c r="AD979" s="209"/>
      <c r="AE979" s="209"/>
      <c r="AF979" s="209"/>
      <c r="AG979" s="209"/>
      <c r="AH979" s="209"/>
      <c r="AI979" s="209"/>
      <c r="AJ979" s="209"/>
      <c r="AK979" s="209"/>
      <c r="AL979" s="209"/>
      <c r="AM979" s="209"/>
      <c r="AN979" s="209"/>
      <c r="AO979" s="209"/>
      <c r="AP979" s="209"/>
      <c r="AQ979" s="209"/>
      <c r="AR979" s="209"/>
      <c r="AS979" s="209"/>
      <c r="AT979" s="209"/>
    </row>
    <row r="980" spans="1:46" x14ac:dyDescent="0.35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  <c r="AA980" s="209"/>
      <c r="AB980" s="209"/>
      <c r="AC980" s="209"/>
      <c r="AD980" s="209"/>
      <c r="AE980" s="209"/>
      <c r="AF980" s="209"/>
      <c r="AG980" s="209"/>
      <c r="AH980" s="209"/>
      <c r="AI980" s="209"/>
      <c r="AJ980" s="209"/>
      <c r="AK980" s="209"/>
      <c r="AL980" s="209"/>
      <c r="AM980" s="209"/>
      <c r="AN980" s="209"/>
      <c r="AO980" s="209"/>
      <c r="AP980" s="209"/>
      <c r="AQ980" s="209"/>
      <c r="AR980" s="209"/>
      <c r="AS980" s="209"/>
      <c r="AT980" s="209"/>
    </row>
    <row r="981" spans="1:46" x14ac:dyDescent="0.35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  <c r="AA981" s="209"/>
      <c r="AB981" s="209"/>
      <c r="AC981" s="209"/>
      <c r="AD981" s="209"/>
      <c r="AE981" s="209"/>
      <c r="AF981" s="209"/>
      <c r="AG981" s="209"/>
      <c r="AH981" s="209"/>
      <c r="AI981" s="209"/>
      <c r="AJ981" s="209"/>
      <c r="AK981" s="209"/>
      <c r="AL981" s="209"/>
      <c r="AM981" s="209"/>
      <c r="AN981" s="209"/>
      <c r="AO981" s="209"/>
      <c r="AP981" s="209"/>
      <c r="AQ981" s="209"/>
      <c r="AR981" s="209"/>
      <c r="AS981" s="209"/>
      <c r="AT981" s="209"/>
    </row>
    <row r="982" spans="1:46" x14ac:dyDescent="0.35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  <c r="AA982" s="209"/>
      <c r="AB982" s="209"/>
      <c r="AC982" s="209"/>
      <c r="AD982" s="209"/>
      <c r="AE982" s="209"/>
      <c r="AF982" s="209"/>
      <c r="AG982" s="209"/>
      <c r="AH982" s="209"/>
      <c r="AI982" s="209"/>
      <c r="AJ982" s="209"/>
      <c r="AK982" s="209"/>
      <c r="AL982" s="209"/>
      <c r="AM982" s="209"/>
      <c r="AN982" s="209"/>
      <c r="AO982" s="209"/>
      <c r="AP982" s="209"/>
      <c r="AQ982" s="209"/>
      <c r="AR982" s="209"/>
      <c r="AS982" s="209"/>
      <c r="AT982" s="209"/>
    </row>
    <row r="983" spans="1:46" x14ac:dyDescent="0.35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  <c r="AA983" s="209"/>
      <c r="AB983" s="209"/>
      <c r="AC983" s="209"/>
      <c r="AD983" s="209"/>
      <c r="AE983" s="209"/>
      <c r="AF983" s="209"/>
      <c r="AG983" s="209"/>
      <c r="AH983" s="209"/>
      <c r="AI983" s="209"/>
      <c r="AJ983" s="209"/>
      <c r="AK983" s="209"/>
      <c r="AL983" s="209"/>
      <c r="AM983" s="209"/>
      <c r="AN983" s="209"/>
      <c r="AO983" s="209"/>
      <c r="AP983" s="209"/>
      <c r="AQ983" s="209"/>
      <c r="AR983" s="209"/>
      <c r="AS983" s="209"/>
      <c r="AT983" s="209"/>
    </row>
    <row r="984" spans="1:46" x14ac:dyDescent="0.35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  <c r="AA984" s="209"/>
      <c r="AB984" s="209"/>
      <c r="AC984" s="209"/>
      <c r="AD984" s="209"/>
      <c r="AE984" s="209"/>
      <c r="AF984" s="209"/>
      <c r="AG984" s="209"/>
      <c r="AH984" s="209"/>
      <c r="AI984" s="209"/>
      <c r="AJ984" s="209"/>
      <c r="AK984" s="209"/>
      <c r="AL984" s="209"/>
      <c r="AM984" s="209"/>
      <c r="AN984" s="209"/>
      <c r="AO984" s="209"/>
      <c r="AP984" s="209"/>
      <c r="AQ984" s="209"/>
      <c r="AR984" s="209"/>
      <c r="AS984" s="209"/>
      <c r="AT984" s="209"/>
    </row>
    <row r="985" spans="1:46" x14ac:dyDescent="0.35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  <c r="AA985" s="209"/>
      <c r="AB985" s="209"/>
      <c r="AC985" s="209"/>
      <c r="AD985" s="209"/>
      <c r="AE985" s="209"/>
      <c r="AF985" s="209"/>
      <c r="AG985" s="209"/>
      <c r="AH985" s="209"/>
      <c r="AI985" s="209"/>
      <c r="AJ985" s="209"/>
      <c r="AK985" s="209"/>
      <c r="AL985" s="209"/>
      <c r="AM985" s="209"/>
      <c r="AN985" s="209"/>
      <c r="AO985" s="209"/>
      <c r="AP985" s="209"/>
      <c r="AQ985" s="209"/>
      <c r="AR985" s="209"/>
      <c r="AS985" s="209"/>
      <c r="AT985" s="209"/>
    </row>
    <row r="986" spans="1:46" x14ac:dyDescent="0.35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  <c r="AA986" s="209"/>
      <c r="AB986" s="209"/>
      <c r="AC986" s="209"/>
      <c r="AD986" s="209"/>
      <c r="AE986" s="209"/>
      <c r="AF986" s="209"/>
      <c r="AG986" s="209"/>
      <c r="AH986" s="209"/>
      <c r="AI986" s="209"/>
      <c r="AJ986" s="209"/>
      <c r="AK986" s="209"/>
      <c r="AL986" s="209"/>
      <c r="AM986" s="209"/>
      <c r="AN986" s="209"/>
      <c r="AO986" s="209"/>
      <c r="AP986" s="209"/>
      <c r="AQ986" s="209"/>
      <c r="AR986" s="209"/>
      <c r="AS986" s="209"/>
      <c r="AT986" s="209"/>
    </row>
    <row r="987" spans="1:46" x14ac:dyDescent="0.35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  <c r="AA987" s="209"/>
      <c r="AB987" s="209"/>
      <c r="AC987" s="209"/>
      <c r="AD987" s="209"/>
      <c r="AE987" s="209"/>
      <c r="AF987" s="209"/>
      <c r="AG987" s="209"/>
      <c r="AH987" s="209"/>
      <c r="AI987" s="209"/>
      <c r="AJ987" s="209"/>
      <c r="AK987" s="209"/>
      <c r="AL987" s="209"/>
      <c r="AM987" s="209"/>
      <c r="AN987" s="209"/>
      <c r="AO987" s="209"/>
      <c r="AP987" s="209"/>
      <c r="AQ987" s="209"/>
      <c r="AR987" s="209"/>
      <c r="AS987" s="209"/>
      <c r="AT987" s="209"/>
    </row>
    <row r="988" spans="1:46" x14ac:dyDescent="0.35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  <c r="AA988" s="209"/>
      <c r="AB988" s="209"/>
      <c r="AC988" s="209"/>
      <c r="AD988" s="209"/>
      <c r="AE988" s="209"/>
      <c r="AF988" s="209"/>
      <c r="AG988" s="209"/>
      <c r="AH988" s="209"/>
      <c r="AI988" s="209"/>
      <c r="AJ988" s="209"/>
      <c r="AK988" s="209"/>
      <c r="AL988" s="209"/>
      <c r="AM988" s="209"/>
      <c r="AN988" s="209"/>
      <c r="AO988" s="209"/>
      <c r="AP988" s="209"/>
      <c r="AQ988" s="209"/>
      <c r="AR988" s="209"/>
      <c r="AS988" s="209"/>
      <c r="AT988" s="209"/>
    </row>
    <row r="989" spans="1:46" x14ac:dyDescent="0.35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  <c r="AA989" s="209"/>
      <c r="AB989" s="209"/>
      <c r="AC989" s="209"/>
      <c r="AD989" s="209"/>
      <c r="AE989" s="209"/>
      <c r="AF989" s="209"/>
      <c r="AG989" s="209"/>
      <c r="AH989" s="209"/>
      <c r="AI989" s="209"/>
      <c r="AJ989" s="209"/>
      <c r="AK989" s="209"/>
      <c r="AL989" s="209"/>
      <c r="AM989" s="209"/>
      <c r="AN989" s="209"/>
      <c r="AO989" s="209"/>
      <c r="AP989" s="209"/>
      <c r="AQ989" s="209"/>
      <c r="AR989" s="209"/>
      <c r="AS989" s="209"/>
      <c r="AT989" s="209"/>
    </row>
    <row r="990" spans="1:46" x14ac:dyDescent="0.35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  <c r="AA990" s="209"/>
      <c r="AB990" s="209"/>
      <c r="AC990" s="209"/>
      <c r="AD990" s="209"/>
      <c r="AE990" s="209"/>
      <c r="AF990" s="209"/>
      <c r="AG990" s="209"/>
      <c r="AH990" s="209"/>
      <c r="AI990" s="209"/>
      <c r="AJ990" s="209"/>
      <c r="AK990" s="209"/>
      <c r="AL990" s="209"/>
      <c r="AM990" s="209"/>
      <c r="AN990" s="209"/>
      <c r="AO990" s="209"/>
      <c r="AP990" s="209"/>
      <c r="AQ990" s="209"/>
      <c r="AR990" s="209"/>
      <c r="AS990" s="209"/>
      <c r="AT990" s="209"/>
    </row>
    <row r="991" spans="1:46" x14ac:dyDescent="0.35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  <c r="AA991" s="209"/>
      <c r="AB991" s="209"/>
      <c r="AC991" s="209"/>
      <c r="AD991" s="209"/>
      <c r="AE991" s="209"/>
      <c r="AF991" s="209"/>
      <c r="AG991" s="209"/>
      <c r="AH991" s="209"/>
      <c r="AI991" s="209"/>
      <c r="AJ991" s="209"/>
      <c r="AK991" s="209"/>
      <c r="AL991" s="209"/>
      <c r="AM991" s="209"/>
      <c r="AN991" s="209"/>
      <c r="AO991" s="209"/>
      <c r="AP991" s="209"/>
      <c r="AQ991" s="209"/>
      <c r="AR991" s="209"/>
      <c r="AS991" s="209"/>
      <c r="AT991" s="209"/>
    </row>
    <row r="992" spans="1:46" x14ac:dyDescent="0.35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  <c r="AA992" s="209"/>
      <c r="AB992" s="209"/>
      <c r="AC992" s="209"/>
      <c r="AD992" s="209"/>
      <c r="AE992" s="209"/>
      <c r="AF992" s="209"/>
      <c r="AG992" s="209"/>
      <c r="AH992" s="209"/>
      <c r="AI992" s="209"/>
      <c r="AJ992" s="209"/>
      <c r="AK992" s="209"/>
      <c r="AL992" s="209"/>
      <c r="AM992" s="209"/>
      <c r="AN992" s="209"/>
      <c r="AO992" s="209"/>
      <c r="AP992" s="209"/>
      <c r="AQ992" s="209"/>
      <c r="AR992" s="209"/>
      <c r="AS992" s="209"/>
      <c r="AT992" s="209"/>
    </row>
    <row r="993" spans="1:46" x14ac:dyDescent="0.35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  <c r="AA993" s="209"/>
      <c r="AB993" s="209"/>
      <c r="AC993" s="209"/>
      <c r="AD993" s="209"/>
      <c r="AE993" s="209"/>
      <c r="AF993" s="209"/>
      <c r="AG993" s="209"/>
      <c r="AH993" s="209"/>
      <c r="AI993" s="209"/>
      <c r="AJ993" s="209"/>
      <c r="AK993" s="209"/>
      <c r="AL993" s="209"/>
      <c r="AM993" s="209"/>
      <c r="AN993" s="209"/>
      <c r="AO993" s="209"/>
      <c r="AP993" s="209"/>
      <c r="AQ993" s="209"/>
      <c r="AR993" s="209"/>
      <c r="AS993" s="209"/>
      <c r="AT993" s="209"/>
    </row>
    <row r="994" spans="1:46" x14ac:dyDescent="0.35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  <c r="AA994" s="209"/>
      <c r="AB994" s="209"/>
      <c r="AC994" s="209"/>
      <c r="AD994" s="209"/>
      <c r="AE994" s="209"/>
      <c r="AF994" s="209"/>
      <c r="AG994" s="209"/>
      <c r="AH994" s="209"/>
      <c r="AI994" s="209"/>
      <c r="AJ994" s="209"/>
      <c r="AK994" s="209"/>
      <c r="AL994" s="209"/>
      <c r="AM994" s="209"/>
      <c r="AN994" s="209"/>
      <c r="AO994" s="209"/>
      <c r="AP994" s="209"/>
      <c r="AQ994" s="209"/>
      <c r="AR994" s="209"/>
      <c r="AS994" s="209"/>
      <c r="AT994" s="209"/>
    </row>
    <row r="995" spans="1:46" x14ac:dyDescent="0.35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  <c r="AA995" s="209"/>
      <c r="AB995" s="209"/>
      <c r="AC995" s="209"/>
      <c r="AD995" s="209"/>
      <c r="AE995" s="209"/>
      <c r="AF995" s="209"/>
      <c r="AG995" s="209"/>
      <c r="AH995" s="209"/>
      <c r="AI995" s="209"/>
      <c r="AJ995" s="209"/>
      <c r="AK995" s="209"/>
      <c r="AL995" s="209"/>
      <c r="AM995" s="209"/>
      <c r="AN995" s="209"/>
      <c r="AO995" s="209"/>
      <c r="AP995" s="209"/>
      <c r="AQ995" s="209"/>
      <c r="AR995" s="209"/>
      <c r="AS995" s="209"/>
      <c r="AT995" s="209"/>
    </row>
    <row r="996" spans="1:46" x14ac:dyDescent="0.35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  <c r="AA996" s="209"/>
      <c r="AB996" s="209"/>
      <c r="AC996" s="209"/>
      <c r="AD996" s="209"/>
      <c r="AE996" s="209"/>
      <c r="AF996" s="209"/>
      <c r="AG996" s="209"/>
      <c r="AH996" s="209"/>
      <c r="AI996" s="209"/>
      <c r="AJ996" s="209"/>
      <c r="AK996" s="209"/>
      <c r="AL996" s="209"/>
      <c r="AM996" s="209"/>
      <c r="AN996" s="209"/>
      <c r="AO996" s="209"/>
      <c r="AP996" s="209"/>
      <c r="AQ996" s="209"/>
      <c r="AR996" s="209"/>
      <c r="AS996" s="209"/>
      <c r="AT996" s="209"/>
    </row>
    <row r="997" spans="1:46" x14ac:dyDescent="0.35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  <c r="AA997" s="209"/>
      <c r="AB997" s="209"/>
      <c r="AC997" s="209"/>
      <c r="AD997" s="209"/>
      <c r="AE997" s="209"/>
      <c r="AF997" s="209"/>
      <c r="AG997" s="209"/>
      <c r="AH997" s="209"/>
      <c r="AI997" s="209"/>
      <c r="AJ997" s="209"/>
      <c r="AK997" s="209"/>
      <c r="AL997" s="209"/>
      <c r="AM997" s="209"/>
      <c r="AN997" s="209"/>
      <c r="AO997" s="209"/>
      <c r="AP997" s="209"/>
      <c r="AQ997" s="209"/>
      <c r="AR997" s="209"/>
      <c r="AS997" s="209"/>
      <c r="AT997" s="209"/>
    </row>
    <row r="998" spans="1:46" x14ac:dyDescent="0.35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  <c r="AA998" s="209"/>
      <c r="AB998" s="209"/>
      <c r="AC998" s="209"/>
      <c r="AD998" s="209"/>
      <c r="AE998" s="209"/>
      <c r="AF998" s="209"/>
      <c r="AG998" s="209"/>
      <c r="AH998" s="209"/>
      <c r="AI998" s="209"/>
      <c r="AJ998" s="209"/>
      <c r="AK998" s="209"/>
      <c r="AL998" s="209"/>
      <c r="AM998" s="209"/>
      <c r="AN998" s="209"/>
      <c r="AO998" s="209"/>
      <c r="AP998" s="209"/>
      <c r="AQ998" s="209"/>
      <c r="AR998" s="209"/>
      <c r="AS998" s="209"/>
      <c r="AT998" s="209"/>
    </row>
    <row r="999" spans="1:46" x14ac:dyDescent="0.35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  <c r="AA999" s="209"/>
      <c r="AB999" s="209"/>
      <c r="AC999" s="209"/>
      <c r="AD999" s="209"/>
      <c r="AE999" s="209"/>
      <c r="AF999" s="209"/>
      <c r="AG999" s="209"/>
      <c r="AH999" s="209"/>
      <c r="AI999" s="209"/>
      <c r="AJ999" s="209"/>
      <c r="AK999" s="209"/>
      <c r="AL999" s="209"/>
      <c r="AM999" s="209"/>
      <c r="AN999" s="209"/>
      <c r="AO999" s="209"/>
      <c r="AP999" s="209"/>
      <c r="AQ999" s="209"/>
      <c r="AR999" s="209"/>
      <c r="AS999" s="209"/>
      <c r="AT999" s="209"/>
    </row>
    <row r="1000" spans="1:46" x14ac:dyDescent="0.35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  <c r="AA1000" s="209"/>
      <c r="AB1000" s="209"/>
      <c r="AC1000" s="209"/>
      <c r="AD1000" s="209"/>
      <c r="AE1000" s="209"/>
      <c r="AF1000" s="209"/>
      <c r="AG1000" s="209"/>
      <c r="AH1000" s="209"/>
      <c r="AI1000" s="209"/>
      <c r="AJ1000" s="209"/>
      <c r="AK1000" s="209"/>
      <c r="AL1000" s="209"/>
      <c r="AM1000" s="209"/>
      <c r="AN1000" s="209"/>
      <c r="AO1000" s="209"/>
      <c r="AP1000" s="209"/>
      <c r="AQ1000" s="209"/>
      <c r="AR1000" s="209"/>
      <c r="AS1000" s="209"/>
      <c r="AT1000" s="209"/>
    </row>
  </sheetData>
  <mergeCells count="73">
    <mergeCell ref="AJ1:AL1"/>
    <mergeCell ref="U2:U5"/>
    <mergeCell ref="H3:H10"/>
    <mergeCell ref="I3:R6"/>
    <mergeCell ref="S3:S10"/>
    <mergeCell ref="I7:R10"/>
    <mergeCell ref="V7:AE10"/>
    <mergeCell ref="AF7:AF10"/>
    <mergeCell ref="AH7:AH18"/>
    <mergeCell ref="I12:I14"/>
    <mergeCell ref="K12:K14"/>
    <mergeCell ref="M12:N14"/>
    <mergeCell ref="P12:P14"/>
    <mergeCell ref="R12:R14"/>
    <mergeCell ref="V12:AE12"/>
    <mergeCell ref="U14:U16"/>
    <mergeCell ref="V14:AE17"/>
    <mergeCell ref="B15:C23"/>
    <mergeCell ref="E15:E18"/>
    <mergeCell ref="H16:H23"/>
    <mergeCell ref="I16:R19"/>
    <mergeCell ref="S16:S23"/>
    <mergeCell ref="R25:R27"/>
    <mergeCell ref="X19:X21"/>
    <mergeCell ref="Z19:AA21"/>
    <mergeCell ref="AC19:AC21"/>
    <mergeCell ref="AE19:AE21"/>
    <mergeCell ref="I20:R23"/>
    <mergeCell ref="U23:U26"/>
    <mergeCell ref="V23:AE26"/>
    <mergeCell ref="V19:V21"/>
    <mergeCell ref="D25:E27"/>
    <mergeCell ref="I25:I27"/>
    <mergeCell ref="K25:K27"/>
    <mergeCell ref="M25:N27"/>
    <mergeCell ref="P25:P27"/>
    <mergeCell ref="AE35:AE37"/>
    <mergeCell ref="V28:AE28"/>
    <mergeCell ref="AH28:AH39"/>
    <mergeCell ref="D29:E32"/>
    <mergeCell ref="F29:F36"/>
    <mergeCell ref="H29:H36"/>
    <mergeCell ref="I29:R32"/>
    <mergeCell ref="S29:S36"/>
    <mergeCell ref="U30:U33"/>
    <mergeCell ref="V30:AE33"/>
    <mergeCell ref="D33:E36"/>
    <mergeCell ref="I33:R36"/>
    <mergeCell ref="V35:V37"/>
    <mergeCell ref="X35:X37"/>
    <mergeCell ref="Z35:AA37"/>
    <mergeCell ref="AC35:AC37"/>
    <mergeCell ref="U39:U42"/>
    <mergeCell ref="V39:AE42"/>
    <mergeCell ref="D42:E45"/>
    <mergeCell ref="F42:F49"/>
    <mergeCell ref="H42:H49"/>
    <mergeCell ref="I42:R45"/>
    <mergeCell ref="S42:S49"/>
    <mergeCell ref="V44:AE44"/>
    <mergeCell ref="D46:E49"/>
    <mergeCell ref="I46:R49"/>
    <mergeCell ref="I38:I40"/>
    <mergeCell ref="K38:K40"/>
    <mergeCell ref="M38:N40"/>
    <mergeCell ref="P38:P40"/>
    <mergeCell ref="R38:R40"/>
    <mergeCell ref="D39:E40"/>
    <mergeCell ref="U46:U49"/>
    <mergeCell ref="V46:AE49"/>
    <mergeCell ref="B50:B53"/>
    <mergeCell ref="D51:E53"/>
    <mergeCell ref="H51:R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0894-DA8E-4893-9232-083EBD8B3FAA}">
  <sheetPr>
    <tabColor rgb="FF0070C0"/>
  </sheetPr>
  <dimension ref="A1:W707"/>
  <sheetViews>
    <sheetView topLeftCell="A17" zoomScale="70" zoomScaleNormal="70" workbookViewId="0">
      <selection activeCell="J44" sqref="J44"/>
    </sheetView>
  </sheetViews>
  <sheetFormatPr defaultColWidth="8" defaultRowHeight="12.75" x14ac:dyDescent="0.35"/>
  <cols>
    <col min="1" max="1" width="8" style="210"/>
    <col min="2" max="2" width="49.86328125" style="332" bestFit="1" customWidth="1"/>
    <col min="3" max="3" width="16.06640625" style="325" bestFit="1" customWidth="1"/>
    <col min="4" max="4" width="11.19921875" style="325" bestFit="1" customWidth="1"/>
    <col min="5" max="5" width="16.59765625" style="332" customWidth="1"/>
    <col min="6" max="6" width="13.9296875" style="210" customWidth="1"/>
    <col min="7" max="7" width="15.1328125" style="210" customWidth="1"/>
    <col min="8" max="16384" width="8" style="210"/>
  </cols>
  <sheetData>
    <row r="1" spans="1:23" ht="15.4" x14ac:dyDescent="0.35">
      <c r="A1" s="319" t="s">
        <v>149</v>
      </c>
      <c r="B1" s="328" t="s">
        <v>150</v>
      </c>
      <c r="C1" s="319" t="s">
        <v>151</v>
      </c>
      <c r="D1" s="319" t="s">
        <v>152</v>
      </c>
      <c r="E1" s="328" t="s">
        <v>7</v>
      </c>
      <c r="F1" s="319" t="s">
        <v>153</v>
      </c>
      <c r="G1" s="31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</row>
    <row r="2" spans="1:23" ht="15.4" x14ac:dyDescent="0.35">
      <c r="A2" s="326"/>
      <c r="B2" s="329"/>
      <c r="C2" s="326"/>
      <c r="D2" s="326"/>
      <c r="E2" s="329"/>
      <c r="F2" s="327" t="s">
        <v>154</v>
      </c>
      <c r="G2" s="327" t="s">
        <v>155</v>
      </c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</row>
    <row r="3" spans="1:23" ht="15.4" x14ac:dyDescent="0.55000000000000004">
      <c r="A3" s="320">
        <v>1</v>
      </c>
      <c r="B3" s="333" t="s">
        <v>168</v>
      </c>
      <c r="C3" s="322" t="s">
        <v>156</v>
      </c>
      <c r="D3" s="320">
        <v>1535</v>
      </c>
      <c r="E3" s="330" t="s">
        <v>269</v>
      </c>
      <c r="F3" s="321">
        <v>46113</v>
      </c>
      <c r="G3" s="321">
        <v>46203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</row>
    <row r="4" spans="1:23" ht="15.4" x14ac:dyDescent="0.55000000000000004">
      <c r="A4" s="320">
        <v>2</v>
      </c>
      <c r="B4" s="333" t="s">
        <v>168</v>
      </c>
      <c r="C4" s="322" t="s">
        <v>156</v>
      </c>
      <c r="D4" s="323">
        <v>1535</v>
      </c>
      <c r="E4" s="330" t="s">
        <v>269</v>
      </c>
      <c r="F4" s="321">
        <v>46204</v>
      </c>
      <c r="G4" s="321">
        <v>46295</v>
      </c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</row>
    <row r="5" spans="1:23" ht="15.4" x14ac:dyDescent="0.55000000000000004">
      <c r="A5" s="320">
        <v>3</v>
      </c>
      <c r="B5" s="333" t="s">
        <v>36</v>
      </c>
      <c r="C5" s="322" t="s">
        <v>156</v>
      </c>
      <c r="D5" s="323">
        <v>900</v>
      </c>
      <c r="E5" s="330" t="s">
        <v>270</v>
      </c>
      <c r="F5" s="321">
        <v>46112</v>
      </c>
      <c r="G5" s="321">
        <v>47207</v>
      </c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</row>
    <row r="6" spans="1:23" ht="15.4" x14ac:dyDescent="0.55000000000000004">
      <c r="A6" s="320">
        <v>4</v>
      </c>
      <c r="B6" s="333" t="s">
        <v>165</v>
      </c>
      <c r="C6" s="322" t="s">
        <v>156</v>
      </c>
      <c r="D6" s="323">
        <v>37</v>
      </c>
      <c r="E6" s="330" t="s">
        <v>269</v>
      </c>
      <c r="F6" s="321">
        <v>46084</v>
      </c>
      <c r="G6" s="321">
        <v>46175</v>
      </c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</row>
    <row r="7" spans="1:23" ht="15.4" x14ac:dyDescent="0.55000000000000004">
      <c r="A7" s="320">
        <v>5</v>
      </c>
      <c r="B7" s="333" t="s">
        <v>171</v>
      </c>
      <c r="C7" s="322" t="s">
        <v>156</v>
      </c>
      <c r="D7" s="320">
        <v>292</v>
      </c>
      <c r="E7" s="330" t="s">
        <v>269</v>
      </c>
      <c r="F7" s="321">
        <v>46023</v>
      </c>
      <c r="G7" s="321">
        <v>46203</v>
      </c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</row>
    <row r="8" spans="1:23" ht="15.4" x14ac:dyDescent="0.55000000000000004">
      <c r="A8" s="320">
        <v>6</v>
      </c>
      <c r="B8" s="333" t="s">
        <v>178</v>
      </c>
      <c r="C8" s="322" t="s">
        <v>156</v>
      </c>
      <c r="D8" s="320">
        <v>1</v>
      </c>
      <c r="E8" s="330" t="s">
        <v>269</v>
      </c>
      <c r="F8" s="321">
        <v>46113</v>
      </c>
      <c r="G8" s="321">
        <v>46203</v>
      </c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</row>
    <row r="9" spans="1:23" ht="30.75" x14ac:dyDescent="0.55000000000000004">
      <c r="A9" s="320">
        <v>7</v>
      </c>
      <c r="B9" s="334" t="s">
        <v>179</v>
      </c>
      <c r="C9" s="323" t="s">
        <v>156</v>
      </c>
      <c r="D9" s="320">
        <v>13</v>
      </c>
      <c r="E9" s="330" t="s">
        <v>269</v>
      </c>
      <c r="F9" s="321">
        <v>46113</v>
      </c>
      <c r="G9" s="321">
        <v>46203</v>
      </c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</row>
    <row r="10" spans="1:23" ht="15.4" x14ac:dyDescent="0.55000000000000004">
      <c r="A10" s="320">
        <v>8</v>
      </c>
      <c r="B10" s="330" t="s">
        <v>180</v>
      </c>
      <c r="C10" s="320" t="s">
        <v>156</v>
      </c>
      <c r="D10" s="320">
        <v>13</v>
      </c>
      <c r="E10" s="330" t="s">
        <v>269</v>
      </c>
      <c r="F10" s="321">
        <v>46117</v>
      </c>
      <c r="G10" s="321">
        <v>46207</v>
      </c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</row>
    <row r="11" spans="1:23" ht="15.4" x14ac:dyDescent="0.55000000000000004">
      <c r="A11" s="320">
        <v>9</v>
      </c>
      <c r="B11" s="330" t="s">
        <v>181</v>
      </c>
      <c r="C11" s="320" t="s">
        <v>156</v>
      </c>
      <c r="D11" s="320">
        <v>15</v>
      </c>
      <c r="E11" s="330" t="s">
        <v>269</v>
      </c>
      <c r="F11" s="321">
        <v>46113</v>
      </c>
      <c r="G11" s="321">
        <v>46203</v>
      </c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</row>
    <row r="12" spans="1:23" ht="15.4" x14ac:dyDescent="0.55000000000000004">
      <c r="A12" s="320">
        <v>10</v>
      </c>
      <c r="B12" s="330" t="s">
        <v>182</v>
      </c>
      <c r="C12" s="320" t="s">
        <v>156</v>
      </c>
      <c r="D12" s="320">
        <v>8</v>
      </c>
      <c r="E12" s="330" t="s">
        <v>269</v>
      </c>
      <c r="F12" s="321">
        <v>46113</v>
      </c>
      <c r="G12" s="321">
        <v>46203</v>
      </c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</row>
    <row r="13" spans="1:23" ht="15.4" x14ac:dyDescent="0.55000000000000004">
      <c r="A13" s="320">
        <v>11</v>
      </c>
      <c r="B13" s="330" t="s">
        <v>183</v>
      </c>
      <c r="C13" s="320" t="s">
        <v>156</v>
      </c>
      <c r="D13" s="320">
        <v>9</v>
      </c>
      <c r="E13" s="330" t="s">
        <v>269</v>
      </c>
      <c r="F13" s="321">
        <v>46116</v>
      </c>
      <c r="G13" s="321">
        <v>46206</v>
      </c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</row>
    <row r="14" spans="1:23" ht="15.4" x14ac:dyDescent="0.55000000000000004">
      <c r="A14" s="320">
        <v>12</v>
      </c>
      <c r="B14" s="330" t="s">
        <v>172</v>
      </c>
      <c r="C14" s="320" t="s">
        <v>156</v>
      </c>
      <c r="D14" s="320">
        <v>3489</v>
      </c>
      <c r="E14" s="330" t="s">
        <v>269</v>
      </c>
      <c r="F14" s="321">
        <v>46054</v>
      </c>
      <c r="G14" s="321">
        <v>46387</v>
      </c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</row>
    <row r="15" spans="1:23" ht="15.4" x14ac:dyDescent="0.55000000000000004">
      <c r="A15" s="320">
        <v>13</v>
      </c>
      <c r="B15" s="330" t="s">
        <v>160</v>
      </c>
      <c r="C15" s="320" t="s">
        <v>156</v>
      </c>
      <c r="D15" s="320">
        <v>380</v>
      </c>
      <c r="E15" s="330" t="s">
        <v>270</v>
      </c>
      <c r="F15" s="321">
        <v>46023</v>
      </c>
      <c r="G15" s="321">
        <v>46418</v>
      </c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</row>
    <row r="16" spans="1:23" ht="15.4" x14ac:dyDescent="0.55000000000000004">
      <c r="A16" s="320">
        <v>14</v>
      </c>
      <c r="B16" s="330" t="s">
        <v>184</v>
      </c>
      <c r="C16" s="320" t="s">
        <v>156</v>
      </c>
      <c r="D16" s="320">
        <v>354</v>
      </c>
      <c r="E16" s="330" t="s">
        <v>270</v>
      </c>
      <c r="F16" s="321">
        <v>45809</v>
      </c>
      <c r="G16" s="321">
        <v>46173</v>
      </c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</row>
    <row r="17" spans="1:23" ht="15.4" x14ac:dyDescent="0.55000000000000004">
      <c r="A17" s="320">
        <v>15</v>
      </c>
      <c r="B17" s="330" t="s">
        <v>185</v>
      </c>
      <c r="C17" s="320" t="s">
        <v>156</v>
      </c>
      <c r="D17" s="320">
        <v>839</v>
      </c>
      <c r="E17" s="330" t="s">
        <v>270</v>
      </c>
      <c r="F17" s="321">
        <v>45839</v>
      </c>
      <c r="G17" s="321">
        <v>46203</v>
      </c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</row>
    <row r="18" spans="1:23" ht="15.4" x14ac:dyDescent="0.55000000000000004">
      <c r="A18" s="320">
        <v>16</v>
      </c>
      <c r="B18" s="330" t="s">
        <v>186</v>
      </c>
      <c r="C18" s="320" t="s">
        <v>156</v>
      </c>
      <c r="D18" s="320">
        <v>67</v>
      </c>
      <c r="E18" s="330" t="s">
        <v>270</v>
      </c>
      <c r="F18" s="321">
        <v>45444</v>
      </c>
      <c r="G18" s="321">
        <v>46173</v>
      </c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</row>
    <row r="19" spans="1:23" ht="15.4" x14ac:dyDescent="0.55000000000000004">
      <c r="A19" s="320">
        <v>17</v>
      </c>
      <c r="B19" s="330" t="s">
        <v>168</v>
      </c>
      <c r="C19" s="320" t="s">
        <v>156</v>
      </c>
      <c r="D19" s="320">
        <v>1535</v>
      </c>
      <c r="E19" s="330" t="s">
        <v>269</v>
      </c>
      <c r="F19" s="321">
        <v>46296</v>
      </c>
      <c r="G19" s="321">
        <v>46387</v>
      </c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</row>
    <row r="20" spans="1:23" ht="15.4" x14ac:dyDescent="0.55000000000000004">
      <c r="A20" s="320">
        <v>18</v>
      </c>
      <c r="B20" s="330" t="s">
        <v>174</v>
      </c>
      <c r="C20" s="320" t="s">
        <v>156</v>
      </c>
      <c r="D20" s="320">
        <v>3573</v>
      </c>
      <c r="E20" s="330" t="s">
        <v>270</v>
      </c>
      <c r="F20" s="321">
        <v>46023</v>
      </c>
      <c r="G20" s="321">
        <v>46387</v>
      </c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</row>
    <row r="21" spans="1:23" ht="15.4" x14ac:dyDescent="0.55000000000000004">
      <c r="A21" s="320">
        <v>19</v>
      </c>
      <c r="B21" s="330" t="s">
        <v>169</v>
      </c>
      <c r="C21" s="320" t="s">
        <v>156</v>
      </c>
      <c r="D21" s="320">
        <v>687</v>
      </c>
      <c r="E21" s="330" t="s">
        <v>269</v>
      </c>
      <c r="F21" s="321">
        <v>46023</v>
      </c>
      <c r="G21" s="321">
        <v>46387</v>
      </c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</row>
    <row r="22" spans="1:23" ht="15.4" x14ac:dyDescent="0.55000000000000004">
      <c r="A22" s="320">
        <v>20</v>
      </c>
      <c r="B22" s="330" t="s">
        <v>187</v>
      </c>
      <c r="C22" s="320" t="s">
        <v>156</v>
      </c>
      <c r="D22" s="320">
        <v>479</v>
      </c>
      <c r="E22" s="330" t="s">
        <v>270</v>
      </c>
      <c r="F22" s="321">
        <v>46054</v>
      </c>
      <c r="G22" s="321">
        <v>46418</v>
      </c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</row>
    <row r="23" spans="1:23" ht="15.4" x14ac:dyDescent="0.55000000000000004">
      <c r="A23" s="320">
        <v>21</v>
      </c>
      <c r="B23" s="330" t="s">
        <v>165</v>
      </c>
      <c r="C23" s="320" t="s">
        <v>156</v>
      </c>
      <c r="D23" s="320">
        <v>38</v>
      </c>
      <c r="E23" s="330" t="s">
        <v>269</v>
      </c>
      <c r="F23" s="321">
        <v>46176</v>
      </c>
      <c r="G23" s="321">
        <v>46358</v>
      </c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</row>
    <row r="24" spans="1:23" ht="15.4" x14ac:dyDescent="0.55000000000000004">
      <c r="A24" s="320">
        <v>22</v>
      </c>
      <c r="B24" s="330" t="s">
        <v>173</v>
      </c>
      <c r="C24" s="320" t="s">
        <v>156</v>
      </c>
      <c r="D24" s="320">
        <v>86</v>
      </c>
      <c r="E24" s="330" t="s">
        <v>269</v>
      </c>
      <c r="F24" s="321">
        <v>46023</v>
      </c>
      <c r="G24" s="321">
        <v>46203</v>
      </c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</row>
    <row r="25" spans="1:23" ht="15.4" x14ac:dyDescent="0.55000000000000004">
      <c r="A25" s="320">
        <v>23</v>
      </c>
      <c r="B25" s="330" t="s">
        <v>188</v>
      </c>
      <c r="C25" s="320" t="s">
        <v>156</v>
      </c>
      <c r="D25" s="320">
        <v>436</v>
      </c>
      <c r="E25" s="330" t="s">
        <v>269</v>
      </c>
      <c r="F25" s="321">
        <v>46054</v>
      </c>
      <c r="G25" s="321">
        <v>46234</v>
      </c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</row>
    <row r="26" spans="1:23" ht="15.4" x14ac:dyDescent="0.55000000000000004">
      <c r="A26" s="320">
        <v>24</v>
      </c>
      <c r="B26" s="330" t="s">
        <v>176</v>
      </c>
      <c r="C26" s="320" t="s">
        <v>156</v>
      </c>
      <c r="D26" s="320">
        <v>415</v>
      </c>
      <c r="E26" s="330" t="s">
        <v>270</v>
      </c>
      <c r="F26" s="321">
        <v>46023</v>
      </c>
      <c r="G26" s="321">
        <v>46387</v>
      </c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</row>
    <row r="27" spans="1:23" ht="15.4" x14ac:dyDescent="0.55000000000000004">
      <c r="A27" s="320">
        <v>25</v>
      </c>
      <c r="B27" s="333" t="s">
        <v>158</v>
      </c>
      <c r="C27" s="322" t="s">
        <v>157</v>
      </c>
      <c r="D27" s="320">
        <v>300</v>
      </c>
      <c r="E27" s="330" t="s">
        <v>270</v>
      </c>
      <c r="F27" s="321">
        <v>45931</v>
      </c>
      <c r="G27" s="321">
        <v>46295</v>
      </c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</row>
    <row r="28" spans="1:23" ht="15.4" x14ac:dyDescent="0.55000000000000004">
      <c r="A28" s="320">
        <v>26</v>
      </c>
      <c r="B28" s="333" t="s">
        <v>159</v>
      </c>
      <c r="C28" s="322" t="s">
        <v>157</v>
      </c>
      <c r="D28" s="323">
        <v>750</v>
      </c>
      <c r="E28" s="330" t="s">
        <v>270</v>
      </c>
      <c r="F28" s="321">
        <v>45337</v>
      </c>
      <c r="G28" s="321">
        <v>46432</v>
      </c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</row>
    <row r="29" spans="1:23" ht="15.4" x14ac:dyDescent="0.55000000000000004">
      <c r="A29" s="320">
        <v>27</v>
      </c>
      <c r="B29" s="333" t="s">
        <v>159</v>
      </c>
      <c r="C29" s="322" t="s">
        <v>157</v>
      </c>
      <c r="D29" s="323">
        <v>750</v>
      </c>
      <c r="E29" s="330" t="s">
        <v>270</v>
      </c>
      <c r="F29" s="321">
        <v>44599</v>
      </c>
      <c r="G29" s="321">
        <v>47885</v>
      </c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</row>
    <row r="30" spans="1:23" ht="15.4" x14ac:dyDescent="0.55000000000000004">
      <c r="A30" s="320">
        <v>28</v>
      </c>
      <c r="B30" s="333" t="s">
        <v>191</v>
      </c>
      <c r="C30" s="322" t="s">
        <v>161</v>
      </c>
      <c r="D30" s="320">
        <v>350</v>
      </c>
      <c r="E30" s="330" t="s">
        <v>269</v>
      </c>
      <c r="F30" s="321">
        <v>46113</v>
      </c>
      <c r="G30" s="321">
        <v>46203</v>
      </c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</row>
    <row r="31" spans="1:23" ht="15.4" x14ac:dyDescent="0.55000000000000004">
      <c r="A31" s="320">
        <v>29</v>
      </c>
      <c r="B31" s="333" t="s">
        <v>191</v>
      </c>
      <c r="C31" s="322" t="s">
        <v>161</v>
      </c>
      <c r="D31" s="323">
        <v>350</v>
      </c>
      <c r="E31" s="330" t="s">
        <v>269</v>
      </c>
      <c r="F31" s="321">
        <v>46204</v>
      </c>
      <c r="G31" s="321">
        <v>46295</v>
      </c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</row>
    <row r="32" spans="1:23" ht="15.4" x14ac:dyDescent="0.55000000000000004">
      <c r="A32" s="320">
        <v>30</v>
      </c>
      <c r="B32" s="333" t="s">
        <v>191</v>
      </c>
      <c r="C32" s="322" t="s">
        <v>161</v>
      </c>
      <c r="D32" s="323">
        <v>350</v>
      </c>
      <c r="E32" s="330" t="s">
        <v>269</v>
      </c>
      <c r="F32" s="321">
        <v>46296</v>
      </c>
      <c r="G32" s="321">
        <v>46387</v>
      </c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</row>
    <row r="33" spans="1:23" ht="15.4" x14ac:dyDescent="0.55000000000000004">
      <c r="A33" s="320">
        <v>31</v>
      </c>
      <c r="B33" s="333" t="s">
        <v>192</v>
      </c>
      <c r="C33" s="322" t="s">
        <v>161</v>
      </c>
      <c r="D33" s="323">
        <v>100</v>
      </c>
      <c r="E33" s="330" t="s">
        <v>269</v>
      </c>
      <c r="F33" s="321">
        <v>46127</v>
      </c>
      <c r="G33" s="321">
        <v>46217</v>
      </c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</row>
    <row r="34" spans="1:23" ht="15.4" x14ac:dyDescent="0.55000000000000004">
      <c r="A34" s="320">
        <v>32</v>
      </c>
      <c r="B34" s="333" t="s">
        <v>190</v>
      </c>
      <c r="C34" s="322" t="s">
        <v>161</v>
      </c>
      <c r="D34" s="320">
        <v>350</v>
      </c>
      <c r="E34" s="330" t="s">
        <v>269</v>
      </c>
      <c r="F34" s="321">
        <v>46143</v>
      </c>
      <c r="G34" s="321">
        <v>46234</v>
      </c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</row>
    <row r="35" spans="1:23" ht="15.4" x14ac:dyDescent="0.55000000000000004">
      <c r="A35" s="320">
        <v>33</v>
      </c>
      <c r="B35" s="333" t="s">
        <v>191</v>
      </c>
      <c r="C35" s="322" t="s">
        <v>161</v>
      </c>
      <c r="D35" s="320">
        <v>730</v>
      </c>
      <c r="E35" s="330" t="s">
        <v>270</v>
      </c>
      <c r="F35" s="321">
        <v>45658</v>
      </c>
      <c r="G35" s="321">
        <v>46387</v>
      </c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</row>
    <row r="36" spans="1:23" ht="15.4" x14ac:dyDescent="0.55000000000000004">
      <c r="A36" s="320">
        <v>34</v>
      </c>
      <c r="B36" s="334" t="s">
        <v>194</v>
      </c>
      <c r="C36" s="323" t="s">
        <v>161</v>
      </c>
      <c r="D36" s="320">
        <v>25</v>
      </c>
      <c r="E36" s="330" t="s">
        <v>269</v>
      </c>
      <c r="F36" s="321">
        <v>46062</v>
      </c>
      <c r="G36" s="321">
        <v>46426</v>
      </c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</row>
    <row r="37" spans="1:23" ht="15.4" x14ac:dyDescent="0.55000000000000004">
      <c r="A37" s="320">
        <v>35</v>
      </c>
      <c r="B37" s="330" t="s">
        <v>192</v>
      </c>
      <c r="C37" s="320" t="s">
        <v>161</v>
      </c>
      <c r="D37" s="320">
        <v>100</v>
      </c>
      <c r="E37" s="330" t="s">
        <v>269</v>
      </c>
      <c r="F37" s="321">
        <v>46087</v>
      </c>
      <c r="G37" s="321">
        <v>46178</v>
      </c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</row>
    <row r="38" spans="1:23" ht="15.4" x14ac:dyDescent="0.55000000000000004">
      <c r="A38" s="320">
        <v>36</v>
      </c>
      <c r="B38" s="330" t="s">
        <v>193</v>
      </c>
      <c r="C38" s="320" t="s">
        <v>161</v>
      </c>
      <c r="D38" s="320">
        <v>100</v>
      </c>
      <c r="E38" s="330" t="s">
        <v>269</v>
      </c>
      <c r="F38" s="321">
        <v>46143</v>
      </c>
      <c r="G38" s="321">
        <v>46173</v>
      </c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</row>
    <row r="39" spans="1:23" ht="15.4" x14ac:dyDescent="0.55000000000000004">
      <c r="A39" s="320">
        <v>37</v>
      </c>
      <c r="B39" s="330" t="s">
        <v>195</v>
      </c>
      <c r="C39" s="320" t="s">
        <v>161</v>
      </c>
      <c r="D39" s="320">
        <v>100</v>
      </c>
      <c r="E39" s="330" t="s">
        <v>269</v>
      </c>
      <c r="F39" s="321">
        <v>46147</v>
      </c>
      <c r="G39" s="321">
        <v>46238</v>
      </c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</row>
    <row r="40" spans="1:23" ht="15.4" x14ac:dyDescent="0.55000000000000004">
      <c r="A40" s="320">
        <v>38</v>
      </c>
      <c r="B40" s="330" t="s">
        <v>195</v>
      </c>
      <c r="C40" s="320" t="s">
        <v>161</v>
      </c>
      <c r="D40" s="320">
        <v>100</v>
      </c>
      <c r="E40" s="330" t="s">
        <v>269</v>
      </c>
      <c r="F40" s="321">
        <v>46147</v>
      </c>
      <c r="G40" s="321">
        <v>46238</v>
      </c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</row>
    <row r="41" spans="1:23" ht="15.4" x14ac:dyDescent="0.55000000000000004">
      <c r="A41" s="320">
        <v>39</v>
      </c>
      <c r="B41" s="333" t="s">
        <v>70</v>
      </c>
      <c r="C41" s="322" t="s">
        <v>162</v>
      </c>
      <c r="D41" s="320">
        <v>150</v>
      </c>
      <c r="E41" s="330" t="s">
        <v>270</v>
      </c>
      <c r="F41" s="321">
        <v>46049</v>
      </c>
      <c r="G41" s="321">
        <v>46413</v>
      </c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</row>
    <row r="42" spans="1:23" ht="15.4" x14ac:dyDescent="0.55000000000000004">
      <c r="A42" s="320">
        <v>40</v>
      </c>
      <c r="B42" s="333" t="s">
        <v>70</v>
      </c>
      <c r="C42" s="322" t="s">
        <v>162</v>
      </c>
      <c r="D42" s="323">
        <v>150</v>
      </c>
      <c r="E42" s="330" t="s">
        <v>270</v>
      </c>
      <c r="F42" s="321">
        <v>46049</v>
      </c>
      <c r="G42" s="321">
        <v>46413</v>
      </c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</row>
    <row r="43" spans="1:23" ht="15.4" x14ac:dyDescent="0.55000000000000004">
      <c r="A43" s="320">
        <v>41</v>
      </c>
      <c r="B43" s="333" t="s">
        <v>197</v>
      </c>
      <c r="C43" s="322" t="s">
        <v>162</v>
      </c>
      <c r="D43" s="323">
        <v>100</v>
      </c>
      <c r="E43" s="330" t="s">
        <v>269</v>
      </c>
      <c r="F43" s="321">
        <v>46113</v>
      </c>
      <c r="G43" s="321">
        <v>46203</v>
      </c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</row>
    <row r="44" spans="1:23" ht="15.4" x14ac:dyDescent="0.55000000000000004">
      <c r="A44" s="320">
        <v>42</v>
      </c>
      <c r="B44" s="333" t="s">
        <v>197</v>
      </c>
      <c r="C44" s="322" t="s">
        <v>162</v>
      </c>
      <c r="D44" s="323">
        <v>100</v>
      </c>
      <c r="E44" s="330" t="s">
        <v>269</v>
      </c>
      <c r="F44" s="321">
        <v>46149</v>
      </c>
      <c r="G44" s="321">
        <v>46240</v>
      </c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</row>
    <row r="45" spans="1:23" ht="15.4" x14ac:dyDescent="0.55000000000000004">
      <c r="A45" s="320">
        <v>43</v>
      </c>
      <c r="B45" s="333" t="s">
        <v>69</v>
      </c>
      <c r="C45" s="322" t="s">
        <v>162</v>
      </c>
      <c r="D45" s="320">
        <v>150</v>
      </c>
      <c r="E45" s="330" t="s">
        <v>269</v>
      </c>
      <c r="F45" s="321">
        <v>46105</v>
      </c>
      <c r="G45" s="321">
        <v>46196</v>
      </c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</row>
    <row r="46" spans="1:23" ht="15.4" x14ac:dyDescent="0.55000000000000004">
      <c r="A46" s="320">
        <v>44</v>
      </c>
      <c r="B46" s="333" t="s">
        <v>69</v>
      </c>
      <c r="C46" s="322" t="s">
        <v>162</v>
      </c>
      <c r="D46" s="320">
        <v>150</v>
      </c>
      <c r="E46" s="330" t="s">
        <v>269</v>
      </c>
      <c r="F46" s="321">
        <v>46197</v>
      </c>
      <c r="G46" s="321">
        <v>46288</v>
      </c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</row>
    <row r="47" spans="1:23" ht="15.4" x14ac:dyDescent="0.55000000000000004">
      <c r="A47" s="320">
        <v>45</v>
      </c>
      <c r="B47" s="334" t="s">
        <v>198</v>
      </c>
      <c r="C47" s="323" t="s">
        <v>162</v>
      </c>
      <c r="D47" s="320">
        <v>100</v>
      </c>
      <c r="E47" s="330" t="s">
        <v>269</v>
      </c>
      <c r="F47" s="321">
        <v>46113</v>
      </c>
      <c r="G47" s="321">
        <v>46203</v>
      </c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</row>
    <row r="48" spans="1:23" ht="15.4" x14ac:dyDescent="0.55000000000000004">
      <c r="A48" s="320">
        <v>46</v>
      </c>
      <c r="B48" s="330" t="s">
        <v>196</v>
      </c>
      <c r="C48" s="320" t="s">
        <v>162</v>
      </c>
      <c r="D48" s="320">
        <v>135</v>
      </c>
      <c r="E48" s="330" t="s">
        <v>269</v>
      </c>
      <c r="F48" s="321">
        <v>46082</v>
      </c>
      <c r="G48" s="321">
        <v>46173</v>
      </c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</row>
    <row r="49" spans="1:23" ht="15.4" x14ac:dyDescent="0.55000000000000004">
      <c r="A49" s="320">
        <v>47</v>
      </c>
      <c r="B49" s="330" t="s">
        <v>67</v>
      </c>
      <c r="C49" s="320" t="s">
        <v>162</v>
      </c>
      <c r="D49" s="320">
        <v>150</v>
      </c>
      <c r="E49" s="330" t="s">
        <v>270</v>
      </c>
      <c r="F49" s="321">
        <v>46023</v>
      </c>
      <c r="G49" s="321">
        <v>46387</v>
      </c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</row>
    <row r="50" spans="1:23" ht="15.4" x14ac:dyDescent="0.55000000000000004">
      <c r="A50" s="320">
        <v>48</v>
      </c>
      <c r="B50" s="330" t="s">
        <v>62</v>
      </c>
      <c r="C50" s="320" t="s">
        <v>162</v>
      </c>
      <c r="D50" s="320">
        <v>800</v>
      </c>
      <c r="E50" s="330" t="s">
        <v>270</v>
      </c>
      <c r="F50" s="321">
        <v>45901</v>
      </c>
      <c r="G50" s="321">
        <v>46265</v>
      </c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</row>
    <row r="51" spans="1:23" ht="15.4" x14ac:dyDescent="0.55000000000000004">
      <c r="A51" s="320">
        <v>49</v>
      </c>
      <c r="B51" s="330" t="s">
        <v>65</v>
      </c>
      <c r="C51" s="320" t="s">
        <v>162</v>
      </c>
      <c r="D51" s="320">
        <v>50</v>
      </c>
      <c r="E51" s="330" t="s">
        <v>270</v>
      </c>
      <c r="F51" s="321">
        <v>45907</v>
      </c>
      <c r="G51" s="321">
        <v>46271</v>
      </c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</row>
    <row r="52" spans="1:23" ht="15.4" x14ac:dyDescent="0.55000000000000004">
      <c r="A52" s="320">
        <v>50</v>
      </c>
      <c r="B52" s="330" t="s">
        <v>200</v>
      </c>
      <c r="C52" s="320" t="s">
        <v>162</v>
      </c>
      <c r="D52" s="320">
        <v>150</v>
      </c>
      <c r="E52" s="330" t="s">
        <v>270</v>
      </c>
      <c r="F52" s="321">
        <v>46007</v>
      </c>
      <c r="G52" s="321">
        <v>46371</v>
      </c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</row>
    <row r="53" spans="1:23" ht="15.4" x14ac:dyDescent="0.55000000000000004">
      <c r="A53" s="320">
        <v>51</v>
      </c>
      <c r="B53" s="330" t="s">
        <v>199</v>
      </c>
      <c r="C53" s="320" t="s">
        <v>162</v>
      </c>
      <c r="D53" s="320">
        <v>100</v>
      </c>
      <c r="E53" s="330" t="s">
        <v>269</v>
      </c>
      <c r="F53" s="321">
        <v>45999</v>
      </c>
      <c r="G53" s="321">
        <v>46180</v>
      </c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</row>
    <row r="54" spans="1:23" ht="15.4" x14ac:dyDescent="0.55000000000000004">
      <c r="A54" s="320">
        <v>52</v>
      </c>
      <c r="B54" s="330" t="s">
        <v>65</v>
      </c>
      <c r="C54" s="320" t="s">
        <v>162</v>
      </c>
      <c r="D54" s="320">
        <v>50</v>
      </c>
      <c r="E54" s="330" t="s">
        <v>269</v>
      </c>
      <c r="F54" s="321">
        <v>46111</v>
      </c>
      <c r="G54" s="321">
        <v>46202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</row>
    <row r="55" spans="1:23" ht="15.4" x14ac:dyDescent="0.55000000000000004">
      <c r="A55" s="320">
        <v>53</v>
      </c>
      <c r="B55" s="330" t="s">
        <v>65</v>
      </c>
      <c r="C55" s="320" t="s">
        <v>162</v>
      </c>
      <c r="D55" s="320">
        <v>50</v>
      </c>
      <c r="E55" s="330" t="s">
        <v>269</v>
      </c>
      <c r="F55" s="321">
        <v>46106</v>
      </c>
      <c r="G55" s="321">
        <v>46197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</row>
    <row r="56" spans="1:23" ht="15.4" x14ac:dyDescent="0.55000000000000004">
      <c r="A56" s="320">
        <v>54</v>
      </c>
      <c r="B56" s="330" t="s">
        <v>199</v>
      </c>
      <c r="C56" s="320" t="s">
        <v>162</v>
      </c>
      <c r="D56" s="320">
        <v>100</v>
      </c>
      <c r="E56" s="330" t="s">
        <v>269</v>
      </c>
      <c r="F56" s="321">
        <v>46181</v>
      </c>
      <c r="G56" s="321">
        <v>46272</v>
      </c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</row>
    <row r="57" spans="1:23" ht="15.4" x14ac:dyDescent="0.55000000000000004">
      <c r="A57" s="320">
        <v>55</v>
      </c>
      <c r="B57" s="330" t="s">
        <v>199</v>
      </c>
      <c r="C57" s="320" t="s">
        <v>162</v>
      </c>
      <c r="D57" s="320">
        <v>100</v>
      </c>
      <c r="E57" s="330" t="s">
        <v>269</v>
      </c>
      <c r="F57" s="321">
        <v>46113</v>
      </c>
      <c r="G57" s="321">
        <v>46203</v>
      </c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</row>
    <row r="58" spans="1:23" ht="15.4" x14ac:dyDescent="0.55000000000000004">
      <c r="A58" s="320">
        <v>56</v>
      </c>
      <c r="B58" s="330" t="s">
        <v>199</v>
      </c>
      <c r="C58" s="320" t="s">
        <v>162</v>
      </c>
      <c r="D58" s="320">
        <v>100</v>
      </c>
      <c r="E58" s="330" t="s">
        <v>269</v>
      </c>
      <c r="F58" s="321">
        <v>46204</v>
      </c>
      <c r="G58" s="321">
        <v>46295</v>
      </c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</row>
    <row r="59" spans="1:23" ht="15.4" x14ac:dyDescent="0.55000000000000004">
      <c r="A59" s="320">
        <v>57</v>
      </c>
      <c r="B59" s="333" t="s">
        <v>74</v>
      </c>
      <c r="C59" s="322" t="s">
        <v>163</v>
      </c>
      <c r="D59" s="320">
        <v>3000</v>
      </c>
      <c r="E59" s="330" t="s">
        <v>270</v>
      </c>
      <c r="F59" s="321">
        <v>45292</v>
      </c>
      <c r="G59" s="321">
        <v>46387</v>
      </c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</row>
    <row r="60" spans="1:23" ht="15.4" x14ac:dyDescent="0.55000000000000004">
      <c r="A60" s="320">
        <v>58</v>
      </c>
      <c r="B60" s="333" t="s">
        <v>78</v>
      </c>
      <c r="C60" s="322" t="s">
        <v>164</v>
      </c>
      <c r="D60" s="320">
        <v>750</v>
      </c>
      <c r="E60" s="330" t="s">
        <v>270</v>
      </c>
      <c r="F60" s="321">
        <v>46023</v>
      </c>
      <c r="G60" s="321">
        <v>46387</v>
      </c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</row>
    <row r="61" spans="1:23" ht="15.4" x14ac:dyDescent="0.55000000000000004">
      <c r="A61" s="320">
        <v>59</v>
      </c>
      <c r="B61" s="333" t="s">
        <v>78</v>
      </c>
      <c r="C61" s="322" t="s">
        <v>164</v>
      </c>
      <c r="D61" s="323">
        <v>750</v>
      </c>
      <c r="E61" s="330" t="s">
        <v>270</v>
      </c>
      <c r="F61" s="321">
        <v>46023</v>
      </c>
      <c r="G61" s="321">
        <v>46387</v>
      </c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</row>
    <row r="62" spans="1:23" ht="15.4" x14ac:dyDescent="0.55000000000000004">
      <c r="A62" s="320">
        <v>60</v>
      </c>
      <c r="B62" s="333" t="s">
        <v>77</v>
      </c>
      <c r="C62" s="322" t="s">
        <v>164</v>
      </c>
      <c r="D62" s="323">
        <v>100</v>
      </c>
      <c r="E62" s="330" t="s">
        <v>270</v>
      </c>
      <c r="F62" s="321">
        <v>45611</v>
      </c>
      <c r="G62" s="321">
        <v>46340</v>
      </c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</row>
    <row r="63" spans="1:23" ht="15.4" x14ac:dyDescent="0.55000000000000004">
      <c r="A63" s="320">
        <v>61</v>
      </c>
      <c r="B63" s="333" t="s">
        <v>189</v>
      </c>
      <c r="C63" s="322" t="s">
        <v>167</v>
      </c>
      <c r="D63" s="320">
        <v>100</v>
      </c>
      <c r="E63" s="330" t="s">
        <v>270</v>
      </c>
      <c r="F63" s="321">
        <v>46100</v>
      </c>
      <c r="G63" s="321">
        <v>46283</v>
      </c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</row>
    <row r="64" spans="1:23" ht="15.4" x14ac:dyDescent="0.55000000000000004">
      <c r="A64" s="320">
        <v>62</v>
      </c>
      <c r="B64" s="333" t="s">
        <v>203</v>
      </c>
      <c r="C64" s="322" t="s">
        <v>167</v>
      </c>
      <c r="D64" s="323">
        <v>100</v>
      </c>
      <c r="E64" s="330" t="s">
        <v>269</v>
      </c>
      <c r="F64" s="321">
        <v>46154</v>
      </c>
      <c r="G64" s="321">
        <v>46245</v>
      </c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</row>
    <row r="65" spans="1:23" ht="15.4" x14ac:dyDescent="0.55000000000000004">
      <c r="A65" s="320">
        <v>63</v>
      </c>
      <c r="B65" s="333" t="s">
        <v>203</v>
      </c>
      <c r="C65" s="322" t="s">
        <v>167</v>
      </c>
      <c r="D65" s="323">
        <v>100</v>
      </c>
      <c r="E65" s="330" t="s">
        <v>269</v>
      </c>
      <c r="F65" s="321">
        <v>46146</v>
      </c>
      <c r="G65" s="321">
        <v>46237</v>
      </c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</row>
    <row r="66" spans="1:23" ht="15.4" x14ac:dyDescent="0.55000000000000004">
      <c r="A66" s="320">
        <v>64</v>
      </c>
      <c r="B66" s="333" t="s">
        <v>205</v>
      </c>
      <c r="C66" s="322" t="s">
        <v>167</v>
      </c>
      <c r="D66" s="323">
        <v>100</v>
      </c>
      <c r="E66" s="330" t="s">
        <v>270</v>
      </c>
      <c r="F66" s="321">
        <v>46081</v>
      </c>
      <c r="G66" s="321">
        <v>46445</v>
      </c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</row>
    <row r="67" spans="1:23" ht="15.4" x14ac:dyDescent="0.55000000000000004">
      <c r="A67" s="320">
        <v>65</v>
      </c>
      <c r="B67" s="333" t="s">
        <v>201</v>
      </c>
      <c r="C67" s="322" t="s">
        <v>167</v>
      </c>
      <c r="D67" s="320">
        <v>400</v>
      </c>
      <c r="E67" s="330" t="s">
        <v>270</v>
      </c>
      <c r="F67" s="321">
        <v>46113</v>
      </c>
      <c r="G67" s="321">
        <v>46477</v>
      </c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</row>
    <row r="68" spans="1:23" ht="15.4" x14ac:dyDescent="0.55000000000000004">
      <c r="A68" s="320">
        <v>66</v>
      </c>
      <c r="B68" s="333" t="s">
        <v>202</v>
      </c>
      <c r="C68" s="322" t="s">
        <v>167</v>
      </c>
      <c r="D68" s="320">
        <v>250</v>
      </c>
      <c r="E68" s="330" t="s">
        <v>269</v>
      </c>
      <c r="F68" s="321">
        <v>46113</v>
      </c>
      <c r="G68" s="321">
        <v>46203</v>
      </c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</row>
    <row r="69" spans="1:23" ht="15.4" x14ac:dyDescent="0.55000000000000004">
      <c r="A69" s="320">
        <v>67</v>
      </c>
      <c r="B69" s="334" t="s">
        <v>204</v>
      </c>
      <c r="C69" s="323" t="s">
        <v>167</v>
      </c>
      <c r="D69" s="320">
        <v>100</v>
      </c>
      <c r="E69" s="330" t="s">
        <v>269</v>
      </c>
      <c r="F69" s="321">
        <v>46154</v>
      </c>
      <c r="G69" s="321">
        <v>46245</v>
      </c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</row>
    <row r="70" spans="1:23" ht="15.4" x14ac:dyDescent="0.55000000000000004">
      <c r="A70" s="320">
        <v>68</v>
      </c>
      <c r="B70" s="333" t="s">
        <v>166</v>
      </c>
      <c r="C70" s="322" t="s">
        <v>170</v>
      </c>
      <c r="D70" s="320">
        <v>100</v>
      </c>
      <c r="E70" s="330" t="s">
        <v>270</v>
      </c>
      <c r="F70" s="321">
        <v>45843</v>
      </c>
      <c r="G70" s="321">
        <v>46207</v>
      </c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</row>
    <row r="71" spans="1:23" ht="15.4" x14ac:dyDescent="0.55000000000000004">
      <c r="A71" s="320">
        <v>69</v>
      </c>
      <c r="B71" s="333" t="s">
        <v>207</v>
      </c>
      <c r="C71" s="322" t="s">
        <v>206</v>
      </c>
      <c r="D71" s="320">
        <v>500</v>
      </c>
      <c r="E71" s="330" t="s">
        <v>270</v>
      </c>
      <c r="F71" s="321">
        <v>46023</v>
      </c>
      <c r="G71" s="321">
        <v>46387</v>
      </c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</row>
    <row r="72" spans="1:23" ht="15.4" x14ac:dyDescent="0.55000000000000004">
      <c r="A72" s="320">
        <v>70</v>
      </c>
      <c r="B72" s="333" t="s">
        <v>209</v>
      </c>
      <c r="C72" s="322" t="s">
        <v>8</v>
      </c>
      <c r="D72" s="320">
        <v>100</v>
      </c>
      <c r="E72" s="330" t="s">
        <v>270</v>
      </c>
      <c r="F72" s="321">
        <v>45962</v>
      </c>
      <c r="G72" s="321">
        <v>46326</v>
      </c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</row>
    <row r="73" spans="1:23" ht="15.4" x14ac:dyDescent="0.55000000000000004">
      <c r="A73" s="320">
        <v>71</v>
      </c>
      <c r="B73" s="333" t="s">
        <v>211</v>
      </c>
      <c r="C73" s="322" t="s">
        <v>8</v>
      </c>
      <c r="D73" s="323">
        <v>50</v>
      </c>
      <c r="E73" s="330" t="s">
        <v>270</v>
      </c>
      <c r="F73" s="321">
        <v>46026</v>
      </c>
      <c r="G73" s="321">
        <v>46390</v>
      </c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</row>
    <row r="74" spans="1:23" ht="15.4" x14ac:dyDescent="0.55000000000000004">
      <c r="A74" s="320">
        <v>72</v>
      </c>
      <c r="B74" s="333" t="s">
        <v>209</v>
      </c>
      <c r="C74" s="322" t="s">
        <v>8</v>
      </c>
      <c r="D74" s="323">
        <v>100</v>
      </c>
      <c r="E74" s="330" t="s">
        <v>270</v>
      </c>
      <c r="F74" s="321">
        <v>45962</v>
      </c>
      <c r="G74" s="321">
        <v>46326</v>
      </c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</row>
    <row r="75" spans="1:23" ht="15.4" x14ac:dyDescent="0.55000000000000004">
      <c r="A75" s="320">
        <v>73</v>
      </c>
      <c r="B75" s="333" t="s">
        <v>208</v>
      </c>
      <c r="C75" s="322" t="s">
        <v>8</v>
      </c>
      <c r="D75" s="323">
        <v>100</v>
      </c>
      <c r="E75" s="330" t="s">
        <v>269</v>
      </c>
      <c r="F75" s="321">
        <v>46113</v>
      </c>
      <c r="G75" s="321">
        <v>46203</v>
      </c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</row>
    <row r="76" spans="1:23" ht="15.4" x14ac:dyDescent="0.55000000000000004">
      <c r="A76" s="320">
        <v>74</v>
      </c>
      <c r="B76" s="333" t="s">
        <v>67</v>
      </c>
      <c r="C76" s="322" t="s">
        <v>8</v>
      </c>
      <c r="D76" s="320">
        <v>50</v>
      </c>
      <c r="E76" s="330" t="s">
        <v>270</v>
      </c>
      <c r="F76" s="321">
        <v>46067</v>
      </c>
      <c r="G76" s="321">
        <v>46431</v>
      </c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</row>
    <row r="77" spans="1:23" ht="15.4" x14ac:dyDescent="0.55000000000000004">
      <c r="A77" s="320">
        <v>75</v>
      </c>
      <c r="B77" s="333" t="s">
        <v>271</v>
      </c>
      <c r="C77" s="322" t="s">
        <v>8</v>
      </c>
      <c r="D77" s="320">
        <v>400</v>
      </c>
      <c r="E77" s="330" t="s">
        <v>270</v>
      </c>
      <c r="F77" s="321">
        <v>45788</v>
      </c>
      <c r="G77" s="321">
        <v>46387</v>
      </c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</row>
    <row r="78" spans="1:23" ht="15.4" x14ac:dyDescent="0.55000000000000004">
      <c r="A78" s="320">
        <v>76</v>
      </c>
      <c r="B78" s="334" t="s">
        <v>272</v>
      </c>
      <c r="C78" s="323" t="s">
        <v>8</v>
      </c>
      <c r="D78" s="320">
        <v>100</v>
      </c>
      <c r="E78" s="330" t="s">
        <v>270</v>
      </c>
      <c r="F78" s="321">
        <v>45839</v>
      </c>
      <c r="G78" s="321">
        <v>46203</v>
      </c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</row>
    <row r="79" spans="1:23" ht="15.4" x14ac:dyDescent="0.55000000000000004">
      <c r="A79" s="320">
        <v>77</v>
      </c>
      <c r="B79" s="330" t="s">
        <v>119</v>
      </c>
      <c r="C79" s="320" t="s">
        <v>8</v>
      </c>
      <c r="D79" s="320" t="s">
        <v>210</v>
      </c>
      <c r="E79" s="330" t="s">
        <v>269</v>
      </c>
      <c r="F79" s="321">
        <v>46113</v>
      </c>
      <c r="G79" s="321">
        <v>46203</v>
      </c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</row>
    <row r="80" spans="1:23" ht="15.4" x14ac:dyDescent="0.55000000000000004">
      <c r="A80" s="320">
        <v>78</v>
      </c>
      <c r="B80" s="333" t="s">
        <v>213</v>
      </c>
      <c r="C80" s="322" t="s">
        <v>175</v>
      </c>
      <c r="D80" s="320">
        <v>50</v>
      </c>
      <c r="E80" s="330" t="s">
        <v>269</v>
      </c>
      <c r="F80" s="321">
        <v>46080</v>
      </c>
      <c r="G80" s="321">
        <v>46168</v>
      </c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</row>
    <row r="81" spans="1:23" ht="15.4" x14ac:dyDescent="0.55000000000000004">
      <c r="A81" s="320">
        <v>79</v>
      </c>
      <c r="B81" s="333" t="s">
        <v>74</v>
      </c>
      <c r="C81" s="322" t="s">
        <v>175</v>
      </c>
      <c r="D81" s="323">
        <v>200</v>
      </c>
      <c r="E81" s="330" t="s">
        <v>269</v>
      </c>
      <c r="F81" s="321">
        <v>46151</v>
      </c>
      <c r="G81" s="321">
        <v>46242</v>
      </c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</row>
    <row r="82" spans="1:23" ht="15.4" x14ac:dyDescent="0.55000000000000004">
      <c r="A82" s="320">
        <v>80</v>
      </c>
      <c r="B82" s="333" t="s">
        <v>216</v>
      </c>
      <c r="C82" s="322" t="s">
        <v>175</v>
      </c>
      <c r="D82" s="323">
        <v>50</v>
      </c>
      <c r="E82" s="330" t="s">
        <v>269</v>
      </c>
      <c r="F82" s="321">
        <v>46151</v>
      </c>
      <c r="G82" s="321">
        <v>46242</v>
      </c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</row>
    <row r="83" spans="1:23" ht="15.4" x14ac:dyDescent="0.55000000000000004">
      <c r="A83" s="320">
        <v>81</v>
      </c>
      <c r="B83" s="333" t="s">
        <v>214</v>
      </c>
      <c r="C83" s="322" t="s">
        <v>175</v>
      </c>
      <c r="D83" s="323">
        <v>200</v>
      </c>
      <c r="E83" s="330" t="s">
        <v>269</v>
      </c>
      <c r="F83" s="321">
        <v>46180</v>
      </c>
      <c r="G83" s="321">
        <v>46209</v>
      </c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</row>
    <row r="84" spans="1:23" ht="15.4" x14ac:dyDescent="0.55000000000000004">
      <c r="A84" s="320">
        <v>82</v>
      </c>
      <c r="B84" s="333" t="s">
        <v>214</v>
      </c>
      <c r="C84" s="322" t="s">
        <v>175</v>
      </c>
      <c r="D84" s="320">
        <v>100</v>
      </c>
      <c r="E84" s="330" t="s">
        <v>269</v>
      </c>
      <c r="F84" s="321">
        <v>46113</v>
      </c>
      <c r="G84" s="321">
        <v>46203</v>
      </c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</row>
    <row r="85" spans="1:23" ht="15.4" x14ac:dyDescent="0.55000000000000004">
      <c r="A85" s="320">
        <v>83</v>
      </c>
      <c r="B85" s="333" t="s">
        <v>215</v>
      </c>
      <c r="C85" s="322" t="s">
        <v>175</v>
      </c>
      <c r="D85" s="320">
        <v>150</v>
      </c>
      <c r="E85" s="330" t="s">
        <v>269</v>
      </c>
      <c r="F85" s="321">
        <v>46157</v>
      </c>
      <c r="G85" s="321">
        <v>46248</v>
      </c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</row>
    <row r="86" spans="1:23" ht="15.4" x14ac:dyDescent="0.55000000000000004">
      <c r="A86" s="320">
        <v>84</v>
      </c>
      <c r="B86" s="334" t="s">
        <v>213</v>
      </c>
      <c r="C86" s="323" t="s">
        <v>175</v>
      </c>
      <c r="D86" s="320">
        <v>100</v>
      </c>
      <c r="E86" s="330" t="s">
        <v>270</v>
      </c>
      <c r="F86" s="321">
        <v>45946</v>
      </c>
      <c r="G86" s="321">
        <v>46310</v>
      </c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</row>
    <row r="87" spans="1:23" ht="15.4" x14ac:dyDescent="0.55000000000000004">
      <c r="A87" s="320">
        <v>85</v>
      </c>
      <c r="B87" s="330" t="s">
        <v>212</v>
      </c>
      <c r="C87" s="320" t="s">
        <v>175</v>
      </c>
      <c r="D87" s="320">
        <v>100</v>
      </c>
      <c r="E87" s="330" t="s">
        <v>269</v>
      </c>
      <c r="F87" s="321">
        <v>46107</v>
      </c>
      <c r="G87" s="321">
        <v>46198</v>
      </c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</row>
    <row r="88" spans="1:23" ht="15.4" x14ac:dyDescent="0.55000000000000004">
      <c r="A88" s="320">
        <v>86</v>
      </c>
      <c r="B88" s="330" t="s">
        <v>213</v>
      </c>
      <c r="C88" s="320" t="s">
        <v>175</v>
      </c>
      <c r="D88" s="320">
        <v>50</v>
      </c>
      <c r="E88" s="330" t="s">
        <v>269</v>
      </c>
      <c r="F88" s="321">
        <v>46169</v>
      </c>
      <c r="G88" s="321">
        <v>46260</v>
      </c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</row>
    <row r="89" spans="1:23" ht="15.4" x14ac:dyDescent="0.55000000000000004">
      <c r="A89" s="320">
        <v>87</v>
      </c>
      <c r="B89" s="330" t="s">
        <v>213</v>
      </c>
      <c r="C89" s="320" t="s">
        <v>175</v>
      </c>
      <c r="D89" s="320">
        <v>50</v>
      </c>
      <c r="E89" s="330" t="s">
        <v>269</v>
      </c>
      <c r="F89" s="321">
        <v>46130</v>
      </c>
      <c r="G89" s="321">
        <v>46220</v>
      </c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</row>
    <row r="90" spans="1:23" ht="15.4" x14ac:dyDescent="0.55000000000000004">
      <c r="A90" s="320">
        <v>88</v>
      </c>
      <c r="B90" s="333" t="s">
        <v>217</v>
      </c>
      <c r="C90" s="322" t="s">
        <v>177</v>
      </c>
      <c r="D90" s="320">
        <v>100</v>
      </c>
      <c r="E90" s="330" t="s">
        <v>269</v>
      </c>
      <c r="F90" s="321">
        <v>46113</v>
      </c>
      <c r="G90" s="321">
        <v>46203</v>
      </c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</row>
    <row r="91" spans="1:23" ht="15.4" x14ac:dyDescent="0.55000000000000004">
      <c r="A91" s="320">
        <v>89</v>
      </c>
      <c r="B91" s="333" t="s">
        <v>217</v>
      </c>
      <c r="C91" s="322" t="s">
        <v>177</v>
      </c>
      <c r="D91" s="323">
        <v>30</v>
      </c>
      <c r="E91" s="330" t="s">
        <v>269</v>
      </c>
      <c r="F91" s="321">
        <v>46113</v>
      </c>
      <c r="G91" s="321">
        <v>46203</v>
      </c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</row>
    <row r="92" spans="1:23" ht="15.4" x14ac:dyDescent="0.55000000000000004">
      <c r="A92" s="320">
        <v>90</v>
      </c>
      <c r="B92" s="333" t="s">
        <v>217</v>
      </c>
      <c r="C92" s="322" t="s">
        <v>177</v>
      </c>
      <c r="D92" s="323">
        <v>100</v>
      </c>
      <c r="E92" s="330" t="s">
        <v>269</v>
      </c>
      <c r="F92" s="321">
        <v>46204</v>
      </c>
      <c r="G92" s="321">
        <v>46295</v>
      </c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</row>
    <row r="93" spans="1:23" ht="15.4" x14ac:dyDescent="0.55000000000000004">
      <c r="A93" s="320">
        <v>91</v>
      </c>
      <c r="B93" s="333" t="s">
        <v>217</v>
      </c>
      <c r="C93" s="322" t="s">
        <v>177</v>
      </c>
      <c r="D93" s="323">
        <v>30</v>
      </c>
      <c r="E93" s="330" t="s">
        <v>269</v>
      </c>
      <c r="F93" s="321">
        <v>46204</v>
      </c>
      <c r="G93" s="321">
        <v>46295</v>
      </c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</row>
    <row r="94" spans="1:23" ht="15.4" x14ac:dyDescent="0.55000000000000004">
      <c r="A94" s="320">
        <v>92</v>
      </c>
      <c r="B94" s="333" t="s">
        <v>218</v>
      </c>
      <c r="C94" s="322" t="s">
        <v>177</v>
      </c>
      <c r="D94" s="320">
        <v>30</v>
      </c>
      <c r="E94" s="330" t="s">
        <v>270</v>
      </c>
      <c r="F94" s="321">
        <v>46023</v>
      </c>
      <c r="G94" s="321">
        <v>46387</v>
      </c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</row>
    <row r="95" spans="1:23" ht="15.4" x14ac:dyDescent="0.55000000000000004">
      <c r="A95" s="320">
        <v>93</v>
      </c>
      <c r="B95" s="333" t="s">
        <v>219</v>
      </c>
      <c r="C95" s="322" t="s">
        <v>177</v>
      </c>
      <c r="D95" s="320">
        <v>100</v>
      </c>
      <c r="E95" s="330" t="s">
        <v>270</v>
      </c>
      <c r="F95" s="321">
        <v>45839</v>
      </c>
      <c r="G95" s="321">
        <v>46203</v>
      </c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</row>
    <row r="96" spans="1:23" ht="15.4" x14ac:dyDescent="0.55000000000000004">
      <c r="A96" s="320">
        <v>94</v>
      </c>
      <c r="B96" s="334" t="s">
        <v>220</v>
      </c>
      <c r="C96" s="323" t="s">
        <v>177</v>
      </c>
      <c r="D96" s="320">
        <v>200</v>
      </c>
      <c r="E96" s="330" t="s">
        <v>270</v>
      </c>
      <c r="F96" s="321">
        <v>45870</v>
      </c>
      <c r="G96" s="321">
        <v>46234</v>
      </c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</row>
    <row r="97" spans="1:23" ht="15.4" x14ac:dyDescent="0.55000000000000004">
      <c r="A97" s="320">
        <v>95</v>
      </c>
      <c r="B97" s="330" t="s">
        <v>159</v>
      </c>
      <c r="C97" s="320" t="s">
        <v>177</v>
      </c>
      <c r="D97" s="320">
        <v>110</v>
      </c>
      <c r="E97" s="330" t="s">
        <v>270</v>
      </c>
      <c r="F97" s="321">
        <v>45337</v>
      </c>
      <c r="G97" s="321">
        <v>46432</v>
      </c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</row>
    <row r="98" spans="1:23" x14ac:dyDescent="0.35">
      <c r="A98" s="209"/>
      <c r="B98" s="331"/>
      <c r="C98" s="324"/>
      <c r="D98" s="324"/>
      <c r="E98" s="331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</row>
    <row r="99" spans="1:23" x14ac:dyDescent="0.35">
      <c r="A99" s="209"/>
      <c r="B99" s="331"/>
      <c r="C99" s="324"/>
      <c r="D99" s="324"/>
      <c r="E99" s="331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</row>
    <row r="100" spans="1:23" x14ac:dyDescent="0.35">
      <c r="A100" s="209"/>
      <c r="B100" s="331"/>
      <c r="C100" s="324"/>
      <c r="D100" s="324"/>
      <c r="E100" s="331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</row>
    <row r="101" spans="1:23" x14ac:dyDescent="0.35">
      <c r="A101" s="209"/>
      <c r="B101" s="331"/>
      <c r="C101" s="324"/>
      <c r="D101" s="324"/>
      <c r="E101" s="331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</row>
    <row r="102" spans="1:23" x14ac:dyDescent="0.35">
      <c r="A102" s="209"/>
      <c r="B102" s="331"/>
      <c r="C102" s="324"/>
      <c r="D102" s="324"/>
      <c r="E102" s="331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</row>
    <row r="103" spans="1:23" x14ac:dyDescent="0.35">
      <c r="A103" s="209"/>
      <c r="B103" s="331"/>
      <c r="C103" s="324"/>
      <c r="D103" s="324"/>
      <c r="E103" s="331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</row>
    <row r="104" spans="1:23" x14ac:dyDescent="0.35">
      <c r="A104" s="209"/>
      <c r="B104" s="331"/>
      <c r="C104" s="324"/>
      <c r="D104" s="324"/>
      <c r="E104" s="331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</row>
    <row r="105" spans="1:23" x14ac:dyDescent="0.35">
      <c r="A105" s="209"/>
      <c r="B105" s="331"/>
      <c r="C105" s="324"/>
      <c r="D105" s="324"/>
      <c r="E105" s="331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</row>
    <row r="106" spans="1:23" x14ac:dyDescent="0.35">
      <c r="A106" s="209"/>
      <c r="B106" s="331"/>
      <c r="C106" s="324"/>
      <c r="D106" s="324"/>
      <c r="E106" s="331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</row>
    <row r="107" spans="1:23" x14ac:dyDescent="0.35">
      <c r="A107" s="209"/>
      <c r="B107" s="331"/>
      <c r="C107" s="324"/>
      <c r="D107" s="324"/>
      <c r="E107" s="331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</row>
    <row r="108" spans="1:23" x14ac:dyDescent="0.35">
      <c r="A108" s="209"/>
      <c r="B108" s="331"/>
      <c r="C108" s="324"/>
      <c r="D108" s="324"/>
      <c r="E108" s="331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</row>
    <row r="109" spans="1:23" x14ac:dyDescent="0.35">
      <c r="A109" s="209"/>
      <c r="B109" s="331"/>
      <c r="C109" s="324"/>
      <c r="D109" s="324"/>
      <c r="E109" s="331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</row>
    <row r="110" spans="1:23" x14ac:dyDescent="0.35">
      <c r="A110" s="209"/>
      <c r="B110" s="331"/>
      <c r="C110" s="324"/>
      <c r="D110" s="324"/>
      <c r="E110" s="331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</row>
    <row r="111" spans="1:23" x14ac:dyDescent="0.35">
      <c r="A111" s="209"/>
      <c r="B111" s="331"/>
      <c r="C111" s="324"/>
      <c r="D111" s="324"/>
      <c r="E111" s="331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</row>
    <row r="112" spans="1:23" x14ac:dyDescent="0.35">
      <c r="A112" s="209"/>
      <c r="B112" s="331"/>
      <c r="C112" s="324"/>
      <c r="D112" s="324"/>
      <c r="E112" s="331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</row>
    <row r="113" spans="1:23" x14ac:dyDescent="0.35">
      <c r="A113" s="209"/>
      <c r="B113" s="331"/>
      <c r="C113" s="324"/>
      <c r="D113" s="324"/>
      <c r="E113" s="331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</row>
    <row r="114" spans="1:23" x14ac:dyDescent="0.35">
      <c r="A114" s="209"/>
      <c r="B114" s="331"/>
      <c r="C114" s="324"/>
      <c r="D114" s="324"/>
      <c r="E114" s="331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</row>
    <row r="115" spans="1:23" x14ac:dyDescent="0.35">
      <c r="A115" s="209"/>
      <c r="B115" s="331"/>
      <c r="C115" s="324"/>
      <c r="D115" s="324"/>
      <c r="E115" s="331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</row>
    <row r="116" spans="1:23" x14ac:dyDescent="0.35">
      <c r="A116" s="209"/>
      <c r="B116" s="331"/>
      <c r="C116" s="324"/>
      <c r="D116" s="324"/>
      <c r="E116" s="331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</row>
    <row r="117" spans="1:23" x14ac:dyDescent="0.35">
      <c r="A117" s="209"/>
      <c r="B117" s="331"/>
      <c r="C117" s="324"/>
      <c r="D117" s="324"/>
      <c r="E117" s="331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</row>
    <row r="118" spans="1:23" x14ac:dyDescent="0.35">
      <c r="A118" s="209"/>
      <c r="B118" s="331"/>
      <c r="C118" s="324"/>
      <c r="D118" s="324"/>
      <c r="E118" s="331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</row>
    <row r="119" spans="1:23" x14ac:dyDescent="0.35">
      <c r="A119" s="209"/>
      <c r="B119" s="331"/>
      <c r="C119" s="324"/>
      <c r="D119" s="324"/>
      <c r="E119" s="331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</row>
    <row r="120" spans="1:23" x14ac:dyDescent="0.35">
      <c r="A120" s="209"/>
      <c r="B120" s="331"/>
      <c r="C120" s="324"/>
      <c r="D120" s="324"/>
      <c r="E120" s="331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</row>
    <row r="121" spans="1:23" x14ac:dyDescent="0.35">
      <c r="A121" s="209"/>
      <c r="B121" s="331"/>
      <c r="C121" s="324"/>
      <c r="D121" s="324"/>
      <c r="E121" s="331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</row>
    <row r="122" spans="1:23" x14ac:dyDescent="0.35">
      <c r="A122" s="209"/>
      <c r="B122" s="331"/>
      <c r="C122" s="324"/>
      <c r="D122" s="324"/>
      <c r="E122" s="331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</row>
    <row r="123" spans="1:23" x14ac:dyDescent="0.35">
      <c r="A123" s="209"/>
      <c r="B123" s="331"/>
      <c r="C123" s="324"/>
      <c r="D123" s="324"/>
      <c r="E123" s="331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</row>
    <row r="124" spans="1:23" x14ac:dyDescent="0.35">
      <c r="A124" s="209"/>
      <c r="B124" s="331"/>
      <c r="C124" s="324"/>
      <c r="D124" s="324"/>
      <c r="E124" s="331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</row>
    <row r="125" spans="1:23" x14ac:dyDescent="0.35">
      <c r="A125" s="209"/>
      <c r="B125" s="331"/>
      <c r="C125" s="324"/>
      <c r="D125" s="324"/>
      <c r="E125" s="331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</row>
    <row r="126" spans="1:23" x14ac:dyDescent="0.35">
      <c r="A126" s="209"/>
      <c r="B126" s="331"/>
      <c r="C126" s="324"/>
      <c r="D126" s="324"/>
      <c r="E126" s="331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</row>
    <row r="127" spans="1:23" x14ac:dyDescent="0.35">
      <c r="A127" s="209"/>
      <c r="B127" s="331"/>
      <c r="C127" s="324"/>
      <c r="D127" s="324"/>
      <c r="E127" s="331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</row>
    <row r="128" spans="1:23" x14ac:dyDescent="0.35">
      <c r="A128" s="209"/>
      <c r="B128" s="331"/>
      <c r="C128" s="324"/>
      <c r="D128" s="324"/>
      <c r="E128" s="331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</row>
    <row r="129" spans="1:23" x14ac:dyDescent="0.35">
      <c r="A129" s="209"/>
      <c r="B129" s="331"/>
      <c r="C129" s="324"/>
      <c r="D129" s="324"/>
      <c r="E129" s="331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</row>
    <row r="130" spans="1:23" x14ac:dyDescent="0.35">
      <c r="A130" s="209"/>
      <c r="B130" s="331"/>
      <c r="C130" s="324"/>
      <c r="D130" s="324"/>
      <c r="E130" s="331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</row>
    <row r="131" spans="1:23" x14ac:dyDescent="0.35">
      <c r="A131" s="209"/>
      <c r="B131" s="331"/>
      <c r="C131" s="324"/>
      <c r="D131" s="324"/>
      <c r="E131" s="331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</row>
    <row r="132" spans="1:23" x14ac:dyDescent="0.35">
      <c r="A132" s="209"/>
      <c r="B132" s="331"/>
      <c r="C132" s="324"/>
      <c r="D132" s="324"/>
      <c r="E132" s="331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</row>
    <row r="133" spans="1:23" x14ac:dyDescent="0.35">
      <c r="A133" s="209"/>
      <c r="B133" s="331"/>
      <c r="C133" s="324"/>
      <c r="D133" s="324"/>
      <c r="E133" s="331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</row>
    <row r="134" spans="1:23" x14ac:dyDescent="0.35">
      <c r="A134" s="209"/>
      <c r="B134" s="331"/>
      <c r="C134" s="324"/>
      <c r="D134" s="324"/>
      <c r="E134" s="331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</row>
    <row r="135" spans="1:23" x14ac:dyDescent="0.35">
      <c r="A135" s="209"/>
      <c r="B135" s="331"/>
      <c r="C135" s="324"/>
      <c r="D135" s="324"/>
      <c r="E135" s="331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</row>
    <row r="136" spans="1:23" x14ac:dyDescent="0.35">
      <c r="A136" s="209"/>
      <c r="B136" s="331"/>
      <c r="C136" s="324"/>
      <c r="D136" s="324"/>
      <c r="E136" s="331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</row>
    <row r="137" spans="1:23" x14ac:dyDescent="0.35">
      <c r="A137" s="209"/>
      <c r="B137" s="331"/>
      <c r="C137" s="324"/>
      <c r="D137" s="324"/>
      <c r="E137" s="331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</row>
    <row r="138" spans="1:23" x14ac:dyDescent="0.35">
      <c r="A138" s="209"/>
      <c r="B138" s="331"/>
      <c r="C138" s="324"/>
      <c r="D138" s="324"/>
      <c r="E138" s="331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</row>
    <row r="139" spans="1:23" x14ac:dyDescent="0.35">
      <c r="A139" s="209"/>
      <c r="B139" s="331"/>
      <c r="C139" s="324"/>
      <c r="D139" s="324"/>
      <c r="E139" s="331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</row>
    <row r="140" spans="1:23" x14ac:dyDescent="0.35">
      <c r="A140" s="209"/>
      <c r="B140" s="331"/>
      <c r="C140" s="324"/>
      <c r="D140" s="324"/>
      <c r="E140" s="331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</row>
    <row r="141" spans="1:23" x14ac:dyDescent="0.35">
      <c r="A141" s="209"/>
      <c r="B141" s="331"/>
      <c r="C141" s="324"/>
      <c r="D141" s="324"/>
      <c r="E141" s="331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</row>
    <row r="142" spans="1:23" x14ac:dyDescent="0.35">
      <c r="A142" s="209"/>
      <c r="B142" s="331"/>
      <c r="C142" s="324"/>
      <c r="D142" s="324"/>
      <c r="E142" s="331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</row>
    <row r="143" spans="1:23" x14ac:dyDescent="0.35">
      <c r="A143" s="209"/>
      <c r="B143" s="331"/>
      <c r="C143" s="324"/>
      <c r="D143" s="324"/>
      <c r="E143" s="331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</row>
    <row r="144" spans="1:23" x14ac:dyDescent="0.35">
      <c r="A144" s="209"/>
      <c r="B144" s="331"/>
      <c r="C144" s="324"/>
      <c r="D144" s="324"/>
      <c r="E144" s="331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</row>
    <row r="145" spans="1:23" x14ac:dyDescent="0.35">
      <c r="A145" s="209"/>
      <c r="B145" s="331"/>
      <c r="C145" s="324"/>
      <c r="D145" s="324"/>
      <c r="E145" s="331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</row>
    <row r="146" spans="1:23" x14ac:dyDescent="0.35">
      <c r="A146" s="209"/>
      <c r="B146" s="331"/>
      <c r="C146" s="324"/>
      <c r="D146" s="324"/>
      <c r="E146" s="331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</row>
    <row r="147" spans="1:23" x14ac:dyDescent="0.35">
      <c r="A147" s="209"/>
      <c r="B147" s="331"/>
      <c r="C147" s="324"/>
      <c r="D147" s="324"/>
      <c r="E147" s="331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</row>
    <row r="148" spans="1:23" x14ac:dyDescent="0.35">
      <c r="A148" s="209"/>
      <c r="B148" s="331"/>
      <c r="C148" s="324"/>
      <c r="D148" s="324"/>
      <c r="E148" s="331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</row>
    <row r="149" spans="1:23" x14ac:dyDescent="0.35">
      <c r="A149" s="209"/>
      <c r="B149" s="331"/>
      <c r="C149" s="324"/>
      <c r="D149" s="324"/>
      <c r="E149" s="331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</row>
    <row r="150" spans="1:23" x14ac:dyDescent="0.35">
      <c r="A150" s="209"/>
      <c r="B150" s="331"/>
      <c r="C150" s="324"/>
      <c r="D150" s="324"/>
      <c r="E150" s="331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</row>
    <row r="151" spans="1:23" x14ac:dyDescent="0.35">
      <c r="A151" s="209"/>
      <c r="B151" s="331"/>
      <c r="C151" s="324"/>
      <c r="D151" s="324"/>
      <c r="E151" s="331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</row>
    <row r="152" spans="1:23" x14ac:dyDescent="0.35">
      <c r="A152" s="209"/>
      <c r="B152" s="331"/>
      <c r="C152" s="324"/>
      <c r="D152" s="324"/>
      <c r="E152" s="331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</row>
    <row r="153" spans="1:23" x14ac:dyDescent="0.35">
      <c r="A153" s="209"/>
      <c r="B153" s="331"/>
      <c r="C153" s="324"/>
      <c r="D153" s="324"/>
      <c r="E153" s="331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</row>
    <row r="154" spans="1:23" x14ac:dyDescent="0.35">
      <c r="A154" s="209"/>
      <c r="B154" s="331"/>
      <c r="C154" s="324"/>
      <c r="D154" s="324"/>
      <c r="E154" s="331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</row>
    <row r="155" spans="1:23" x14ac:dyDescent="0.35">
      <c r="A155" s="209"/>
      <c r="B155" s="331"/>
      <c r="C155" s="324"/>
      <c r="D155" s="324"/>
      <c r="E155" s="331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</row>
    <row r="156" spans="1:23" x14ac:dyDescent="0.35">
      <c r="A156" s="209"/>
      <c r="B156" s="331"/>
      <c r="C156" s="324"/>
      <c r="D156" s="324"/>
      <c r="E156" s="331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</row>
    <row r="157" spans="1:23" x14ac:dyDescent="0.35">
      <c r="A157" s="209"/>
      <c r="B157" s="331"/>
      <c r="C157" s="324"/>
      <c r="D157" s="324"/>
      <c r="E157" s="331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</row>
    <row r="158" spans="1:23" x14ac:dyDescent="0.35">
      <c r="A158" s="209"/>
      <c r="B158" s="331"/>
      <c r="C158" s="324"/>
      <c r="D158" s="324"/>
      <c r="E158" s="331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</row>
    <row r="159" spans="1:23" x14ac:dyDescent="0.35">
      <c r="A159" s="209"/>
      <c r="B159" s="331"/>
      <c r="C159" s="324"/>
      <c r="D159" s="324"/>
      <c r="E159" s="331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</row>
    <row r="160" spans="1:23" x14ac:dyDescent="0.35">
      <c r="A160" s="209"/>
      <c r="B160" s="331"/>
      <c r="C160" s="324"/>
      <c r="D160" s="324"/>
      <c r="E160" s="331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</row>
    <row r="161" spans="1:23" x14ac:dyDescent="0.35">
      <c r="A161" s="209"/>
      <c r="B161" s="331"/>
      <c r="C161" s="324"/>
      <c r="D161" s="324"/>
      <c r="E161" s="331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</row>
    <row r="162" spans="1:23" x14ac:dyDescent="0.35">
      <c r="A162" s="209"/>
      <c r="B162" s="331"/>
      <c r="C162" s="324"/>
      <c r="D162" s="324"/>
      <c r="E162" s="331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</row>
    <row r="163" spans="1:23" x14ac:dyDescent="0.35">
      <c r="A163" s="209"/>
      <c r="B163" s="331"/>
      <c r="C163" s="324"/>
      <c r="D163" s="324"/>
      <c r="E163" s="331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</row>
    <row r="164" spans="1:23" x14ac:dyDescent="0.35">
      <c r="A164" s="209"/>
      <c r="B164" s="331"/>
      <c r="C164" s="324"/>
      <c r="D164" s="324"/>
      <c r="E164" s="331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</row>
    <row r="165" spans="1:23" x14ac:dyDescent="0.35">
      <c r="A165" s="209"/>
      <c r="B165" s="331"/>
      <c r="C165" s="324"/>
      <c r="D165" s="324"/>
      <c r="E165" s="331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</row>
    <row r="166" spans="1:23" x14ac:dyDescent="0.35">
      <c r="A166" s="209"/>
      <c r="B166" s="331"/>
      <c r="C166" s="324"/>
      <c r="D166" s="324"/>
      <c r="E166" s="331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</row>
    <row r="167" spans="1:23" x14ac:dyDescent="0.35">
      <c r="A167" s="209"/>
      <c r="B167" s="331"/>
      <c r="C167" s="324"/>
      <c r="D167" s="324"/>
      <c r="E167" s="331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</row>
    <row r="168" spans="1:23" x14ac:dyDescent="0.35">
      <c r="A168" s="209"/>
      <c r="B168" s="331"/>
      <c r="C168" s="324"/>
      <c r="D168" s="324"/>
      <c r="E168" s="331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</row>
    <row r="169" spans="1:23" x14ac:dyDescent="0.35">
      <c r="A169" s="209"/>
      <c r="B169" s="331"/>
      <c r="C169" s="324"/>
      <c r="D169" s="324"/>
      <c r="E169" s="331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</row>
    <row r="170" spans="1:23" x14ac:dyDescent="0.35">
      <c r="A170" s="209"/>
      <c r="B170" s="331"/>
      <c r="C170" s="324"/>
      <c r="D170" s="324"/>
      <c r="E170" s="331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</row>
    <row r="171" spans="1:23" x14ac:dyDescent="0.35">
      <c r="A171" s="209"/>
      <c r="B171" s="331"/>
      <c r="C171" s="324"/>
      <c r="D171" s="324"/>
      <c r="E171" s="331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</row>
    <row r="172" spans="1:23" x14ac:dyDescent="0.35">
      <c r="A172" s="209"/>
      <c r="B172" s="331"/>
      <c r="C172" s="324"/>
      <c r="D172" s="324"/>
      <c r="E172" s="331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</row>
    <row r="173" spans="1:23" x14ac:dyDescent="0.35">
      <c r="A173" s="209"/>
      <c r="B173" s="331"/>
      <c r="C173" s="324"/>
      <c r="D173" s="324"/>
      <c r="E173" s="331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</row>
    <row r="174" spans="1:23" x14ac:dyDescent="0.35">
      <c r="A174" s="209"/>
      <c r="B174" s="331"/>
      <c r="C174" s="324"/>
      <c r="D174" s="324"/>
      <c r="E174" s="331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</row>
    <row r="175" spans="1:23" x14ac:dyDescent="0.35">
      <c r="A175" s="209"/>
      <c r="B175" s="331"/>
      <c r="C175" s="324"/>
      <c r="D175" s="324"/>
      <c r="E175" s="331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</row>
    <row r="176" spans="1:23" x14ac:dyDescent="0.35">
      <c r="A176" s="209"/>
      <c r="B176" s="331"/>
      <c r="C176" s="324"/>
      <c r="D176" s="324"/>
      <c r="E176" s="331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</row>
    <row r="177" spans="1:23" x14ac:dyDescent="0.35">
      <c r="A177" s="209"/>
      <c r="B177" s="331"/>
      <c r="C177" s="324"/>
      <c r="D177" s="324"/>
      <c r="E177" s="331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</row>
    <row r="178" spans="1:23" x14ac:dyDescent="0.35">
      <c r="A178" s="209"/>
      <c r="B178" s="331"/>
      <c r="C178" s="324"/>
      <c r="D178" s="324"/>
      <c r="E178" s="331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</row>
    <row r="179" spans="1:23" x14ac:dyDescent="0.35">
      <c r="A179" s="209"/>
      <c r="B179" s="331"/>
      <c r="C179" s="324"/>
      <c r="D179" s="324"/>
      <c r="E179" s="331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</row>
    <row r="180" spans="1:23" x14ac:dyDescent="0.35">
      <c r="A180" s="209"/>
      <c r="B180" s="331"/>
      <c r="C180" s="324"/>
      <c r="D180" s="324"/>
      <c r="E180" s="331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</row>
    <row r="181" spans="1:23" x14ac:dyDescent="0.35">
      <c r="A181" s="209"/>
      <c r="B181" s="331"/>
      <c r="C181" s="324"/>
      <c r="D181" s="324"/>
      <c r="E181" s="331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</row>
    <row r="182" spans="1:23" x14ac:dyDescent="0.35">
      <c r="A182" s="209"/>
      <c r="B182" s="331"/>
      <c r="C182" s="324"/>
      <c r="D182" s="324"/>
      <c r="E182" s="331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</row>
    <row r="183" spans="1:23" x14ac:dyDescent="0.35">
      <c r="A183" s="209"/>
      <c r="B183" s="331"/>
      <c r="C183" s="324"/>
      <c r="D183" s="324"/>
      <c r="E183" s="331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</row>
    <row r="184" spans="1:23" x14ac:dyDescent="0.35">
      <c r="A184" s="209"/>
      <c r="B184" s="331"/>
      <c r="C184" s="324"/>
      <c r="D184" s="324"/>
      <c r="E184" s="331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</row>
    <row r="185" spans="1:23" x14ac:dyDescent="0.35">
      <c r="A185" s="209"/>
      <c r="B185" s="331"/>
      <c r="C185" s="324"/>
      <c r="D185" s="324"/>
      <c r="E185" s="331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</row>
    <row r="186" spans="1:23" x14ac:dyDescent="0.35">
      <c r="A186" s="209"/>
      <c r="B186" s="331"/>
      <c r="C186" s="324"/>
      <c r="D186" s="324"/>
      <c r="E186" s="331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</row>
    <row r="187" spans="1:23" x14ac:dyDescent="0.35">
      <c r="A187" s="209"/>
      <c r="B187" s="331"/>
      <c r="C187" s="324"/>
      <c r="D187" s="324"/>
      <c r="E187" s="331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</row>
    <row r="188" spans="1:23" x14ac:dyDescent="0.35">
      <c r="A188" s="209"/>
      <c r="B188" s="331"/>
      <c r="C188" s="324"/>
      <c r="D188" s="324"/>
      <c r="E188" s="331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</row>
    <row r="189" spans="1:23" x14ac:dyDescent="0.35">
      <c r="A189" s="209"/>
      <c r="B189" s="331"/>
      <c r="C189" s="324"/>
      <c r="D189" s="324"/>
      <c r="E189" s="331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</row>
    <row r="190" spans="1:23" x14ac:dyDescent="0.35">
      <c r="A190" s="209"/>
      <c r="B190" s="331"/>
      <c r="C190" s="324"/>
      <c r="D190" s="324"/>
      <c r="E190" s="331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</row>
    <row r="191" spans="1:23" x14ac:dyDescent="0.35">
      <c r="A191" s="209"/>
      <c r="B191" s="331"/>
      <c r="C191" s="324"/>
      <c r="D191" s="324"/>
      <c r="E191" s="331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</row>
    <row r="192" spans="1:23" x14ac:dyDescent="0.35">
      <c r="A192" s="209"/>
      <c r="B192" s="331"/>
      <c r="C192" s="324"/>
      <c r="D192" s="324"/>
      <c r="E192" s="331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</row>
    <row r="193" spans="1:23" x14ac:dyDescent="0.35">
      <c r="A193" s="209"/>
      <c r="B193" s="331"/>
      <c r="C193" s="324"/>
      <c r="D193" s="324"/>
      <c r="E193" s="331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</row>
    <row r="194" spans="1:23" x14ac:dyDescent="0.35">
      <c r="A194" s="209"/>
      <c r="B194" s="331"/>
      <c r="C194" s="324"/>
      <c r="D194" s="324"/>
      <c r="E194" s="331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</row>
    <row r="195" spans="1:23" x14ac:dyDescent="0.35">
      <c r="A195" s="209"/>
      <c r="B195" s="331"/>
      <c r="C195" s="324"/>
      <c r="D195" s="324"/>
      <c r="E195" s="331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</row>
    <row r="196" spans="1:23" x14ac:dyDescent="0.35">
      <c r="A196" s="209"/>
      <c r="B196" s="331"/>
      <c r="C196" s="324"/>
      <c r="D196" s="324"/>
      <c r="E196" s="331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</row>
    <row r="197" spans="1:23" x14ac:dyDescent="0.35">
      <c r="A197" s="209"/>
      <c r="B197" s="331"/>
      <c r="C197" s="324"/>
      <c r="D197" s="324"/>
      <c r="E197" s="331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</row>
    <row r="198" spans="1:23" x14ac:dyDescent="0.35">
      <c r="A198" s="209"/>
      <c r="B198" s="331"/>
      <c r="C198" s="324"/>
      <c r="D198" s="324"/>
      <c r="E198" s="331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</row>
    <row r="199" spans="1:23" x14ac:dyDescent="0.35">
      <c r="A199" s="209"/>
      <c r="B199" s="331"/>
      <c r="C199" s="324"/>
      <c r="D199" s="324"/>
      <c r="E199" s="331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</row>
    <row r="200" spans="1:23" x14ac:dyDescent="0.35">
      <c r="A200" s="209"/>
      <c r="B200" s="331"/>
      <c r="C200" s="324"/>
      <c r="D200" s="324"/>
      <c r="E200" s="331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</row>
    <row r="201" spans="1:23" x14ac:dyDescent="0.35">
      <c r="A201" s="209"/>
      <c r="B201" s="331"/>
      <c r="C201" s="324"/>
      <c r="D201" s="324"/>
      <c r="E201" s="331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</row>
    <row r="202" spans="1:23" x14ac:dyDescent="0.35">
      <c r="A202" s="209"/>
      <c r="B202" s="331"/>
      <c r="C202" s="324"/>
      <c r="D202" s="324"/>
      <c r="E202" s="331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</row>
    <row r="203" spans="1:23" x14ac:dyDescent="0.35">
      <c r="A203" s="209"/>
      <c r="B203" s="331"/>
      <c r="C203" s="324"/>
      <c r="D203" s="324"/>
      <c r="E203" s="331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</row>
    <row r="204" spans="1:23" x14ac:dyDescent="0.35">
      <c r="A204" s="209"/>
      <c r="B204" s="331"/>
      <c r="C204" s="324"/>
      <c r="D204" s="324"/>
      <c r="E204" s="331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</row>
    <row r="205" spans="1:23" x14ac:dyDescent="0.35">
      <c r="A205" s="209"/>
      <c r="B205" s="331"/>
      <c r="C205" s="324"/>
      <c r="D205" s="324"/>
      <c r="E205" s="331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</row>
    <row r="206" spans="1:23" x14ac:dyDescent="0.35">
      <c r="A206" s="209"/>
      <c r="B206" s="331"/>
      <c r="C206" s="324"/>
      <c r="D206" s="324"/>
      <c r="E206" s="331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</row>
    <row r="207" spans="1:23" x14ac:dyDescent="0.35">
      <c r="A207" s="209"/>
      <c r="B207" s="331"/>
      <c r="C207" s="324"/>
      <c r="D207" s="324"/>
      <c r="E207" s="331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</row>
    <row r="208" spans="1:23" x14ac:dyDescent="0.35">
      <c r="A208" s="209"/>
      <c r="B208" s="331"/>
      <c r="C208" s="324"/>
      <c r="D208" s="324"/>
      <c r="E208" s="331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</row>
    <row r="209" spans="1:23" x14ac:dyDescent="0.35">
      <c r="A209" s="209"/>
      <c r="B209" s="331"/>
      <c r="C209" s="324"/>
      <c r="D209" s="324"/>
      <c r="E209" s="331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</row>
    <row r="210" spans="1:23" x14ac:dyDescent="0.35">
      <c r="A210" s="209"/>
      <c r="B210" s="331"/>
      <c r="C210" s="324"/>
      <c r="D210" s="324"/>
      <c r="E210" s="331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</row>
    <row r="211" spans="1:23" x14ac:dyDescent="0.35">
      <c r="A211" s="209"/>
      <c r="B211" s="331"/>
      <c r="C211" s="324"/>
      <c r="D211" s="324"/>
      <c r="E211" s="331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</row>
    <row r="212" spans="1:23" x14ac:dyDescent="0.35">
      <c r="A212" s="209"/>
      <c r="B212" s="331"/>
      <c r="C212" s="324"/>
      <c r="D212" s="324"/>
      <c r="E212" s="331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</row>
    <row r="213" spans="1:23" x14ac:dyDescent="0.35">
      <c r="A213" s="209"/>
      <c r="B213" s="331"/>
      <c r="C213" s="324"/>
      <c r="D213" s="324"/>
      <c r="E213" s="331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</row>
    <row r="214" spans="1:23" x14ac:dyDescent="0.35">
      <c r="A214" s="209"/>
      <c r="B214" s="331"/>
      <c r="C214" s="324"/>
      <c r="D214" s="324"/>
      <c r="E214" s="331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</row>
    <row r="215" spans="1:23" x14ac:dyDescent="0.35">
      <c r="A215" s="209"/>
      <c r="B215" s="331"/>
      <c r="C215" s="324"/>
      <c r="D215" s="324"/>
      <c r="E215" s="331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</row>
    <row r="216" spans="1:23" x14ac:dyDescent="0.35">
      <c r="A216" s="209"/>
      <c r="B216" s="331"/>
      <c r="C216" s="324"/>
      <c r="D216" s="324"/>
      <c r="E216" s="331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</row>
    <row r="217" spans="1:23" x14ac:dyDescent="0.35">
      <c r="A217" s="209"/>
      <c r="B217" s="331"/>
      <c r="C217" s="324"/>
      <c r="D217" s="324"/>
      <c r="E217" s="331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</row>
    <row r="218" spans="1:23" x14ac:dyDescent="0.35">
      <c r="A218" s="209"/>
      <c r="B218" s="331"/>
      <c r="C218" s="324"/>
      <c r="D218" s="324"/>
      <c r="E218" s="331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</row>
    <row r="219" spans="1:23" x14ac:dyDescent="0.35">
      <c r="A219" s="209"/>
      <c r="B219" s="331"/>
      <c r="C219" s="324"/>
      <c r="D219" s="324"/>
      <c r="E219" s="331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</row>
    <row r="220" spans="1:23" x14ac:dyDescent="0.35">
      <c r="A220" s="209"/>
      <c r="B220" s="331"/>
      <c r="C220" s="324"/>
      <c r="D220" s="324"/>
      <c r="E220" s="331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</row>
    <row r="221" spans="1:23" x14ac:dyDescent="0.35">
      <c r="A221" s="209"/>
      <c r="B221" s="331"/>
      <c r="C221" s="324"/>
      <c r="D221" s="324"/>
      <c r="E221" s="331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</row>
    <row r="222" spans="1:23" x14ac:dyDescent="0.35">
      <c r="A222" s="209"/>
      <c r="B222" s="331"/>
      <c r="C222" s="324"/>
      <c r="D222" s="324"/>
      <c r="E222" s="331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</row>
    <row r="223" spans="1:23" x14ac:dyDescent="0.35">
      <c r="A223" s="209"/>
      <c r="B223" s="331"/>
      <c r="C223" s="324"/>
      <c r="D223" s="324"/>
      <c r="E223" s="331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</row>
    <row r="224" spans="1:23" x14ac:dyDescent="0.35">
      <c r="A224" s="209"/>
      <c r="B224" s="331"/>
      <c r="C224" s="324"/>
      <c r="D224" s="324"/>
      <c r="E224" s="331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</row>
    <row r="225" spans="1:23" x14ac:dyDescent="0.35">
      <c r="A225" s="209"/>
      <c r="B225" s="331"/>
      <c r="C225" s="324"/>
      <c r="D225" s="324"/>
      <c r="E225" s="331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</row>
    <row r="226" spans="1:23" x14ac:dyDescent="0.35">
      <c r="A226" s="209"/>
      <c r="B226" s="331"/>
      <c r="C226" s="324"/>
      <c r="D226" s="324"/>
      <c r="E226" s="331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</row>
    <row r="227" spans="1:23" x14ac:dyDescent="0.35">
      <c r="A227" s="209"/>
      <c r="B227" s="331"/>
      <c r="C227" s="324"/>
      <c r="D227" s="324"/>
      <c r="E227" s="331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</row>
    <row r="228" spans="1:23" x14ac:dyDescent="0.35">
      <c r="A228" s="209"/>
      <c r="B228" s="331"/>
      <c r="C228" s="324"/>
      <c r="D228" s="324"/>
      <c r="E228" s="331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</row>
    <row r="229" spans="1:23" x14ac:dyDescent="0.35">
      <c r="A229" s="209"/>
      <c r="B229" s="331"/>
      <c r="C229" s="324"/>
      <c r="D229" s="324"/>
      <c r="E229" s="331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</row>
    <row r="230" spans="1:23" x14ac:dyDescent="0.35">
      <c r="A230" s="209"/>
      <c r="B230" s="331"/>
      <c r="C230" s="324"/>
      <c r="D230" s="324"/>
      <c r="E230" s="331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</row>
    <row r="231" spans="1:23" x14ac:dyDescent="0.35">
      <c r="A231" s="209"/>
      <c r="B231" s="331"/>
      <c r="C231" s="324"/>
      <c r="D231" s="324"/>
      <c r="E231" s="331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</row>
    <row r="232" spans="1:23" x14ac:dyDescent="0.35">
      <c r="A232" s="209"/>
      <c r="B232" s="331"/>
      <c r="C232" s="324"/>
      <c r="D232" s="324"/>
      <c r="E232" s="331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</row>
    <row r="233" spans="1:23" x14ac:dyDescent="0.35">
      <c r="A233" s="209"/>
      <c r="B233" s="331"/>
      <c r="C233" s="324"/>
      <c r="D233" s="324"/>
      <c r="E233" s="331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</row>
    <row r="234" spans="1:23" x14ac:dyDescent="0.35">
      <c r="A234" s="209"/>
      <c r="B234" s="331"/>
      <c r="C234" s="324"/>
      <c r="D234" s="324"/>
      <c r="E234" s="331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</row>
    <row r="235" spans="1:23" x14ac:dyDescent="0.35">
      <c r="A235" s="209"/>
      <c r="B235" s="331"/>
      <c r="C235" s="324"/>
      <c r="D235" s="324"/>
      <c r="E235" s="331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</row>
    <row r="236" spans="1:23" x14ac:dyDescent="0.35">
      <c r="A236" s="209"/>
      <c r="B236" s="331"/>
      <c r="C236" s="324"/>
      <c r="D236" s="324"/>
      <c r="E236" s="331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</row>
    <row r="237" spans="1:23" x14ac:dyDescent="0.35">
      <c r="A237" s="209"/>
      <c r="B237" s="331"/>
      <c r="C237" s="324"/>
      <c r="D237" s="324"/>
      <c r="E237" s="331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</row>
    <row r="238" spans="1:23" x14ac:dyDescent="0.35">
      <c r="A238" s="209"/>
      <c r="B238" s="331"/>
      <c r="C238" s="324"/>
      <c r="D238" s="324"/>
      <c r="E238" s="331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</row>
    <row r="239" spans="1:23" x14ac:dyDescent="0.35">
      <c r="A239" s="209"/>
      <c r="B239" s="331"/>
      <c r="C239" s="324"/>
      <c r="D239" s="324"/>
      <c r="E239" s="331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</row>
    <row r="240" spans="1:23" x14ac:dyDescent="0.35">
      <c r="A240" s="209"/>
      <c r="B240" s="331"/>
      <c r="C240" s="324"/>
      <c r="D240" s="324"/>
      <c r="E240" s="331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</row>
    <row r="241" spans="1:23" x14ac:dyDescent="0.35">
      <c r="A241" s="209"/>
      <c r="B241" s="331"/>
      <c r="C241" s="324"/>
      <c r="D241" s="324"/>
      <c r="E241" s="331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</row>
    <row r="242" spans="1:23" x14ac:dyDescent="0.35">
      <c r="A242" s="209"/>
      <c r="B242" s="331"/>
      <c r="C242" s="324"/>
      <c r="D242" s="324"/>
      <c r="E242" s="331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</row>
    <row r="243" spans="1:23" x14ac:dyDescent="0.35">
      <c r="A243" s="209"/>
      <c r="B243" s="331"/>
      <c r="C243" s="324"/>
      <c r="D243" s="324"/>
      <c r="E243" s="331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</row>
    <row r="244" spans="1:23" x14ac:dyDescent="0.35">
      <c r="A244" s="209"/>
      <c r="B244" s="331"/>
      <c r="C244" s="324"/>
      <c r="D244" s="324"/>
      <c r="E244" s="331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</row>
    <row r="245" spans="1:23" x14ac:dyDescent="0.35">
      <c r="A245" s="209"/>
      <c r="B245" s="331"/>
      <c r="C245" s="324"/>
      <c r="D245" s="324"/>
      <c r="E245" s="331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</row>
    <row r="246" spans="1:23" x14ac:dyDescent="0.35">
      <c r="A246" s="209"/>
      <c r="B246" s="331"/>
      <c r="C246" s="324"/>
      <c r="D246" s="324"/>
      <c r="E246" s="331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</row>
    <row r="247" spans="1:23" x14ac:dyDescent="0.35">
      <c r="A247" s="209"/>
      <c r="B247" s="331"/>
      <c r="C247" s="324"/>
      <c r="D247" s="324"/>
      <c r="E247" s="331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</row>
    <row r="248" spans="1:23" x14ac:dyDescent="0.35">
      <c r="A248" s="209"/>
      <c r="B248" s="331"/>
      <c r="C248" s="324"/>
      <c r="D248" s="324"/>
      <c r="E248" s="331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</row>
    <row r="249" spans="1:23" x14ac:dyDescent="0.35">
      <c r="A249" s="209"/>
      <c r="B249" s="331"/>
      <c r="C249" s="324"/>
      <c r="D249" s="324"/>
      <c r="E249" s="331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</row>
    <row r="250" spans="1:23" x14ac:dyDescent="0.35">
      <c r="A250" s="209"/>
      <c r="B250" s="331"/>
      <c r="C250" s="324"/>
      <c r="D250" s="324"/>
      <c r="E250" s="331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</row>
    <row r="251" spans="1:23" x14ac:dyDescent="0.35">
      <c r="A251" s="209"/>
      <c r="B251" s="331"/>
      <c r="C251" s="324"/>
      <c r="D251" s="324"/>
      <c r="E251" s="331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</row>
    <row r="252" spans="1:23" x14ac:dyDescent="0.35">
      <c r="A252" s="209"/>
      <c r="B252" s="331"/>
      <c r="C252" s="324"/>
      <c r="D252" s="324"/>
      <c r="E252" s="331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</row>
    <row r="253" spans="1:23" x14ac:dyDescent="0.35">
      <c r="A253" s="209"/>
      <c r="B253" s="331"/>
      <c r="C253" s="324"/>
      <c r="D253" s="324"/>
      <c r="E253" s="331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</row>
    <row r="254" spans="1:23" x14ac:dyDescent="0.35">
      <c r="A254" s="209"/>
      <c r="B254" s="331"/>
      <c r="C254" s="324"/>
      <c r="D254" s="324"/>
      <c r="E254" s="331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</row>
    <row r="255" spans="1:23" x14ac:dyDescent="0.35">
      <c r="A255" s="209"/>
      <c r="B255" s="331"/>
      <c r="C255" s="324"/>
      <c r="D255" s="324"/>
      <c r="E255" s="331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</row>
    <row r="256" spans="1:23" x14ac:dyDescent="0.35">
      <c r="A256" s="209"/>
      <c r="B256" s="331"/>
      <c r="C256" s="324"/>
      <c r="D256" s="324"/>
      <c r="E256" s="331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</row>
    <row r="257" spans="1:23" x14ac:dyDescent="0.35">
      <c r="A257" s="209"/>
      <c r="B257" s="331"/>
      <c r="C257" s="324"/>
      <c r="D257" s="324"/>
      <c r="E257" s="331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</row>
    <row r="258" spans="1:23" x14ac:dyDescent="0.35">
      <c r="A258" s="209"/>
      <c r="B258" s="331"/>
      <c r="C258" s="324"/>
      <c r="D258" s="324"/>
      <c r="E258" s="331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</row>
    <row r="259" spans="1:23" x14ac:dyDescent="0.35">
      <c r="A259" s="209"/>
      <c r="B259" s="331"/>
      <c r="C259" s="324"/>
      <c r="D259" s="324"/>
      <c r="E259" s="331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</row>
    <row r="260" spans="1:23" x14ac:dyDescent="0.35">
      <c r="A260" s="209"/>
      <c r="B260" s="331"/>
      <c r="C260" s="324"/>
      <c r="D260" s="324"/>
      <c r="E260" s="331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</row>
    <row r="261" spans="1:23" x14ac:dyDescent="0.35">
      <c r="A261" s="209"/>
      <c r="B261" s="331"/>
      <c r="C261" s="324"/>
      <c r="D261" s="324"/>
      <c r="E261" s="331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</row>
    <row r="262" spans="1:23" x14ac:dyDescent="0.35">
      <c r="A262" s="209"/>
      <c r="B262" s="331"/>
      <c r="C262" s="324"/>
      <c r="D262" s="324"/>
      <c r="E262" s="331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</row>
    <row r="263" spans="1:23" x14ac:dyDescent="0.35">
      <c r="A263" s="209"/>
      <c r="B263" s="331"/>
      <c r="C263" s="324"/>
      <c r="D263" s="324"/>
      <c r="E263" s="331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</row>
    <row r="264" spans="1:23" x14ac:dyDescent="0.35">
      <c r="A264" s="209"/>
      <c r="B264" s="331"/>
      <c r="C264" s="324"/>
      <c r="D264" s="324"/>
      <c r="E264" s="331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</row>
    <row r="265" spans="1:23" x14ac:dyDescent="0.35">
      <c r="A265" s="209"/>
      <c r="B265" s="331"/>
      <c r="C265" s="324"/>
      <c r="D265" s="324"/>
      <c r="E265" s="331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</row>
    <row r="266" spans="1:23" x14ac:dyDescent="0.35">
      <c r="A266" s="209"/>
      <c r="B266" s="331"/>
      <c r="C266" s="324"/>
      <c r="D266" s="324"/>
      <c r="E266" s="331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</row>
    <row r="267" spans="1:23" x14ac:dyDescent="0.35">
      <c r="A267" s="209"/>
      <c r="B267" s="331"/>
      <c r="C267" s="324"/>
      <c r="D267" s="324"/>
      <c r="E267" s="331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</row>
    <row r="268" spans="1:23" x14ac:dyDescent="0.35">
      <c r="A268" s="209"/>
      <c r="B268" s="331"/>
      <c r="C268" s="324"/>
      <c r="D268" s="324"/>
      <c r="E268" s="331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</row>
    <row r="269" spans="1:23" x14ac:dyDescent="0.35">
      <c r="A269" s="209"/>
      <c r="B269" s="331"/>
      <c r="C269" s="324"/>
      <c r="D269" s="324"/>
      <c r="E269" s="331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</row>
    <row r="270" spans="1:23" x14ac:dyDescent="0.35">
      <c r="A270" s="209"/>
      <c r="B270" s="331"/>
      <c r="C270" s="324"/>
      <c r="D270" s="324"/>
      <c r="E270" s="331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</row>
    <row r="271" spans="1:23" x14ac:dyDescent="0.35">
      <c r="A271" s="209"/>
      <c r="B271" s="331"/>
      <c r="C271" s="324"/>
      <c r="D271" s="324"/>
      <c r="E271" s="331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</row>
    <row r="272" spans="1:23" x14ac:dyDescent="0.35">
      <c r="A272" s="209"/>
      <c r="B272" s="331"/>
      <c r="C272" s="324"/>
      <c r="D272" s="324"/>
      <c r="E272" s="331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</row>
    <row r="273" spans="1:23" x14ac:dyDescent="0.35">
      <c r="A273" s="209"/>
      <c r="B273" s="331"/>
      <c r="C273" s="324"/>
      <c r="D273" s="324"/>
      <c r="E273" s="331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</row>
    <row r="274" spans="1:23" x14ac:dyDescent="0.35">
      <c r="A274" s="209"/>
      <c r="B274" s="331"/>
      <c r="C274" s="324"/>
      <c r="D274" s="324"/>
      <c r="E274" s="331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</row>
    <row r="275" spans="1:23" x14ac:dyDescent="0.35">
      <c r="A275" s="209"/>
      <c r="B275" s="331"/>
      <c r="C275" s="324"/>
      <c r="D275" s="324"/>
      <c r="E275" s="331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</row>
    <row r="276" spans="1:23" x14ac:dyDescent="0.35">
      <c r="A276" s="209"/>
      <c r="B276" s="331"/>
      <c r="C276" s="324"/>
      <c r="D276" s="324"/>
      <c r="E276" s="331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</row>
    <row r="277" spans="1:23" x14ac:dyDescent="0.35">
      <c r="A277" s="209"/>
      <c r="B277" s="331"/>
      <c r="C277" s="324"/>
      <c r="D277" s="324"/>
      <c r="E277" s="331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</row>
    <row r="278" spans="1:23" x14ac:dyDescent="0.35">
      <c r="A278" s="209"/>
      <c r="B278" s="331"/>
      <c r="C278" s="324"/>
      <c r="D278" s="324"/>
      <c r="E278" s="331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</row>
    <row r="279" spans="1:23" x14ac:dyDescent="0.35">
      <c r="A279" s="209"/>
      <c r="B279" s="331"/>
      <c r="C279" s="324"/>
      <c r="D279" s="324"/>
      <c r="E279" s="331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</row>
    <row r="280" spans="1:23" x14ac:dyDescent="0.35">
      <c r="A280" s="209"/>
      <c r="B280" s="331"/>
      <c r="C280" s="324"/>
      <c r="D280" s="324"/>
      <c r="E280" s="331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</row>
    <row r="281" spans="1:23" x14ac:dyDescent="0.35">
      <c r="A281" s="209"/>
      <c r="B281" s="331"/>
      <c r="C281" s="324"/>
      <c r="D281" s="324"/>
      <c r="E281" s="331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</row>
    <row r="282" spans="1:23" x14ac:dyDescent="0.35">
      <c r="A282" s="209"/>
      <c r="B282" s="331"/>
      <c r="C282" s="324"/>
      <c r="D282" s="324"/>
      <c r="E282" s="331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</row>
    <row r="283" spans="1:23" x14ac:dyDescent="0.35">
      <c r="A283" s="209"/>
      <c r="B283" s="331"/>
      <c r="C283" s="324"/>
      <c r="D283" s="324"/>
      <c r="E283" s="331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</row>
    <row r="284" spans="1:23" x14ac:dyDescent="0.35">
      <c r="A284" s="209"/>
      <c r="B284" s="331"/>
      <c r="C284" s="324"/>
      <c r="D284" s="324"/>
      <c r="E284" s="331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</row>
    <row r="285" spans="1:23" x14ac:dyDescent="0.35">
      <c r="A285" s="209"/>
      <c r="B285" s="331"/>
      <c r="C285" s="324"/>
      <c r="D285" s="324"/>
      <c r="E285" s="331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</row>
    <row r="286" spans="1:23" x14ac:dyDescent="0.35">
      <c r="A286" s="209"/>
      <c r="B286" s="331"/>
      <c r="C286" s="324"/>
      <c r="D286" s="324"/>
      <c r="E286" s="331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</row>
    <row r="287" spans="1:23" x14ac:dyDescent="0.35">
      <c r="A287" s="209"/>
      <c r="B287" s="331"/>
      <c r="C287" s="324"/>
      <c r="D287" s="324"/>
      <c r="E287" s="331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</row>
    <row r="288" spans="1:23" x14ac:dyDescent="0.35">
      <c r="A288" s="209"/>
      <c r="B288" s="331"/>
      <c r="C288" s="324"/>
      <c r="D288" s="324"/>
      <c r="E288" s="331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</row>
    <row r="289" spans="1:23" x14ac:dyDescent="0.35">
      <c r="A289" s="209"/>
      <c r="B289" s="331"/>
      <c r="C289" s="324"/>
      <c r="D289" s="324"/>
      <c r="E289" s="331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</row>
    <row r="290" spans="1:23" x14ac:dyDescent="0.35">
      <c r="A290" s="209"/>
      <c r="B290" s="331"/>
      <c r="C290" s="324"/>
      <c r="D290" s="324"/>
      <c r="E290" s="331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</row>
    <row r="291" spans="1:23" x14ac:dyDescent="0.35">
      <c r="A291" s="209"/>
      <c r="B291" s="331"/>
      <c r="C291" s="324"/>
      <c r="D291" s="324"/>
      <c r="E291" s="331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</row>
    <row r="292" spans="1:23" x14ac:dyDescent="0.35">
      <c r="A292" s="209"/>
      <c r="B292" s="331"/>
      <c r="C292" s="324"/>
      <c r="D292" s="324"/>
      <c r="E292" s="331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</row>
    <row r="293" spans="1:23" x14ac:dyDescent="0.35">
      <c r="A293" s="209"/>
      <c r="B293" s="331"/>
      <c r="C293" s="324"/>
      <c r="D293" s="324"/>
      <c r="E293" s="331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</row>
    <row r="294" spans="1:23" x14ac:dyDescent="0.35">
      <c r="A294" s="209"/>
      <c r="B294" s="331"/>
      <c r="C294" s="324"/>
      <c r="D294" s="324"/>
      <c r="E294" s="331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</row>
    <row r="295" spans="1:23" x14ac:dyDescent="0.35">
      <c r="A295" s="209"/>
      <c r="B295" s="331"/>
      <c r="C295" s="324"/>
      <c r="D295" s="324"/>
      <c r="E295" s="331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</row>
    <row r="296" spans="1:23" x14ac:dyDescent="0.35">
      <c r="A296" s="209"/>
      <c r="B296" s="331"/>
      <c r="C296" s="324"/>
      <c r="D296" s="324"/>
      <c r="E296" s="331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</row>
    <row r="297" spans="1:23" x14ac:dyDescent="0.35">
      <c r="A297" s="209"/>
      <c r="B297" s="331"/>
      <c r="C297" s="324"/>
      <c r="D297" s="324"/>
      <c r="E297" s="331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</row>
    <row r="298" spans="1:23" x14ac:dyDescent="0.35">
      <c r="A298" s="209"/>
      <c r="B298" s="331"/>
      <c r="C298" s="324"/>
      <c r="D298" s="324"/>
      <c r="E298" s="331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</row>
    <row r="299" spans="1:23" x14ac:dyDescent="0.35">
      <c r="A299" s="209"/>
      <c r="B299" s="331"/>
      <c r="C299" s="324"/>
      <c r="D299" s="324"/>
      <c r="E299" s="331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</row>
    <row r="300" spans="1:23" x14ac:dyDescent="0.35">
      <c r="A300" s="209"/>
      <c r="B300" s="331"/>
      <c r="C300" s="324"/>
      <c r="D300" s="324"/>
      <c r="E300" s="331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</row>
    <row r="301" spans="1:23" x14ac:dyDescent="0.35">
      <c r="A301" s="209"/>
      <c r="B301" s="331"/>
      <c r="C301" s="324"/>
      <c r="D301" s="324"/>
      <c r="E301" s="331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</row>
    <row r="302" spans="1:23" x14ac:dyDescent="0.35">
      <c r="A302" s="209"/>
      <c r="B302" s="331"/>
      <c r="C302" s="324"/>
      <c r="D302" s="324"/>
      <c r="E302" s="331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</row>
    <row r="303" spans="1:23" x14ac:dyDescent="0.35">
      <c r="A303" s="209"/>
      <c r="B303" s="331"/>
      <c r="C303" s="324"/>
      <c r="D303" s="324"/>
      <c r="E303" s="331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</row>
    <row r="304" spans="1:23" x14ac:dyDescent="0.35">
      <c r="A304" s="209"/>
      <c r="B304" s="331"/>
      <c r="C304" s="324"/>
      <c r="D304" s="324"/>
      <c r="E304" s="331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</row>
    <row r="305" spans="1:23" x14ac:dyDescent="0.35">
      <c r="A305" s="209"/>
      <c r="B305" s="331"/>
      <c r="C305" s="324"/>
      <c r="D305" s="324"/>
      <c r="E305" s="331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</row>
    <row r="306" spans="1:23" x14ac:dyDescent="0.35">
      <c r="A306" s="209"/>
      <c r="B306" s="331"/>
      <c r="C306" s="324"/>
      <c r="D306" s="324"/>
      <c r="E306" s="331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</row>
    <row r="307" spans="1:23" x14ac:dyDescent="0.35">
      <c r="A307" s="209"/>
      <c r="B307" s="331"/>
      <c r="C307" s="324"/>
      <c r="D307" s="324"/>
      <c r="E307" s="331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</row>
    <row r="308" spans="1:23" x14ac:dyDescent="0.35">
      <c r="A308" s="209"/>
      <c r="B308" s="331"/>
      <c r="C308" s="324"/>
      <c r="D308" s="324"/>
      <c r="E308" s="331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</row>
    <row r="309" spans="1:23" x14ac:dyDescent="0.35">
      <c r="A309" s="209"/>
      <c r="B309" s="331"/>
      <c r="C309" s="324"/>
      <c r="D309" s="324"/>
      <c r="E309" s="331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</row>
    <row r="310" spans="1:23" x14ac:dyDescent="0.35">
      <c r="A310" s="209"/>
      <c r="B310" s="331"/>
      <c r="C310" s="324"/>
      <c r="D310" s="324"/>
      <c r="E310" s="331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</row>
    <row r="311" spans="1:23" x14ac:dyDescent="0.35">
      <c r="A311" s="209"/>
      <c r="B311" s="331"/>
      <c r="C311" s="324"/>
      <c r="D311" s="324"/>
      <c r="E311" s="331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</row>
    <row r="312" spans="1:23" x14ac:dyDescent="0.35">
      <c r="A312" s="209"/>
      <c r="B312" s="331"/>
      <c r="C312" s="324"/>
      <c r="D312" s="324"/>
      <c r="E312" s="331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</row>
    <row r="313" spans="1:23" x14ac:dyDescent="0.35">
      <c r="A313" s="209"/>
      <c r="B313" s="331"/>
      <c r="C313" s="324"/>
      <c r="D313" s="324"/>
      <c r="E313" s="331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</row>
    <row r="314" spans="1:23" x14ac:dyDescent="0.35">
      <c r="A314" s="209"/>
      <c r="B314" s="331"/>
      <c r="C314" s="324"/>
      <c r="D314" s="324"/>
      <c r="E314" s="331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</row>
    <row r="315" spans="1:23" x14ac:dyDescent="0.35">
      <c r="A315" s="209"/>
      <c r="B315" s="331"/>
      <c r="C315" s="324"/>
      <c r="D315" s="324"/>
      <c r="E315" s="331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</row>
    <row r="316" spans="1:23" x14ac:dyDescent="0.35">
      <c r="A316" s="209"/>
      <c r="B316" s="331"/>
      <c r="C316" s="324"/>
      <c r="D316" s="324"/>
      <c r="E316" s="331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</row>
    <row r="317" spans="1:23" x14ac:dyDescent="0.35">
      <c r="A317" s="209"/>
      <c r="B317" s="331"/>
      <c r="C317" s="324"/>
      <c r="D317" s="324"/>
      <c r="E317" s="331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</row>
    <row r="318" spans="1:23" x14ac:dyDescent="0.35">
      <c r="A318" s="209"/>
      <c r="B318" s="331"/>
      <c r="C318" s="324"/>
      <c r="D318" s="324"/>
      <c r="E318" s="331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</row>
    <row r="319" spans="1:23" x14ac:dyDescent="0.35">
      <c r="A319" s="209"/>
      <c r="B319" s="331"/>
      <c r="C319" s="324"/>
      <c r="D319" s="324"/>
      <c r="E319" s="331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</row>
    <row r="320" spans="1:23" x14ac:dyDescent="0.35">
      <c r="A320" s="209"/>
      <c r="B320" s="331"/>
      <c r="C320" s="324"/>
      <c r="D320" s="324"/>
      <c r="E320" s="331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</row>
    <row r="321" spans="1:23" x14ac:dyDescent="0.35">
      <c r="A321" s="209"/>
      <c r="B321" s="331"/>
      <c r="C321" s="324"/>
      <c r="D321" s="324"/>
      <c r="E321" s="331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</row>
    <row r="322" spans="1:23" x14ac:dyDescent="0.35">
      <c r="A322" s="209"/>
      <c r="B322" s="331"/>
      <c r="C322" s="324"/>
      <c r="D322" s="324"/>
      <c r="E322" s="331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</row>
    <row r="323" spans="1:23" x14ac:dyDescent="0.35">
      <c r="A323" s="209"/>
      <c r="B323" s="331"/>
      <c r="C323" s="324"/>
      <c r="D323" s="324"/>
      <c r="E323" s="331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</row>
    <row r="324" spans="1:23" x14ac:dyDescent="0.35">
      <c r="A324" s="209"/>
      <c r="B324" s="331"/>
      <c r="C324" s="324"/>
      <c r="D324" s="324"/>
      <c r="E324" s="331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</row>
    <row r="325" spans="1:23" x14ac:dyDescent="0.35">
      <c r="A325" s="209"/>
      <c r="B325" s="331"/>
      <c r="C325" s="324"/>
      <c r="D325" s="324"/>
      <c r="E325" s="331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</row>
    <row r="326" spans="1:23" x14ac:dyDescent="0.35">
      <c r="A326" s="209"/>
      <c r="B326" s="331"/>
      <c r="C326" s="324"/>
      <c r="D326" s="324"/>
      <c r="E326" s="331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</row>
    <row r="327" spans="1:23" x14ac:dyDescent="0.35">
      <c r="A327" s="209"/>
      <c r="B327" s="331"/>
      <c r="C327" s="324"/>
      <c r="D327" s="324"/>
      <c r="E327" s="331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</row>
    <row r="328" spans="1:23" x14ac:dyDescent="0.35">
      <c r="A328" s="209"/>
      <c r="B328" s="331"/>
      <c r="C328" s="324"/>
      <c r="D328" s="324"/>
      <c r="E328" s="331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</row>
    <row r="329" spans="1:23" x14ac:dyDescent="0.35">
      <c r="A329" s="209"/>
      <c r="B329" s="331"/>
      <c r="C329" s="324"/>
      <c r="D329" s="324"/>
      <c r="E329" s="331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</row>
    <row r="330" spans="1:23" x14ac:dyDescent="0.35">
      <c r="A330" s="209"/>
      <c r="B330" s="331"/>
      <c r="C330" s="324"/>
      <c r="D330" s="324"/>
      <c r="E330" s="331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</row>
    <row r="331" spans="1:23" x14ac:dyDescent="0.35">
      <c r="A331" s="209"/>
      <c r="B331" s="331"/>
      <c r="C331" s="324"/>
      <c r="D331" s="324"/>
      <c r="E331" s="331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</row>
    <row r="332" spans="1:23" x14ac:dyDescent="0.35">
      <c r="A332" s="209"/>
      <c r="B332" s="331"/>
      <c r="C332" s="324"/>
      <c r="D332" s="324"/>
      <c r="E332" s="331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</row>
    <row r="333" spans="1:23" x14ac:dyDescent="0.35">
      <c r="A333" s="209"/>
      <c r="B333" s="331"/>
      <c r="C333" s="324"/>
      <c r="D333" s="324"/>
      <c r="E333" s="331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</row>
    <row r="334" spans="1:23" x14ac:dyDescent="0.35">
      <c r="A334" s="209"/>
      <c r="B334" s="331"/>
      <c r="C334" s="324"/>
      <c r="D334" s="324"/>
      <c r="E334" s="331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</row>
    <row r="335" spans="1:23" x14ac:dyDescent="0.35">
      <c r="A335" s="209"/>
      <c r="B335" s="331"/>
      <c r="C335" s="324"/>
      <c r="D335" s="324"/>
      <c r="E335" s="331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</row>
    <row r="336" spans="1:23" x14ac:dyDescent="0.35">
      <c r="A336" s="209"/>
      <c r="B336" s="331"/>
      <c r="C336" s="324"/>
      <c r="D336" s="324"/>
      <c r="E336" s="331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</row>
    <row r="337" spans="1:23" x14ac:dyDescent="0.35">
      <c r="A337" s="209"/>
      <c r="B337" s="331"/>
      <c r="C337" s="324"/>
      <c r="D337" s="324"/>
      <c r="E337" s="331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</row>
    <row r="338" spans="1:23" x14ac:dyDescent="0.35">
      <c r="A338" s="209"/>
      <c r="B338" s="331"/>
      <c r="C338" s="324"/>
      <c r="D338" s="324"/>
      <c r="E338" s="331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</row>
    <row r="339" spans="1:23" x14ac:dyDescent="0.35">
      <c r="A339" s="209"/>
      <c r="B339" s="331"/>
      <c r="C339" s="324"/>
      <c r="D339" s="324"/>
      <c r="E339" s="331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</row>
    <row r="340" spans="1:23" x14ac:dyDescent="0.35">
      <c r="A340" s="209"/>
      <c r="B340" s="331"/>
      <c r="C340" s="324"/>
      <c r="D340" s="324"/>
      <c r="E340" s="331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</row>
    <row r="341" spans="1:23" x14ac:dyDescent="0.35">
      <c r="A341" s="209"/>
      <c r="B341" s="331"/>
      <c r="C341" s="324"/>
      <c r="D341" s="324"/>
      <c r="E341" s="331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</row>
    <row r="342" spans="1:23" x14ac:dyDescent="0.35">
      <c r="A342" s="209"/>
      <c r="B342" s="331"/>
      <c r="C342" s="324"/>
      <c r="D342" s="324"/>
      <c r="E342" s="331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</row>
    <row r="343" spans="1:23" x14ac:dyDescent="0.35">
      <c r="A343" s="209"/>
      <c r="B343" s="331"/>
      <c r="C343" s="324"/>
      <c r="D343" s="324"/>
      <c r="E343" s="331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</row>
    <row r="344" spans="1:23" x14ac:dyDescent="0.35">
      <c r="A344" s="209"/>
      <c r="B344" s="331"/>
      <c r="C344" s="324"/>
      <c r="D344" s="324"/>
      <c r="E344" s="331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</row>
    <row r="345" spans="1:23" x14ac:dyDescent="0.35">
      <c r="A345" s="209"/>
      <c r="B345" s="331"/>
      <c r="C345" s="324"/>
      <c r="D345" s="324"/>
      <c r="E345" s="331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</row>
    <row r="346" spans="1:23" x14ac:dyDescent="0.35">
      <c r="A346" s="209"/>
      <c r="B346" s="331"/>
      <c r="C346" s="324"/>
      <c r="D346" s="324"/>
      <c r="E346" s="331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</row>
    <row r="347" spans="1:23" x14ac:dyDescent="0.35">
      <c r="A347" s="209"/>
      <c r="B347" s="331"/>
      <c r="C347" s="324"/>
      <c r="D347" s="324"/>
      <c r="E347" s="331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</row>
    <row r="348" spans="1:23" x14ac:dyDescent="0.35">
      <c r="A348" s="209"/>
      <c r="B348" s="331"/>
      <c r="C348" s="324"/>
      <c r="D348" s="324"/>
      <c r="E348" s="331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</row>
    <row r="349" spans="1:23" x14ac:dyDescent="0.35">
      <c r="A349" s="209"/>
      <c r="B349" s="331"/>
      <c r="C349" s="324"/>
      <c r="D349" s="324"/>
      <c r="E349" s="331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</row>
    <row r="350" spans="1:23" x14ac:dyDescent="0.35">
      <c r="A350" s="209"/>
      <c r="B350" s="331"/>
      <c r="C350" s="324"/>
      <c r="D350" s="324"/>
      <c r="E350" s="331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</row>
    <row r="351" spans="1:23" x14ac:dyDescent="0.35">
      <c r="A351" s="209"/>
      <c r="B351" s="331"/>
      <c r="C351" s="324"/>
      <c r="D351" s="324"/>
      <c r="E351" s="331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</row>
    <row r="352" spans="1:23" x14ac:dyDescent="0.35">
      <c r="A352" s="209"/>
      <c r="B352" s="331"/>
      <c r="C352" s="324"/>
      <c r="D352" s="324"/>
      <c r="E352" s="331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</row>
    <row r="353" spans="1:23" x14ac:dyDescent="0.35">
      <c r="A353" s="209"/>
      <c r="B353" s="331"/>
      <c r="C353" s="324"/>
      <c r="D353" s="324"/>
      <c r="E353" s="331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</row>
    <row r="354" spans="1:23" x14ac:dyDescent="0.35">
      <c r="A354" s="209"/>
      <c r="B354" s="331"/>
      <c r="C354" s="324"/>
      <c r="D354" s="324"/>
      <c r="E354" s="331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</row>
    <row r="355" spans="1:23" x14ac:dyDescent="0.35">
      <c r="A355" s="209"/>
      <c r="B355" s="331"/>
      <c r="C355" s="324"/>
      <c r="D355" s="324"/>
      <c r="E355" s="331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</row>
    <row r="356" spans="1:23" x14ac:dyDescent="0.35">
      <c r="A356" s="209"/>
      <c r="B356" s="331"/>
      <c r="C356" s="324"/>
      <c r="D356" s="324"/>
      <c r="E356" s="331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</row>
    <row r="357" spans="1:23" x14ac:dyDescent="0.35">
      <c r="A357" s="209"/>
      <c r="B357" s="331"/>
      <c r="C357" s="324"/>
      <c r="D357" s="324"/>
      <c r="E357" s="331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</row>
    <row r="358" spans="1:23" x14ac:dyDescent="0.35">
      <c r="A358" s="209"/>
      <c r="B358" s="331"/>
      <c r="C358" s="324"/>
      <c r="D358" s="324"/>
      <c r="E358" s="331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</row>
    <row r="359" spans="1:23" x14ac:dyDescent="0.35">
      <c r="A359" s="209"/>
      <c r="B359" s="331"/>
      <c r="C359" s="324"/>
      <c r="D359" s="324"/>
      <c r="E359" s="331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</row>
    <row r="360" spans="1:23" x14ac:dyDescent="0.35">
      <c r="A360" s="209"/>
      <c r="B360" s="331"/>
      <c r="C360" s="324"/>
      <c r="D360" s="324"/>
      <c r="E360" s="331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</row>
    <row r="361" spans="1:23" x14ac:dyDescent="0.35">
      <c r="A361" s="209"/>
      <c r="B361" s="331"/>
      <c r="C361" s="324"/>
      <c r="D361" s="324"/>
      <c r="E361" s="331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</row>
    <row r="362" spans="1:23" x14ac:dyDescent="0.35">
      <c r="A362" s="209"/>
      <c r="B362" s="331"/>
      <c r="C362" s="324"/>
      <c r="D362" s="324"/>
      <c r="E362" s="331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</row>
    <row r="363" spans="1:23" x14ac:dyDescent="0.35">
      <c r="A363" s="209"/>
      <c r="B363" s="331"/>
      <c r="C363" s="324"/>
      <c r="D363" s="324"/>
      <c r="E363" s="331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</row>
    <row r="364" spans="1:23" x14ac:dyDescent="0.35">
      <c r="A364" s="209"/>
      <c r="B364" s="331"/>
      <c r="C364" s="324"/>
      <c r="D364" s="324"/>
      <c r="E364" s="331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</row>
    <row r="365" spans="1:23" x14ac:dyDescent="0.35">
      <c r="A365" s="209"/>
      <c r="B365" s="331"/>
      <c r="C365" s="324"/>
      <c r="D365" s="324"/>
      <c r="E365" s="331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</row>
    <row r="366" spans="1:23" x14ac:dyDescent="0.35">
      <c r="A366" s="209"/>
      <c r="B366" s="331"/>
      <c r="C366" s="324"/>
      <c r="D366" s="324"/>
      <c r="E366" s="331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</row>
    <row r="367" spans="1:23" x14ac:dyDescent="0.35">
      <c r="A367" s="209"/>
      <c r="B367" s="331"/>
      <c r="C367" s="324"/>
      <c r="D367" s="324"/>
      <c r="E367" s="331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</row>
    <row r="368" spans="1:23" x14ac:dyDescent="0.35">
      <c r="A368" s="209"/>
      <c r="B368" s="331"/>
      <c r="C368" s="324"/>
      <c r="D368" s="324"/>
      <c r="E368" s="331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</row>
    <row r="369" spans="1:23" x14ac:dyDescent="0.35">
      <c r="A369" s="209"/>
      <c r="B369" s="331"/>
      <c r="C369" s="324"/>
      <c r="D369" s="324"/>
      <c r="E369" s="331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</row>
    <row r="370" spans="1:23" x14ac:dyDescent="0.35">
      <c r="A370" s="209"/>
      <c r="B370" s="331"/>
      <c r="C370" s="324"/>
      <c r="D370" s="324"/>
      <c r="E370" s="331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</row>
    <row r="371" spans="1:23" x14ac:dyDescent="0.35">
      <c r="A371" s="209"/>
      <c r="B371" s="331"/>
      <c r="C371" s="324"/>
      <c r="D371" s="324"/>
      <c r="E371" s="331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</row>
    <row r="372" spans="1:23" x14ac:dyDescent="0.35">
      <c r="A372" s="209"/>
      <c r="B372" s="331"/>
      <c r="C372" s="324"/>
      <c r="D372" s="324"/>
      <c r="E372" s="331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</row>
    <row r="373" spans="1:23" x14ac:dyDescent="0.35">
      <c r="A373" s="209"/>
      <c r="B373" s="331"/>
      <c r="C373" s="324"/>
      <c r="D373" s="324"/>
      <c r="E373" s="331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</row>
    <row r="374" spans="1:23" x14ac:dyDescent="0.35">
      <c r="A374" s="209"/>
      <c r="B374" s="331"/>
      <c r="C374" s="324"/>
      <c r="D374" s="324"/>
      <c r="E374" s="331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</row>
    <row r="375" spans="1:23" x14ac:dyDescent="0.35">
      <c r="A375" s="209"/>
      <c r="B375" s="331"/>
      <c r="C375" s="324"/>
      <c r="D375" s="324"/>
      <c r="E375" s="331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</row>
    <row r="376" spans="1:23" x14ac:dyDescent="0.35">
      <c r="A376" s="209"/>
      <c r="B376" s="331"/>
      <c r="C376" s="324"/>
      <c r="D376" s="324"/>
      <c r="E376" s="331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</row>
    <row r="377" spans="1:23" x14ac:dyDescent="0.35">
      <c r="A377" s="209"/>
      <c r="B377" s="331"/>
      <c r="C377" s="324"/>
      <c r="D377" s="324"/>
      <c r="E377" s="331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</row>
    <row r="378" spans="1:23" x14ac:dyDescent="0.35">
      <c r="A378" s="209"/>
      <c r="B378" s="331"/>
      <c r="C378" s="324"/>
      <c r="D378" s="324"/>
      <c r="E378" s="331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</row>
    <row r="379" spans="1:23" x14ac:dyDescent="0.35">
      <c r="A379" s="209"/>
      <c r="B379" s="331"/>
      <c r="C379" s="324"/>
      <c r="D379" s="324"/>
      <c r="E379" s="331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</row>
    <row r="380" spans="1:23" x14ac:dyDescent="0.35">
      <c r="A380" s="209"/>
      <c r="B380" s="331"/>
      <c r="C380" s="324"/>
      <c r="D380" s="324"/>
      <c r="E380" s="331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</row>
    <row r="381" spans="1:23" x14ac:dyDescent="0.35">
      <c r="A381" s="209"/>
      <c r="B381" s="331"/>
      <c r="C381" s="324"/>
      <c r="D381" s="324"/>
      <c r="E381" s="331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</row>
    <row r="382" spans="1:23" x14ac:dyDescent="0.35">
      <c r="A382" s="209"/>
      <c r="B382" s="331"/>
      <c r="C382" s="324"/>
      <c r="D382" s="324"/>
      <c r="E382" s="331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</row>
    <row r="383" spans="1:23" x14ac:dyDescent="0.35">
      <c r="A383" s="209"/>
      <c r="B383" s="331"/>
      <c r="C383" s="324"/>
      <c r="D383" s="324"/>
      <c r="E383" s="331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</row>
    <row r="384" spans="1:23" x14ac:dyDescent="0.35">
      <c r="A384" s="209"/>
      <c r="B384" s="331"/>
      <c r="C384" s="324"/>
      <c r="D384" s="324"/>
      <c r="E384" s="331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</row>
    <row r="385" spans="1:23" x14ac:dyDescent="0.35">
      <c r="A385" s="209"/>
      <c r="B385" s="331"/>
      <c r="C385" s="324"/>
      <c r="D385" s="324"/>
      <c r="E385" s="331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</row>
    <row r="386" spans="1:23" x14ac:dyDescent="0.35">
      <c r="A386" s="209"/>
      <c r="B386" s="331"/>
      <c r="C386" s="324"/>
      <c r="D386" s="324"/>
      <c r="E386" s="331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</row>
    <row r="387" spans="1:23" x14ac:dyDescent="0.35">
      <c r="A387" s="209"/>
      <c r="B387" s="331"/>
      <c r="C387" s="324"/>
      <c r="D387" s="324"/>
      <c r="E387" s="331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</row>
    <row r="388" spans="1:23" x14ac:dyDescent="0.35">
      <c r="A388" s="209"/>
      <c r="B388" s="331"/>
      <c r="C388" s="324"/>
      <c r="D388" s="324"/>
      <c r="E388" s="331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</row>
    <row r="389" spans="1:23" x14ac:dyDescent="0.35">
      <c r="A389" s="209"/>
      <c r="B389" s="331"/>
      <c r="C389" s="324"/>
      <c r="D389" s="324"/>
      <c r="E389" s="331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</row>
    <row r="390" spans="1:23" x14ac:dyDescent="0.35">
      <c r="A390" s="209"/>
      <c r="B390" s="331"/>
      <c r="C390" s="324"/>
      <c r="D390" s="324"/>
      <c r="E390" s="331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</row>
    <row r="391" spans="1:23" x14ac:dyDescent="0.35">
      <c r="A391" s="209"/>
      <c r="B391" s="331"/>
      <c r="C391" s="324"/>
      <c r="D391" s="324"/>
      <c r="E391" s="331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</row>
    <row r="392" spans="1:23" x14ac:dyDescent="0.35">
      <c r="A392" s="209"/>
      <c r="B392" s="331"/>
      <c r="C392" s="324"/>
      <c r="D392" s="324"/>
      <c r="E392" s="331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</row>
    <row r="393" spans="1:23" x14ac:dyDescent="0.35">
      <c r="A393" s="209"/>
      <c r="B393" s="331"/>
      <c r="C393" s="324"/>
      <c r="D393" s="324"/>
      <c r="E393" s="331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</row>
    <row r="394" spans="1:23" x14ac:dyDescent="0.35">
      <c r="A394" s="209"/>
      <c r="B394" s="331"/>
      <c r="C394" s="324"/>
      <c r="D394" s="324"/>
      <c r="E394" s="331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</row>
    <row r="395" spans="1:23" x14ac:dyDescent="0.35">
      <c r="A395" s="209"/>
      <c r="B395" s="331"/>
      <c r="C395" s="324"/>
      <c r="D395" s="324"/>
      <c r="E395" s="331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</row>
    <row r="396" spans="1:23" x14ac:dyDescent="0.35">
      <c r="A396" s="209"/>
      <c r="B396" s="331"/>
      <c r="C396" s="324"/>
      <c r="D396" s="324"/>
      <c r="E396" s="331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</row>
    <row r="397" spans="1:23" x14ac:dyDescent="0.35">
      <c r="A397" s="209"/>
      <c r="B397" s="331"/>
      <c r="C397" s="324"/>
      <c r="D397" s="324"/>
      <c r="E397" s="331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</row>
    <row r="398" spans="1:23" x14ac:dyDescent="0.35">
      <c r="A398" s="209"/>
      <c r="B398" s="331"/>
      <c r="C398" s="324"/>
      <c r="D398" s="324"/>
      <c r="E398" s="331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</row>
    <row r="399" spans="1:23" x14ac:dyDescent="0.35">
      <c r="A399" s="209"/>
      <c r="B399" s="331"/>
      <c r="C399" s="324"/>
      <c r="D399" s="324"/>
      <c r="E399" s="331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</row>
    <row r="400" spans="1:23" x14ac:dyDescent="0.35">
      <c r="A400" s="209"/>
      <c r="B400" s="331"/>
      <c r="C400" s="324"/>
      <c r="D400" s="324"/>
      <c r="E400" s="331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</row>
    <row r="401" spans="1:23" x14ac:dyDescent="0.35">
      <c r="A401" s="209"/>
      <c r="B401" s="331"/>
      <c r="C401" s="324"/>
      <c r="D401" s="324"/>
      <c r="E401" s="331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</row>
    <row r="402" spans="1:23" x14ac:dyDescent="0.35">
      <c r="A402" s="209"/>
      <c r="B402" s="331"/>
      <c r="C402" s="324"/>
      <c r="D402" s="324"/>
      <c r="E402" s="331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</row>
    <row r="403" spans="1:23" x14ac:dyDescent="0.35">
      <c r="A403" s="209"/>
      <c r="B403" s="331"/>
      <c r="C403" s="324"/>
      <c r="D403" s="324"/>
      <c r="E403" s="331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</row>
    <row r="404" spans="1:23" x14ac:dyDescent="0.35">
      <c r="A404" s="209"/>
      <c r="B404" s="331"/>
      <c r="C404" s="324"/>
      <c r="D404" s="324"/>
      <c r="E404" s="331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</row>
    <row r="405" spans="1:23" x14ac:dyDescent="0.35">
      <c r="A405" s="209"/>
      <c r="B405" s="331"/>
      <c r="C405" s="324"/>
      <c r="D405" s="324"/>
      <c r="E405" s="331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</row>
    <row r="406" spans="1:23" x14ac:dyDescent="0.35">
      <c r="A406" s="209"/>
      <c r="B406" s="331"/>
      <c r="C406" s="324"/>
      <c r="D406" s="324"/>
      <c r="E406" s="331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</row>
    <row r="407" spans="1:23" x14ac:dyDescent="0.35">
      <c r="A407" s="209"/>
      <c r="B407" s="331"/>
      <c r="C407" s="324"/>
      <c r="D407" s="324"/>
      <c r="E407" s="331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</row>
    <row r="408" spans="1:23" x14ac:dyDescent="0.35">
      <c r="A408" s="209"/>
      <c r="B408" s="331"/>
      <c r="C408" s="324"/>
      <c r="D408" s="324"/>
      <c r="E408" s="331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</row>
    <row r="409" spans="1:23" x14ac:dyDescent="0.35">
      <c r="A409" s="209"/>
      <c r="B409" s="331"/>
      <c r="C409" s="324"/>
      <c r="D409" s="324"/>
      <c r="E409" s="331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</row>
    <row r="410" spans="1:23" x14ac:dyDescent="0.35">
      <c r="A410" s="209"/>
      <c r="B410" s="331"/>
      <c r="C410" s="324"/>
      <c r="D410" s="324"/>
      <c r="E410" s="331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</row>
    <row r="411" spans="1:23" x14ac:dyDescent="0.35">
      <c r="A411" s="209"/>
      <c r="B411" s="331"/>
      <c r="C411" s="324"/>
      <c r="D411" s="324"/>
      <c r="E411" s="331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</row>
    <row r="412" spans="1:23" x14ac:dyDescent="0.35">
      <c r="A412" s="209"/>
      <c r="B412" s="331"/>
      <c r="C412" s="324"/>
      <c r="D412" s="324"/>
      <c r="E412" s="331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</row>
    <row r="413" spans="1:23" x14ac:dyDescent="0.35">
      <c r="A413" s="209"/>
      <c r="B413" s="331"/>
      <c r="C413" s="324"/>
      <c r="D413" s="324"/>
      <c r="E413" s="331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</row>
    <row r="414" spans="1:23" x14ac:dyDescent="0.35">
      <c r="A414" s="209"/>
      <c r="B414" s="331"/>
      <c r="C414" s="324"/>
      <c r="D414" s="324"/>
      <c r="E414" s="331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</row>
    <row r="415" spans="1:23" x14ac:dyDescent="0.35">
      <c r="A415" s="209"/>
      <c r="B415" s="331"/>
      <c r="C415" s="324"/>
      <c r="D415" s="324"/>
      <c r="E415" s="331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</row>
    <row r="416" spans="1:23" x14ac:dyDescent="0.35">
      <c r="A416" s="209"/>
      <c r="B416" s="331"/>
      <c r="C416" s="324"/>
      <c r="D416" s="324"/>
      <c r="E416" s="331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</row>
    <row r="417" spans="1:23" x14ac:dyDescent="0.35">
      <c r="A417" s="209"/>
      <c r="B417" s="331"/>
      <c r="C417" s="324"/>
      <c r="D417" s="324"/>
      <c r="E417" s="331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</row>
    <row r="418" spans="1:23" x14ac:dyDescent="0.35">
      <c r="A418" s="209"/>
      <c r="B418" s="331"/>
      <c r="C418" s="324"/>
      <c r="D418" s="324"/>
      <c r="E418" s="331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</row>
    <row r="419" spans="1:23" x14ac:dyDescent="0.35">
      <c r="A419" s="209"/>
      <c r="B419" s="331"/>
      <c r="C419" s="324"/>
      <c r="D419" s="324"/>
      <c r="E419" s="331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</row>
    <row r="420" spans="1:23" x14ac:dyDescent="0.35">
      <c r="A420" s="209"/>
      <c r="B420" s="331"/>
      <c r="C420" s="324"/>
      <c r="D420" s="324"/>
      <c r="E420" s="331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</row>
    <row r="421" spans="1:23" x14ac:dyDescent="0.35">
      <c r="A421" s="209"/>
      <c r="B421" s="331"/>
      <c r="C421" s="324"/>
      <c r="D421" s="324"/>
      <c r="E421" s="331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</row>
    <row r="422" spans="1:23" x14ac:dyDescent="0.35">
      <c r="A422" s="209"/>
      <c r="B422" s="331"/>
      <c r="C422" s="324"/>
      <c r="D422" s="324"/>
      <c r="E422" s="331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</row>
    <row r="423" spans="1:23" x14ac:dyDescent="0.35">
      <c r="A423" s="209"/>
      <c r="B423" s="331"/>
      <c r="C423" s="324"/>
      <c r="D423" s="324"/>
      <c r="E423" s="331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</row>
    <row r="424" spans="1:23" x14ac:dyDescent="0.35">
      <c r="A424" s="209"/>
      <c r="B424" s="331"/>
      <c r="C424" s="324"/>
      <c r="D424" s="324"/>
      <c r="E424" s="331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</row>
    <row r="425" spans="1:23" x14ac:dyDescent="0.35">
      <c r="A425" s="209"/>
      <c r="B425" s="331"/>
      <c r="C425" s="324"/>
      <c r="D425" s="324"/>
      <c r="E425" s="331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</row>
    <row r="426" spans="1:23" x14ac:dyDescent="0.35">
      <c r="A426" s="209"/>
      <c r="B426" s="331"/>
      <c r="C426" s="324"/>
      <c r="D426" s="324"/>
      <c r="E426" s="331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</row>
    <row r="427" spans="1:23" x14ac:dyDescent="0.35">
      <c r="A427" s="209"/>
      <c r="B427" s="331"/>
      <c r="C427" s="324"/>
      <c r="D427" s="324"/>
      <c r="E427" s="331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</row>
    <row r="428" spans="1:23" x14ac:dyDescent="0.35">
      <c r="A428" s="209"/>
      <c r="B428" s="331"/>
      <c r="C428" s="324"/>
      <c r="D428" s="324"/>
      <c r="E428" s="331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</row>
    <row r="429" spans="1:23" x14ac:dyDescent="0.35">
      <c r="A429" s="209"/>
      <c r="B429" s="331"/>
      <c r="C429" s="324"/>
      <c r="D429" s="324"/>
      <c r="E429" s="331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</row>
    <row r="430" spans="1:23" x14ac:dyDescent="0.35">
      <c r="A430" s="209"/>
      <c r="B430" s="331"/>
      <c r="C430" s="324"/>
      <c r="D430" s="324"/>
      <c r="E430" s="331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</row>
    <row r="431" spans="1:23" x14ac:dyDescent="0.35">
      <c r="A431" s="209"/>
      <c r="B431" s="331"/>
      <c r="C431" s="324"/>
      <c r="D431" s="324"/>
      <c r="E431" s="331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</row>
    <row r="432" spans="1:23" x14ac:dyDescent="0.35">
      <c r="A432" s="209"/>
      <c r="B432" s="331"/>
      <c r="C432" s="324"/>
      <c r="D432" s="324"/>
      <c r="E432" s="331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</row>
    <row r="433" spans="1:23" x14ac:dyDescent="0.35">
      <c r="A433" s="209"/>
      <c r="B433" s="331"/>
      <c r="C433" s="324"/>
      <c r="D433" s="324"/>
      <c r="E433" s="331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</row>
    <row r="434" spans="1:23" x14ac:dyDescent="0.35">
      <c r="A434" s="209"/>
      <c r="B434" s="331"/>
      <c r="C434" s="324"/>
      <c r="D434" s="324"/>
      <c r="E434" s="331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</row>
    <row r="435" spans="1:23" x14ac:dyDescent="0.35">
      <c r="A435" s="209"/>
      <c r="B435" s="331"/>
      <c r="C435" s="324"/>
      <c r="D435" s="324"/>
      <c r="E435" s="331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</row>
    <row r="436" spans="1:23" x14ac:dyDescent="0.35">
      <c r="A436" s="209"/>
      <c r="B436" s="331"/>
      <c r="C436" s="324"/>
      <c r="D436" s="324"/>
      <c r="E436" s="331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</row>
    <row r="437" spans="1:23" x14ac:dyDescent="0.35">
      <c r="A437" s="209"/>
      <c r="B437" s="331"/>
      <c r="C437" s="324"/>
      <c r="D437" s="324"/>
      <c r="E437" s="331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</row>
    <row r="438" spans="1:23" x14ac:dyDescent="0.35">
      <c r="A438" s="209"/>
      <c r="B438" s="331"/>
      <c r="C438" s="324"/>
      <c r="D438" s="324"/>
      <c r="E438" s="331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</row>
    <row r="439" spans="1:23" x14ac:dyDescent="0.35">
      <c r="A439" s="209"/>
      <c r="B439" s="331"/>
      <c r="C439" s="324"/>
      <c r="D439" s="324"/>
      <c r="E439" s="331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</row>
    <row r="440" spans="1:23" x14ac:dyDescent="0.35">
      <c r="A440" s="209"/>
      <c r="B440" s="331"/>
      <c r="C440" s="324"/>
      <c r="D440" s="324"/>
      <c r="E440" s="331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</row>
    <row r="441" spans="1:23" x14ac:dyDescent="0.35">
      <c r="A441" s="209"/>
      <c r="B441" s="331"/>
      <c r="C441" s="324"/>
      <c r="D441" s="324"/>
      <c r="E441" s="331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</row>
    <row r="442" spans="1:23" x14ac:dyDescent="0.35">
      <c r="A442" s="209"/>
      <c r="B442" s="331"/>
      <c r="C442" s="324"/>
      <c r="D442" s="324"/>
      <c r="E442" s="331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</row>
    <row r="443" spans="1:23" x14ac:dyDescent="0.35">
      <c r="A443" s="209"/>
      <c r="B443" s="331"/>
      <c r="C443" s="324"/>
      <c r="D443" s="324"/>
      <c r="E443" s="331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</row>
    <row r="444" spans="1:23" x14ac:dyDescent="0.35">
      <c r="A444" s="209"/>
      <c r="B444" s="331"/>
      <c r="C444" s="324"/>
      <c r="D444" s="324"/>
      <c r="E444" s="331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</row>
    <row r="445" spans="1:23" x14ac:dyDescent="0.35">
      <c r="A445" s="209"/>
      <c r="B445" s="331"/>
      <c r="C445" s="324"/>
      <c r="D445" s="324"/>
      <c r="E445" s="331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</row>
    <row r="446" spans="1:23" x14ac:dyDescent="0.35">
      <c r="A446" s="209"/>
      <c r="B446" s="331"/>
      <c r="C446" s="324"/>
      <c r="D446" s="324"/>
      <c r="E446" s="331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</row>
    <row r="447" spans="1:23" x14ac:dyDescent="0.35">
      <c r="A447" s="209"/>
      <c r="B447" s="331"/>
      <c r="C447" s="324"/>
      <c r="D447" s="324"/>
      <c r="E447" s="331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</row>
    <row r="448" spans="1:23" x14ac:dyDescent="0.35">
      <c r="A448" s="209"/>
      <c r="B448" s="331"/>
      <c r="C448" s="324"/>
      <c r="D448" s="324"/>
      <c r="E448" s="331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</row>
    <row r="449" spans="1:23" x14ac:dyDescent="0.35">
      <c r="A449" s="209"/>
      <c r="B449" s="331"/>
      <c r="C449" s="324"/>
      <c r="D449" s="324"/>
      <c r="E449" s="331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</row>
    <row r="450" spans="1:23" x14ac:dyDescent="0.35">
      <c r="A450" s="209"/>
      <c r="B450" s="331"/>
      <c r="C450" s="324"/>
      <c r="D450" s="324"/>
      <c r="E450" s="331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</row>
    <row r="451" spans="1:23" x14ac:dyDescent="0.35">
      <c r="A451" s="209"/>
      <c r="B451" s="331"/>
      <c r="C451" s="324"/>
      <c r="D451" s="324"/>
      <c r="E451" s="331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</row>
    <row r="452" spans="1:23" x14ac:dyDescent="0.35">
      <c r="A452" s="209"/>
      <c r="B452" s="331"/>
      <c r="C452" s="324"/>
      <c r="D452" s="324"/>
      <c r="E452" s="331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</row>
    <row r="453" spans="1:23" x14ac:dyDescent="0.35">
      <c r="A453" s="209"/>
      <c r="B453" s="331"/>
      <c r="C453" s="324"/>
      <c r="D453" s="324"/>
      <c r="E453" s="331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</row>
    <row r="454" spans="1:23" x14ac:dyDescent="0.35">
      <c r="A454" s="209"/>
      <c r="B454" s="331"/>
      <c r="C454" s="324"/>
      <c r="D454" s="324"/>
      <c r="E454" s="331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</row>
    <row r="455" spans="1:23" x14ac:dyDescent="0.35">
      <c r="A455" s="209"/>
      <c r="B455" s="331"/>
      <c r="C455" s="324"/>
      <c r="D455" s="324"/>
      <c r="E455" s="331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</row>
    <row r="456" spans="1:23" x14ac:dyDescent="0.35">
      <c r="A456" s="209"/>
      <c r="B456" s="331"/>
      <c r="C456" s="324"/>
      <c r="D456" s="324"/>
      <c r="E456" s="331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</row>
    <row r="457" spans="1:23" x14ac:dyDescent="0.35">
      <c r="A457" s="209"/>
      <c r="B457" s="331"/>
      <c r="C457" s="324"/>
      <c r="D457" s="324"/>
      <c r="E457" s="331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</row>
    <row r="458" spans="1:23" x14ac:dyDescent="0.35">
      <c r="A458" s="209"/>
      <c r="B458" s="331"/>
      <c r="C458" s="324"/>
      <c r="D458" s="324"/>
      <c r="E458" s="331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</row>
    <row r="459" spans="1:23" x14ac:dyDescent="0.35">
      <c r="A459" s="209"/>
      <c r="B459" s="331"/>
      <c r="C459" s="324"/>
      <c r="D459" s="324"/>
      <c r="E459" s="331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</row>
    <row r="460" spans="1:23" x14ac:dyDescent="0.35">
      <c r="A460" s="209"/>
      <c r="B460" s="331"/>
      <c r="C460" s="324"/>
      <c r="D460" s="324"/>
      <c r="E460" s="331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</row>
    <row r="461" spans="1:23" x14ac:dyDescent="0.35">
      <c r="A461" s="209"/>
      <c r="B461" s="331"/>
      <c r="C461" s="324"/>
      <c r="D461" s="324"/>
      <c r="E461" s="331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</row>
    <row r="462" spans="1:23" x14ac:dyDescent="0.35">
      <c r="A462" s="209"/>
      <c r="B462" s="331"/>
      <c r="C462" s="324"/>
      <c r="D462" s="324"/>
      <c r="E462" s="331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</row>
    <row r="463" spans="1:23" x14ac:dyDescent="0.35">
      <c r="A463" s="209"/>
      <c r="B463" s="331"/>
      <c r="C463" s="324"/>
      <c r="D463" s="324"/>
      <c r="E463" s="331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</row>
    <row r="464" spans="1:23" x14ac:dyDescent="0.35">
      <c r="A464" s="209"/>
      <c r="B464" s="331"/>
      <c r="C464" s="324"/>
      <c r="D464" s="324"/>
      <c r="E464" s="331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</row>
    <row r="465" spans="1:23" x14ac:dyDescent="0.35">
      <c r="A465" s="209"/>
      <c r="B465" s="331"/>
      <c r="C465" s="324"/>
      <c r="D465" s="324"/>
      <c r="E465" s="331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</row>
    <row r="466" spans="1:23" x14ac:dyDescent="0.35">
      <c r="A466" s="209"/>
      <c r="B466" s="331"/>
      <c r="C466" s="324"/>
      <c r="D466" s="324"/>
      <c r="E466" s="331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</row>
    <row r="467" spans="1:23" x14ac:dyDescent="0.35">
      <c r="A467" s="209"/>
      <c r="B467" s="331"/>
      <c r="C467" s="324"/>
      <c r="D467" s="324"/>
      <c r="E467" s="331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</row>
    <row r="468" spans="1:23" x14ac:dyDescent="0.35">
      <c r="A468" s="209"/>
      <c r="B468" s="331"/>
      <c r="C468" s="324"/>
      <c r="D468" s="324"/>
      <c r="E468" s="331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</row>
    <row r="469" spans="1:23" x14ac:dyDescent="0.35">
      <c r="A469" s="209"/>
      <c r="B469" s="331"/>
      <c r="C469" s="324"/>
      <c r="D469" s="324"/>
      <c r="E469" s="331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</row>
    <row r="470" spans="1:23" x14ac:dyDescent="0.35">
      <c r="A470" s="209"/>
      <c r="B470" s="331"/>
      <c r="C470" s="324"/>
      <c r="D470" s="324"/>
      <c r="E470" s="331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</row>
    <row r="471" spans="1:23" x14ac:dyDescent="0.35">
      <c r="A471" s="209"/>
      <c r="B471" s="331"/>
      <c r="C471" s="324"/>
      <c r="D471" s="324"/>
      <c r="E471" s="331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</row>
    <row r="472" spans="1:23" x14ac:dyDescent="0.35">
      <c r="A472" s="209"/>
      <c r="B472" s="331"/>
      <c r="C472" s="324"/>
      <c r="D472" s="324"/>
      <c r="E472" s="331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</row>
    <row r="473" spans="1:23" x14ac:dyDescent="0.35">
      <c r="A473" s="209"/>
      <c r="B473" s="331"/>
      <c r="C473" s="324"/>
      <c r="D473" s="324"/>
      <c r="E473" s="331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</row>
    <row r="474" spans="1:23" x14ac:dyDescent="0.35">
      <c r="A474" s="209"/>
      <c r="B474" s="331"/>
      <c r="C474" s="324"/>
      <c r="D474" s="324"/>
      <c r="E474" s="331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</row>
    <row r="475" spans="1:23" x14ac:dyDescent="0.35">
      <c r="A475" s="209"/>
      <c r="B475" s="331"/>
      <c r="C475" s="324"/>
      <c r="D475" s="324"/>
      <c r="E475" s="331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</row>
    <row r="476" spans="1:23" x14ac:dyDescent="0.35">
      <c r="A476" s="209"/>
      <c r="B476" s="331"/>
      <c r="C476" s="324"/>
      <c r="D476" s="324"/>
      <c r="E476" s="331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</row>
    <row r="477" spans="1:23" x14ac:dyDescent="0.35">
      <c r="A477" s="209"/>
      <c r="B477" s="331"/>
      <c r="C477" s="324"/>
      <c r="D477" s="324"/>
      <c r="E477" s="331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</row>
    <row r="478" spans="1:23" x14ac:dyDescent="0.35">
      <c r="A478" s="209"/>
      <c r="B478" s="331"/>
      <c r="C478" s="324"/>
      <c r="D478" s="324"/>
      <c r="E478" s="331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</row>
    <row r="479" spans="1:23" x14ac:dyDescent="0.35">
      <c r="A479" s="209"/>
      <c r="B479" s="331"/>
      <c r="C479" s="324"/>
      <c r="D479" s="324"/>
      <c r="E479" s="331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</row>
    <row r="480" spans="1:23" x14ac:dyDescent="0.35">
      <c r="A480" s="209"/>
      <c r="B480" s="331"/>
      <c r="C480" s="324"/>
      <c r="D480" s="324"/>
      <c r="E480" s="331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</row>
    <row r="481" spans="1:23" x14ac:dyDescent="0.35">
      <c r="A481" s="209"/>
      <c r="B481" s="331"/>
      <c r="C481" s="324"/>
      <c r="D481" s="324"/>
      <c r="E481" s="331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</row>
    <row r="482" spans="1:23" x14ac:dyDescent="0.35">
      <c r="A482" s="209"/>
      <c r="B482" s="331"/>
      <c r="C482" s="324"/>
      <c r="D482" s="324"/>
      <c r="E482" s="331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</row>
    <row r="483" spans="1:23" x14ac:dyDescent="0.35">
      <c r="A483" s="209"/>
      <c r="B483" s="331"/>
      <c r="C483" s="324"/>
      <c r="D483" s="324"/>
      <c r="E483" s="331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</row>
    <row r="484" spans="1:23" x14ac:dyDescent="0.35">
      <c r="A484" s="209"/>
      <c r="B484" s="331"/>
      <c r="C484" s="324"/>
      <c r="D484" s="324"/>
      <c r="E484" s="331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</row>
    <row r="485" spans="1:23" x14ac:dyDescent="0.35">
      <c r="A485" s="209"/>
      <c r="B485" s="331"/>
      <c r="C485" s="324"/>
      <c r="D485" s="324"/>
      <c r="E485" s="331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</row>
    <row r="486" spans="1:23" x14ac:dyDescent="0.35">
      <c r="A486" s="209"/>
      <c r="B486" s="331"/>
      <c r="C486" s="324"/>
      <c r="D486" s="324"/>
      <c r="E486" s="331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</row>
    <row r="487" spans="1:23" x14ac:dyDescent="0.35">
      <c r="A487" s="209"/>
      <c r="B487" s="331"/>
      <c r="C487" s="324"/>
      <c r="D487" s="324"/>
      <c r="E487" s="331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</row>
    <row r="488" spans="1:23" x14ac:dyDescent="0.35">
      <c r="A488" s="209"/>
      <c r="B488" s="331"/>
      <c r="C488" s="324"/>
      <c r="D488" s="324"/>
      <c r="E488" s="331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</row>
    <row r="489" spans="1:23" x14ac:dyDescent="0.35">
      <c r="A489" s="209"/>
      <c r="B489" s="331"/>
      <c r="C489" s="324"/>
      <c r="D489" s="324"/>
      <c r="E489" s="331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</row>
    <row r="490" spans="1:23" x14ac:dyDescent="0.35">
      <c r="A490" s="209"/>
      <c r="B490" s="331"/>
      <c r="C490" s="324"/>
      <c r="D490" s="324"/>
      <c r="E490" s="331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</row>
    <row r="491" spans="1:23" x14ac:dyDescent="0.35">
      <c r="A491" s="209"/>
      <c r="B491" s="331"/>
      <c r="C491" s="324"/>
      <c r="D491" s="324"/>
      <c r="E491" s="331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</row>
    <row r="492" spans="1:23" x14ac:dyDescent="0.35">
      <c r="A492" s="209"/>
      <c r="B492" s="331"/>
      <c r="C492" s="324"/>
      <c r="D492" s="324"/>
      <c r="E492" s="331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</row>
    <row r="493" spans="1:23" x14ac:dyDescent="0.35">
      <c r="A493" s="209"/>
      <c r="B493" s="331"/>
      <c r="C493" s="324"/>
      <c r="D493" s="324"/>
      <c r="E493" s="331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</row>
    <row r="494" spans="1:23" x14ac:dyDescent="0.35">
      <c r="A494" s="209"/>
      <c r="B494" s="331"/>
      <c r="C494" s="324"/>
      <c r="D494" s="324"/>
      <c r="E494" s="331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</row>
    <row r="495" spans="1:23" x14ac:dyDescent="0.35">
      <c r="A495" s="209"/>
      <c r="B495" s="331"/>
      <c r="C495" s="324"/>
      <c r="D495" s="324"/>
      <c r="E495" s="331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</row>
    <row r="496" spans="1:23" x14ac:dyDescent="0.35">
      <c r="A496" s="209"/>
      <c r="B496" s="331"/>
      <c r="C496" s="324"/>
      <c r="D496" s="324"/>
      <c r="E496" s="331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</row>
    <row r="497" spans="1:23" x14ac:dyDescent="0.35">
      <c r="A497" s="209"/>
      <c r="B497" s="331"/>
      <c r="C497" s="324"/>
      <c r="D497" s="324"/>
      <c r="E497" s="331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</row>
    <row r="498" spans="1:23" x14ac:dyDescent="0.35">
      <c r="A498" s="209"/>
      <c r="B498" s="331"/>
      <c r="C498" s="324"/>
      <c r="D498" s="324"/>
      <c r="E498" s="331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</row>
    <row r="499" spans="1:23" x14ac:dyDescent="0.35">
      <c r="A499" s="209"/>
      <c r="B499" s="331"/>
      <c r="C499" s="324"/>
      <c r="D499" s="324"/>
      <c r="E499" s="331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</row>
    <row r="500" spans="1:23" x14ac:dyDescent="0.35">
      <c r="A500" s="209"/>
      <c r="B500" s="331"/>
      <c r="C500" s="324"/>
      <c r="D500" s="324"/>
      <c r="E500" s="331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</row>
    <row r="501" spans="1:23" x14ac:dyDescent="0.35">
      <c r="A501" s="209"/>
      <c r="B501" s="331"/>
      <c r="C501" s="324"/>
      <c r="D501" s="324"/>
      <c r="E501" s="331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</row>
    <row r="502" spans="1:23" x14ac:dyDescent="0.35">
      <c r="A502" s="209"/>
      <c r="B502" s="331"/>
      <c r="C502" s="324"/>
      <c r="D502" s="324"/>
      <c r="E502" s="331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</row>
    <row r="503" spans="1:23" x14ac:dyDescent="0.35">
      <c r="A503" s="209"/>
      <c r="B503" s="331"/>
      <c r="C503" s="324"/>
      <c r="D503" s="324"/>
      <c r="E503" s="331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</row>
    <row r="504" spans="1:23" x14ac:dyDescent="0.35">
      <c r="A504" s="209"/>
      <c r="B504" s="331"/>
      <c r="C504" s="324"/>
      <c r="D504" s="324"/>
      <c r="E504" s="331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</row>
    <row r="505" spans="1:23" x14ac:dyDescent="0.35">
      <c r="A505" s="209"/>
      <c r="B505" s="331"/>
      <c r="C505" s="324"/>
      <c r="D505" s="324"/>
      <c r="E505" s="331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</row>
    <row r="506" spans="1:23" x14ac:dyDescent="0.35">
      <c r="A506" s="209"/>
      <c r="B506" s="331"/>
      <c r="C506" s="324"/>
      <c r="D506" s="324"/>
      <c r="E506" s="331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</row>
    <row r="507" spans="1:23" x14ac:dyDescent="0.35">
      <c r="A507" s="209"/>
      <c r="B507" s="331"/>
      <c r="C507" s="324"/>
      <c r="D507" s="324"/>
      <c r="E507" s="331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</row>
    <row r="508" spans="1:23" x14ac:dyDescent="0.35">
      <c r="A508" s="209"/>
      <c r="B508" s="331"/>
      <c r="C508" s="324"/>
      <c r="D508" s="324"/>
      <c r="E508" s="331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</row>
    <row r="509" spans="1:23" x14ac:dyDescent="0.35">
      <c r="A509" s="209"/>
      <c r="B509" s="331"/>
      <c r="C509" s="324"/>
      <c r="D509" s="324"/>
      <c r="E509" s="331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</row>
    <row r="510" spans="1:23" x14ac:dyDescent="0.35">
      <c r="A510" s="209"/>
      <c r="B510" s="331"/>
      <c r="C510" s="324"/>
      <c r="D510" s="324"/>
      <c r="E510" s="331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</row>
    <row r="511" spans="1:23" x14ac:dyDescent="0.35">
      <c r="A511" s="209"/>
      <c r="B511" s="331"/>
      <c r="C511" s="324"/>
      <c r="D511" s="324"/>
      <c r="E511" s="331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</row>
    <row r="512" spans="1:23" x14ac:dyDescent="0.35">
      <c r="A512" s="209"/>
      <c r="B512" s="331"/>
      <c r="C512" s="324"/>
      <c r="D512" s="324"/>
      <c r="E512" s="331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</row>
    <row r="513" spans="1:23" x14ac:dyDescent="0.35">
      <c r="A513" s="209"/>
      <c r="B513" s="331"/>
      <c r="C513" s="324"/>
      <c r="D513" s="324"/>
      <c r="E513" s="331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</row>
    <row r="514" spans="1:23" x14ac:dyDescent="0.35">
      <c r="A514" s="209"/>
      <c r="B514" s="331"/>
      <c r="C514" s="324"/>
      <c r="D514" s="324"/>
      <c r="E514" s="331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</row>
    <row r="515" spans="1:23" x14ac:dyDescent="0.35">
      <c r="A515" s="209"/>
      <c r="B515" s="331"/>
      <c r="C515" s="324"/>
      <c r="D515" s="324"/>
      <c r="E515" s="331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</row>
    <row r="516" spans="1:23" x14ac:dyDescent="0.35">
      <c r="A516" s="209"/>
      <c r="B516" s="331"/>
      <c r="C516" s="324"/>
      <c r="D516" s="324"/>
      <c r="E516" s="331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</row>
    <row r="517" spans="1:23" x14ac:dyDescent="0.35">
      <c r="A517" s="209"/>
      <c r="B517" s="331"/>
      <c r="C517" s="324"/>
      <c r="D517" s="324"/>
      <c r="E517" s="331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</row>
    <row r="518" spans="1:23" x14ac:dyDescent="0.35">
      <c r="A518" s="209"/>
      <c r="B518" s="331"/>
      <c r="C518" s="324"/>
      <c r="D518" s="324"/>
      <c r="E518" s="331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</row>
    <row r="519" spans="1:23" x14ac:dyDescent="0.35">
      <c r="A519" s="209"/>
      <c r="B519" s="331"/>
      <c r="C519" s="324"/>
      <c r="D519" s="324"/>
      <c r="E519" s="331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</row>
    <row r="520" spans="1:23" x14ac:dyDescent="0.35">
      <c r="A520" s="209"/>
      <c r="B520" s="331"/>
      <c r="C520" s="324"/>
      <c r="D520" s="324"/>
      <c r="E520" s="331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</row>
    <row r="521" spans="1:23" x14ac:dyDescent="0.35">
      <c r="A521" s="209"/>
      <c r="B521" s="331"/>
      <c r="C521" s="324"/>
      <c r="D521" s="324"/>
      <c r="E521" s="331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</row>
    <row r="522" spans="1:23" x14ac:dyDescent="0.35">
      <c r="A522" s="209"/>
      <c r="B522" s="331"/>
      <c r="C522" s="324"/>
      <c r="D522" s="324"/>
      <c r="E522" s="331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</row>
    <row r="523" spans="1:23" x14ac:dyDescent="0.35">
      <c r="A523" s="209"/>
      <c r="B523" s="331"/>
      <c r="C523" s="324"/>
      <c r="D523" s="324"/>
      <c r="E523" s="331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</row>
    <row r="524" spans="1:23" x14ac:dyDescent="0.35">
      <c r="A524" s="209"/>
      <c r="B524" s="331"/>
      <c r="C524" s="324"/>
      <c r="D524" s="324"/>
      <c r="E524" s="331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</row>
    <row r="525" spans="1:23" x14ac:dyDescent="0.35">
      <c r="A525" s="209"/>
      <c r="B525" s="331"/>
      <c r="C525" s="324"/>
      <c r="D525" s="324"/>
      <c r="E525" s="331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</row>
    <row r="526" spans="1:23" x14ac:dyDescent="0.35">
      <c r="A526" s="209"/>
      <c r="B526" s="331"/>
      <c r="C526" s="324"/>
      <c r="D526" s="324"/>
      <c r="E526" s="331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</row>
    <row r="527" spans="1:23" x14ac:dyDescent="0.35">
      <c r="A527" s="209"/>
      <c r="B527" s="331"/>
      <c r="C527" s="324"/>
      <c r="D527" s="324"/>
      <c r="E527" s="331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</row>
    <row r="528" spans="1:23" x14ac:dyDescent="0.35">
      <c r="A528" s="209"/>
      <c r="B528" s="331"/>
      <c r="C528" s="324"/>
      <c r="D528" s="324"/>
      <c r="E528" s="331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</row>
    <row r="529" spans="1:23" x14ac:dyDescent="0.35">
      <c r="A529" s="209"/>
      <c r="B529" s="331"/>
      <c r="C529" s="324"/>
      <c r="D529" s="324"/>
      <c r="E529" s="331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</row>
    <row r="530" spans="1:23" x14ac:dyDescent="0.35">
      <c r="A530" s="209"/>
      <c r="B530" s="331"/>
      <c r="C530" s="324"/>
      <c r="D530" s="324"/>
      <c r="E530" s="331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</row>
    <row r="531" spans="1:23" x14ac:dyDescent="0.35">
      <c r="A531" s="209"/>
      <c r="B531" s="331"/>
      <c r="C531" s="324"/>
      <c r="D531" s="324"/>
      <c r="E531" s="331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</row>
    <row r="532" spans="1:23" x14ac:dyDescent="0.35">
      <c r="A532" s="209"/>
      <c r="B532" s="331"/>
      <c r="C532" s="324"/>
      <c r="D532" s="324"/>
      <c r="E532" s="331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</row>
    <row r="533" spans="1:23" x14ac:dyDescent="0.35">
      <c r="A533" s="209"/>
      <c r="B533" s="331"/>
      <c r="C533" s="324"/>
      <c r="D533" s="324"/>
      <c r="E533" s="331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</row>
    <row r="534" spans="1:23" x14ac:dyDescent="0.35">
      <c r="A534" s="209"/>
      <c r="B534" s="331"/>
      <c r="C534" s="324"/>
      <c r="D534" s="324"/>
      <c r="E534" s="331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</row>
    <row r="535" spans="1:23" x14ac:dyDescent="0.35">
      <c r="A535" s="209"/>
      <c r="B535" s="331"/>
      <c r="C535" s="324"/>
      <c r="D535" s="324"/>
      <c r="E535" s="331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</row>
    <row r="536" spans="1:23" x14ac:dyDescent="0.35">
      <c r="A536" s="209"/>
      <c r="B536" s="331"/>
      <c r="C536" s="324"/>
      <c r="D536" s="324"/>
      <c r="E536" s="331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</row>
    <row r="537" spans="1:23" x14ac:dyDescent="0.35">
      <c r="A537" s="209"/>
      <c r="B537" s="331"/>
      <c r="C537" s="324"/>
      <c r="D537" s="324"/>
      <c r="E537" s="331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</row>
    <row r="538" spans="1:23" x14ac:dyDescent="0.35">
      <c r="A538" s="209"/>
      <c r="B538" s="331"/>
      <c r="C538" s="324"/>
      <c r="D538" s="324"/>
      <c r="E538" s="331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</row>
    <row r="539" spans="1:23" x14ac:dyDescent="0.35">
      <c r="A539" s="209"/>
      <c r="B539" s="331"/>
      <c r="C539" s="324"/>
      <c r="D539" s="324"/>
      <c r="E539" s="331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</row>
    <row r="540" spans="1:23" x14ac:dyDescent="0.35">
      <c r="A540" s="209"/>
      <c r="B540" s="331"/>
      <c r="C540" s="324"/>
      <c r="D540" s="324"/>
      <c r="E540" s="331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</row>
    <row r="541" spans="1:23" x14ac:dyDescent="0.35">
      <c r="A541" s="209"/>
      <c r="B541" s="331"/>
      <c r="C541" s="324"/>
      <c r="D541" s="324"/>
      <c r="E541" s="331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</row>
    <row r="542" spans="1:23" x14ac:dyDescent="0.35">
      <c r="A542" s="209"/>
      <c r="B542" s="331"/>
      <c r="C542" s="324"/>
      <c r="D542" s="324"/>
      <c r="E542" s="331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</row>
    <row r="543" spans="1:23" x14ac:dyDescent="0.35">
      <c r="A543" s="209"/>
      <c r="B543" s="331"/>
      <c r="C543" s="324"/>
      <c r="D543" s="324"/>
      <c r="E543" s="331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</row>
    <row r="544" spans="1:23" x14ac:dyDescent="0.35">
      <c r="A544" s="209"/>
      <c r="B544" s="331"/>
      <c r="C544" s="324"/>
      <c r="D544" s="324"/>
      <c r="E544" s="331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</row>
    <row r="545" spans="1:23" x14ac:dyDescent="0.35">
      <c r="A545" s="209"/>
      <c r="B545" s="331"/>
      <c r="C545" s="324"/>
      <c r="D545" s="324"/>
      <c r="E545" s="331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</row>
    <row r="546" spans="1:23" x14ac:dyDescent="0.35">
      <c r="A546" s="209"/>
      <c r="B546" s="331"/>
      <c r="C546" s="324"/>
      <c r="D546" s="324"/>
      <c r="E546" s="331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</row>
    <row r="547" spans="1:23" x14ac:dyDescent="0.35">
      <c r="A547" s="209"/>
      <c r="B547" s="331"/>
      <c r="C547" s="324"/>
      <c r="D547" s="324"/>
      <c r="E547" s="331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</row>
    <row r="548" spans="1:23" x14ac:dyDescent="0.35">
      <c r="A548" s="209"/>
      <c r="B548" s="331"/>
      <c r="C548" s="324"/>
      <c r="D548" s="324"/>
      <c r="E548" s="331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</row>
    <row r="549" spans="1:23" x14ac:dyDescent="0.35">
      <c r="A549" s="209"/>
      <c r="B549" s="331"/>
      <c r="C549" s="324"/>
      <c r="D549" s="324"/>
      <c r="E549" s="331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</row>
    <row r="550" spans="1:23" x14ac:dyDescent="0.35">
      <c r="A550" s="209"/>
      <c r="B550" s="331"/>
      <c r="C550" s="324"/>
      <c r="D550" s="324"/>
      <c r="E550" s="331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</row>
    <row r="551" spans="1:23" x14ac:dyDescent="0.35">
      <c r="A551" s="209"/>
      <c r="B551" s="331"/>
      <c r="C551" s="324"/>
      <c r="D551" s="324"/>
      <c r="E551" s="331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</row>
    <row r="552" spans="1:23" x14ac:dyDescent="0.35">
      <c r="A552" s="209"/>
      <c r="B552" s="331"/>
      <c r="C552" s="324"/>
      <c r="D552" s="324"/>
      <c r="E552" s="331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</row>
    <row r="553" spans="1:23" x14ac:dyDescent="0.35">
      <c r="A553" s="209"/>
      <c r="B553" s="331"/>
      <c r="C553" s="324"/>
      <c r="D553" s="324"/>
      <c r="E553" s="331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</row>
    <row r="554" spans="1:23" x14ac:dyDescent="0.35">
      <c r="A554" s="209"/>
      <c r="B554" s="331"/>
      <c r="C554" s="324"/>
      <c r="D554" s="324"/>
      <c r="E554" s="331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</row>
    <row r="555" spans="1:23" x14ac:dyDescent="0.35">
      <c r="A555" s="209"/>
      <c r="B555" s="331"/>
      <c r="C555" s="324"/>
      <c r="D555" s="324"/>
      <c r="E555" s="331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</row>
    <row r="556" spans="1:23" x14ac:dyDescent="0.35">
      <c r="A556" s="209"/>
      <c r="B556" s="331"/>
      <c r="C556" s="324"/>
      <c r="D556" s="324"/>
      <c r="E556" s="331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</row>
    <row r="557" spans="1:23" x14ac:dyDescent="0.35">
      <c r="A557" s="209"/>
      <c r="B557" s="331"/>
      <c r="C557" s="324"/>
      <c r="D557" s="324"/>
      <c r="E557" s="331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</row>
    <row r="558" spans="1:23" x14ac:dyDescent="0.35">
      <c r="A558" s="209"/>
      <c r="B558" s="331"/>
      <c r="C558" s="324"/>
      <c r="D558" s="324"/>
      <c r="E558" s="331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</row>
    <row r="559" spans="1:23" x14ac:dyDescent="0.35">
      <c r="A559" s="209"/>
      <c r="B559" s="331"/>
      <c r="C559" s="324"/>
      <c r="D559" s="324"/>
      <c r="E559" s="331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</row>
    <row r="560" spans="1:23" x14ac:dyDescent="0.35">
      <c r="A560" s="209"/>
      <c r="B560" s="331"/>
      <c r="C560" s="324"/>
      <c r="D560" s="324"/>
      <c r="E560" s="331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</row>
    <row r="561" spans="1:23" x14ac:dyDescent="0.35">
      <c r="A561" s="209"/>
      <c r="B561" s="331"/>
      <c r="C561" s="324"/>
      <c r="D561" s="324"/>
      <c r="E561" s="331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</row>
    <row r="562" spans="1:23" x14ac:dyDescent="0.35">
      <c r="A562" s="209"/>
      <c r="B562" s="331"/>
      <c r="C562" s="324"/>
      <c r="D562" s="324"/>
      <c r="E562" s="331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</row>
    <row r="563" spans="1:23" x14ac:dyDescent="0.35">
      <c r="A563" s="209"/>
      <c r="B563" s="331"/>
      <c r="C563" s="324"/>
      <c r="D563" s="324"/>
      <c r="E563" s="331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</row>
    <row r="564" spans="1:23" x14ac:dyDescent="0.35">
      <c r="A564" s="209"/>
      <c r="B564" s="331"/>
      <c r="C564" s="324"/>
      <c r="D564" s="324"/>
      <c r="E564" s="331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</row>
    <row r="565" spans="1:23" x14ac:dyDescent="0.35">
      <c r="A565" s="209"/>
      <c r="B565" s="331"/>
      <c r="C565" s="324"/>
      <c r="D565" s="324"/>
      <c r="E565" s="331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</row>
    <row r="566" spans="1:23" x14ac:dyDescent="0.35">
      <c r="A566" s="209"/>
      <c r="B566" s="331"/>
      <c r="C566" s="324"/>
      <c r="D566" s="324"/>
      <c r="E566" s="331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</row>
    <row r="567" spans="1:23" x14ac:dyDescent="0.35">
      <c r="A567" s="209"/>
      <c r="B567" s="331"/>
      <c r="C567" s="324"/>
      <c r="D567" s="324"/>
      <c r="E567" s="331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</row>
    <row r="568" spans="1:23" x14ac:dyDescent="0.35">
      <c r="A568" s="209"/>
      <c r="B568" s="331"/>
      <c r="C568" s="324"/>
      <c r="D568" s="324"/>
      <c r="E568" s="331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</row>
    <row r="569" spans="1:23" x14ac:dyDescent="0.35">
      <c r="A569" s="209"/>
      <c r="B569" s="331"/>
      <c r="C569" s="324"/>
      <c r="D569" s="324"/>
      <c r="E569" s="331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</row>
    <row r="570" spans="1:23" x14ac:dyDescent="0.35">
      <c r="A570" s="209"/>
      <c r="B570" s="331"/>
      <c r="C570" s="324"/>
      <c r="D570" s="324"/>
      <c r="E570" s="331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</row>
    <row r="571" spans="1:23" x14ac:dyDescent="0.35">
      <c r="A571" s="209"/>
      <c r="B571" s="331"/>
      <c r="C571" s="324"/>
      <c r="D571" s="324"/>
      <c r="E571" s="331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</row>
    <row r="572" spans="1:23" x14ac:dyDescent="0.35">
      <c r="A572" s="209"/>
      <c r="B572" s="331"/>
      <c r="C572" s="324"/>
      <c r="D572" s="324"/>
      <c r="E572" s="331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</row>
    <row r="573" spans="1:23" x14ac:dyDescent="0.35">
      <c r="A573" s="209"/>
      <c r="B573" s="331"/>
      <c r="C573" s="324"/>
      <c r="D573" s="324"/>
      <c r="E573" s="331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</row>
    <row r="574" spans="1:23" x14ac:dyDescent="0.35">
      <c r="A574" s="209"/>
      <c r="B574" s="331"/>
      <c r="C574" s="324"/>
      <c r="D574" s="324"/>
      <c r="E574" s="331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</row>
    <row r="575" spans="1:23" x14ac:dyDescent="0.35">
      <c r="A575" s="209"/>
      <c r="B575" s="331"/>
      <c r="C575" s="324"/>
      <c r="D575" s="324"/>
      <c r="E575" s="331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</row>
    <row r="576" spans="1:23" x14ac:dyDescent="0.35">
      <c r="A576" s="209"/>
      <c r="B576" s="331"/>
      <c r="C576" s="324"/>
      <c r="D576" s="324"/>
      <c r="E576" s="331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</row>
    <row r="577" spans="1:23" x14ac:dyDescent="0.35">
      <c r="A577" s="209"/>
      <c r="B577" s="331"/>
      <c r="C577" s="324"/>
      <c r="D577" s="324"/>
      <c r="E577" s="331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</row>
    <row r="578" spans="1:23" x14ac:dyDescent="0.35">
      <c r="A578" s="209"/>
      <c r="B578" s="331"/>
      <c r="C578" s="324"/>
      <c r="D578" s="324"/>
      <c r="E578" s="331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</row>
    <row r="579" spans="1:23" x14ac:dyDescent="0.35">
      <c r="A579" s="209"/>
      <c r="B579" s="331"/>
      <c r="C579" s="324"/>
      <c r="D579" s="324"/>
      <c r="E579" s="331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</row>
    <row r="580" spans="1:23" x14ac:dyDescent="0.35">
      <c r="A580" s="209"/>
      <c r="B580" s="331"/>
      <c r="C580" s="324"/>
      <c r="D580" s="324"/>
      <c r="E580" s="331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</row>
    <row r="581" spans="1:23" x14ac:dyDescent="0.35">
      <c r="A581" s="209"/>
      <c r="B581" s="331"/>
      <c r="C581" s="324"/>
      <c r="D581" s="324"/>
      <c r="E581" s="331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</row>
    <row r="582" spans="1:23" x14ac:dyDescent="0.35">
      <c r="A582" s="209"/>
      <c r="B582" s="331"/>
      <c r="C582" s="324"/>
      <c r="D582" s="324"/>
      <c r="E582" s="331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</row>
    <row r="583" spans="1:23" x14ac:dyDescent="0.35">
      <c r="A583" s="209"/>
      <c r="B583" s="331"/>
      <c r="C583" s="324"/>
      <c r="D583" s="324"/>
      <c r="E583" s="331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</row>
    <row r="584" spans="1:23" x14ac:dyDescent="0.35">
      <c r="A584" s="209"/>
      <c r="B584" s="331"/>
      <c r="C584" s="324"/>
      <c r="D584" s="324"/>
      <c r="E584" s="331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</row>
    <row r="585" spans="1:23" x14ac:dyDescent="0.35">
      <c r="A585" s="209"/>
      <c r="B585" s="331"/>
      <c r="C585" s="324"/>
      <c r="D585" s="324"/>
      <c r="E585" s="331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</row>
    <row r="586" spans="1:23" x14ac:dyDescent="0.35">
      <c r="A586" s="209"/>
      <c r="B586" s="331"/>
      <c r="C586" s="324"/>
      <c r="D586" s="324"/>
      <c r="E586" s="331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</row>
    <row r="587" spans="1:23" x14ac:dyDescent="0.35">
      <c r="A587" s="209"/>
      <c r="B587" s="331"/>
      <c r="C587" s="324"/>
      <c r="D587" s="324"/>
      <c r="E587" s="331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</row>
    <row r="588" spans="1:23" x14ac:dyDescent="0.35">
      <c r="A588" s="209"/>
      <c r="B588" s="331"/>
      <c r="C588" s="324"/>
      <c r="D588" s="324"/>
      <c r="E588" s="331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</row>
    <row r="589" spans="1:23" x14ac:dyDescent="0.35">
      <c r="A589" s="209"/>
      <c r="B589" s="331"/>
      <c r="C589" s="324"/>
      <c r="D589" s="324"/>
      <c r="E589" s="331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</row>
    <row r="590" spans="1:23" x14ac:dyDescent="0.35">
      <c r="A590" s="209"/>
      <c r="B590" s="331"/>
      <c r="C590" s="324"/>
      <c r="D590" s="324"/>
      <c r="E590" s="331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</row>
    <row r="591" spans="1:23" x14ac:dyDescent="0.35">
      <c r="A591" s="209"/>
      <c r="B591" s="331"/>
      <c r="C591" s="324"/>
      <c r="D591" s="324"/>
      <c r="E591" s="331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</row>
    <row r="592" spans="1:23" x14ac:dyDescent="0.35">
      <c r="A592" s="209"/>
      <c r="B592" s="331"/>
      <c r="C592" s="324"/>
      <c r="D592" s="324"/>
      <c r="E592" s="331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</row>
    <row r="593" spans="1:23" x14ac:dyDescent="0.35">
      <c r="A593" s="209"/>
      <c r="B593" s="331"/>
      <c r="C593" s="324"/>
      <c r="D593" s="324"/>
      <c r="E593" s="331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</row>
    <row r="594" spans="1:23" x14ac:dyDescent="0.35">
      <c r="A594" s="209"/>
      <c r="B594" s="331"/>
      <c r="C594" s="324"/>
      <c r="D594" s="324"/>
      <c r="E594" s="331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</row>
    <row r="595" spans="1:23" x14ac:dyDescent="0.35">
      <c r="A595" s="209"/>
      <c r="B595" s="331"/>
      <c r="C595" s="324"/>
      <c r="D595" s="324"/>
      <c r="E595" s="331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</row>
    <row r="596" spans="1:23" x14ac:dyDescent="0.35">
      <c r="A596" s="209"/>
      <c r="B596" s="331"/>
      <c r="C596" s="324"/>
      <c r="D596" s="324"/>
      <c r="E596" s="331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</row>
    <row r="597" spans="1:23" x14ac:dyDescent="0.35">
      <c r="A597" s="209"/>
      <c r="B597" s="331"/>
      <c r="C597" s="324"/>
      <c r="D597" s="324"/>
      <c r="E597" s="331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</row>
    <row r="598" spans="1:23" x14ac:dyDescent="0.35">
      <c r="A598" s="209"/>
      <c r="B598" s="331"/>
      <c r="C598" s="324"/>
      <c r="D598" s="324"/>
      <c r="E598" s="331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</row>
    <row r="599" spans="1:23" x14ac:dyDescent="0.35">
      <c r="A599" s="209"/>
      <c r="B599" s="331"/>
      <c r="C599" s="324"/>
      <c r="D599" s="324"/>
      <c r="E599" s="331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</row>
    <row r="600" spans="1:23" x14ac:dyDescent="0.35">
      <c r="A600" s="209"/>
      <c r="B600" s="331"/>
      <c r="C600" s="324"/>
      <c r="D600" s="324"/>
      <c r="E600" s="331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</row>
    <row r="601" spans="1:23" x14ac:dyDescent="0.35">
      <c r="A601" s="209"/>
      <c r="B601" s="331"/>
      <c r="C601" s="324"/>
      <c r="D601" s="324"/>
      <c r="E601" s="331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</row>
    <row r="602" spans="1:23" x14ac:dyDescent="0.35">
      <c r="A602" s="209"/>
      <c r="B602" s="331"/>
      <c r="C602" s="324"/>
      <c r="D602" s="324"/>
      <c r="E602" s="331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</row>
    <row r="603" spans="1:23" x14ac:dyDescent="0.35">
      <c r="A603" s="209"/>
      <c r="B603" s="331"/>
      <c r="C603" s="324"/>
      <c r="D603" s="324"/>
      <c r="E603" s="331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</row>
    <row r="604" spans="1:23" x14ac:dyDescent="0.35">
      <c r="A604" s="209"/>
      <c r="B604" s="331"/>
      <c r="C604" s="324"/>
      <c r="D604" s="324"/>
      <c r="E604" s="331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</row>
    <row r="605" spans="1:23" x14ac:dyDescent="0.35">
      <c r="A605" s="209"/>
      <c r="B605" s="331"/>
      <c r="C605" s="324"/>
      <c r="D605" s="324"/>
      <c r="E605" s="331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</row>
    <row r="606" spans="1:23" x14ac:dyDescent="0.35">
      <c r="A606" s="209"/>
      <c r="B606" s="331"/>
      <c r="C606" s="324"/>
      <c r="D606" s="324"/>
      <c r="E606" s="331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</row>
    <row r="607" spans="1:23" x14ac:dyDescent="0.35">
      <c r="A607" s="209"/>
      <c r="B607" s="331"/>
      <c r="C607" s="324"/>
      <c r="D607" s="324"/>
      <c r="E607" s="331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</row>
    <row r="608" spans="1:23" x14ac:dyDescent="0.35">
      <c r="A608" s="209"/>
      <c r="B608" s="331"/>
      <c r="C608" s="324"/>
      <c r="D608" s="324"/>
      <c r="E608" s="331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</row>
    <row r="609" spans="1:23" x14ac:dyDescent="0.35">
      <c r="A609" s="209"/>
      <c r="B609" s="331"/>
      <c r="C609" s="324"/>
      <c r="D609" s="324"/>
      <c r="E609" s="331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</row>
    <row r="610" spans="1:23" x14ac:dyDescent="0.35">
      <c r="A610" s="209"/>
      <c r="B610" s="331"/>
      <c r="C610" s="324"/>
      <c r="D610" s="324"/>
      <c r="E610" s="331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</row>
    <row r="611" spans="1:23" x14ac:dyDescent="0.35">
      <c r="A611" s="209"/>
      <c r="B611" s="331"/>
      <c r="C611" s="324"/>
      <c r="D611" s="324"/>
      <c r="E611" s="331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</row>
    <row r="612" spans="1:23" x14ac:dyDescent="0.35">
      <c r="A612" s="209"/>
      <c r="B612" s="331"/>
      <c r="C612" s="324"/>
      <c r="D612" s="324"/>
      <c r="E612" s="331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</row>
    <row r="613" spans="1:23" x14ac:dyDescent="0.35">
      <c r="A613" s="209"/>
      <c r="B613" s="331"/>
      <c r="C613" s="324"/>
      <c r="D613" s="324"/>
      <c r="E613" s="331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</row>
    <row r="614" spans="1:23" x14ac:dyDescent="0.35">
      <c r="A614" s="209"/>
      <c r="B614" s="331"/>
      <c r="C614" s="324"/>
      <c r="D614" s="324"/>
      <c r="E614" s="331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</row>
    <row r="615" spans="1:23" x14ac:dyDescent="0.35">
      <c r="A615" s="209"/>
      <c r="B615" s="331"/>
      <c r="C615" s="324"/>
      <c r="D615" s="324"/>
      <c r="E615" s="331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</row>
    <row r="616" spans="1:23" x14ac:dyDescent="0.35">
      <c r="A616" s="209"/>
      <c r="B616" s="331"/>
      <c r="C616" s="324"/>
      <c r="D616" s="324"/>
      <c r="E616" s="331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</row>
    <row r="617" spans="1:23" x14ac:dyDescent="0.35">
      <c r="A617" s="209"/>
      <c r="B617" s="331"/>
      <c r="C617" s="324"/>
      <c r="D617" s="324"/>
      <c r="E617" s="331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</row>
    <row r="618" spans="1:23" x14ac:dyDescent="0.35">
      <c r="A618" s="209"/>
      <c r="B618" s="331"/>
      <c r="C618" s="324"/>
      <c r="D618" s="324"/>
      <c r="E618" s="331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</row>
    <row r="619" spans="1:23" x14ac:dyDescent="0.35">
      <c r="A619" s="209"/>
      <c r="B619" s="331"/>
      <c r="C619" s="324"/>
      <c r="D619" s="324"/>
      <c r="E619" s="331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</row>
    <row r="620" spans="1:23" x14ac:dyDescent="0.35">
      <c r="A620" s="209"/>
      <c r="B620" s="331"/>
      <c r="C620" s="324"/>
      <c r="D620" s="324"/>
      <c r="E620" s="331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</row>
    <row r="621" spans="1:23" x14ac:dyDescent="0.35">
      <c r="A621" s="209"/>
      <c r="B621" s="331"/>
      <c r="C621" s="324"/>
      <c r="D621" s="324"/>
      <c r="E621" s="331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</row>
    <row r="622" spans="1:23" x14ac:dyDescent="0.35">
      <c r="A622" s="209"/>
      <c r="B622" s="331"/>
      <c r="C622" s="324"/>
      <c r="D622" s="324"/>
      <c r="E622" s="331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</row>
    <row r="623" spans="1:23" x14ac:dyDescent="0.35">
      <c r="A623" s="209"/>
      <c r="B623" s="331"/>
      <c r="C623" s="324"/>
      <c r="D623" s="324"/>
      <c r="E623" s="331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</row>
    <row r="624" spans="1:23" x14ac:dyDescent="0.35">
      <c r="A624" s="209"/>
      <c r="B624" s="331"/>
      <c r="C624" s="324"/>
      <c r="D624" s="324"/>
      <c r="E624" s="331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</row>
    <row r="625" spans="1:23" x14ac:dyDescent="0.35">
      <c r="A625" s="209"/>
      <c r="B625" s="331"/>
      <c r="C625" s="324"/>
      <c r="D625" s="324"/>
      <c r="E625" s="331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</row>
    <row r="626" spans="1:23" x14ac:dyDescent="0.35">
      <c r="A626" s="209"/>
      <c r="B626" s="331"/>
      <c r="C626" s="324"/>
      <c r="D626" s="324"/>
      <c r="E626" s="331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</row>
    <row r="627" spans="1:23" x14ac:dyDescent="0.35">
      <c r="A627" s="209"/>
      <c r="B627" s="331"/>
      <c r="C627" s="324"/>
      <c r="D627" s="324"/>
      <c r="E627" s="331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</row>
    <row r="628" spans="1:23" x14ac:dyDescent="0.35">
      <c r="A628" s="209"/>
      <c r="B628" s="331"/>
      <c r="C628" s="324"/>
      <c r="D628" s="324"/>
      <c r="E628" s="331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</row>
    <row r="629" spans="1:23" x14ac:dyDescent="0.35">
      <c r="A629" s="209"/>
      <c r="B629" s="331"/>
      <c r="C629" s="324"/>
      <c r="D629" s="324"/>
      <c r="E629" s="331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</row>
    <row r="630" spans="1:23" x14ac:dyDescent="0.35">
      <c r="A630" s="209"/>
      <c r="B630" s="331"/>
      <c r="C630" s="324"/>
      <c r="D630" s="324"/>
      <c r="E630" s="331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</row>
    <row r="631" spans="1:23" x14ac:dyDescent="0.35">
      <c r="A631" s="209"/>
      <c r="B631" s="331"/>
      <c r="C631" s="324"/>
      <c r="D631" s="324"/>
      <c r="E631" s="331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</row>
    <row r="632" spans="1:23" x14ac:dyDescent="0.35">
      <c r="A632" s="209"/>
      <c r="B632" s="331"/>
      <c r="C632" s="324"/>
      <c r="D632" s="324"/>
      <c r="E632" s="331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</row>
    <row r="633" spans="1:23" x14ac:dyDescent="0.35">
      <c r="A633" s="209"/>
      <c r="B633" s="331"/>
      <c r="C633" s="324"/>
      <c r="D633" s="324"/>
      <c r="E633" s="331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</row>
    <row r="634" spans="1:23" x14ac:dyDescent="0.35">
      <c r="A634" s="209"/>
      <c r="B634" s="331"/>
      <c r="C634" s="324"/>
      <c r="D634" s="324"/>
      <c r="E634" s="331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</row>
    <row r="635" spans="1:23" x14ac:dyDescent="0.35">
      <c r="A635" s="209"/>
      <c r="B635" s="331"/>
      <c r="C635" s="324"/>
      <c r="D635" s="324"/>
      <c r="E635" s="331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</row>
    <row r="636" spans="1:23" x14ac:dyDescent="0.35">
      <c r="A636" s="209"/>
      <c r="B636" s="331"/>
      <c r="C636" s="324"/>
      <c r="D636" s="324"/>
      <c r="E636" s="331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</row>
    <row r="637" spans="1:23" x14ac:dyDescent="0.35">
      <c r="A637" s="209"/>
      <c r="B637" s="331"/>
      <c r="C637" s="324"/>
      <c r="D637" s="324"/>
      <c r="E637" s="331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</row>
    <row r="638" spans="1:23" x14ac:dyDescent="0.35">
      <c r="A638" s="209"/>
      <c r="B638" s="331"/>
      <c r="C638" s="324"/>
      <c r="D638" s="324"/>
      <c r="E638" s="331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</row>
    <row r="639" spans="1:23" x14ac:dyDescent="0.35">
      <c r="A639" s="209"/>
      <c r="B639" s="331"/>
      <c r="C639" s="324"/>
      <c r="D639" s="324"/>
      <c r="E639" s="331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</row>
    <row r="640" spans="1:23" x14ac:dyDescent="0.35">
      <c r="A640" s="209"/>
      <c r="B640" s="331"/>
      <c r="C640" s="324"/>
      <c r="D640" s="324"/>
      <c r="E640" s="331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</row>
    <row r="641" spans="1:23" x14ac:dyDescent="0.35">
      <c r="A641" s="209"/>
      <c r="B641" s="331"/>
      <c r="C641" s="324"/>
      <c r="D641" s="324"/>
      <c r="E641" s="331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</row>
    <row r="642" spans="1:23" x14ac:dyDescent="0.35">
      <c r="A642" s="209"/>
      <c r="B642" s="331"/>
      <c r="C642" s="324"/>
      <c r="D642" s="324"/>
      <c r="E642" s="331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</row>
    <row r="643" spans="1:23" x14ac:dyDescent="0.35">
      <c r="A643" s="209"/>
      <c r="B643" s="331"/>
      <c r="C643" s="324"/>
      <c r="D643" s="324"/>
      <c r="E643" s="331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</row>
    <row r="644" spans="1:23" x14ac:dyDescent="0.35">
      <c r="A644" s="209"/>
      <c r="B644" s="331"/>
      <c r="C644" s="324"/>
      <c r="D644" s="324"/>
      <c r="E644" s="331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</row>
    <row r="645" spans="1:23" x14ac:dyDescent="0.35">
      <c r="A645" s="209"/>
      <c r="B645" s="331"/>
      <c r="C645" s="324"/>
      <c r="D645" s="324"/>
      <c r="E645" s="331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</row>
    <row r="646" spans="1:23" x14ac:dyDescent="0.35">
      <c r="A646" s="209"/>
      <c r="B646" s="331"/>
      <c r="C646" s="324"/>
      <c r="D646" s="324"/>
      <c r="E646" s="331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</row>
    <row r="647" spans="1:23" x14ac:dyDescent="0.35">
      <c r="A647" s="209"/>
      <c r="B647" s="331"/>
      <c r="C647" s="324"/>
      <c r="D647" s="324"/>
      <c r="E647" s="331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</row>
    <row r="648" spans="1:23" x14ac:dyDescent="0.35">
      <c r="A648" s="209"/>
      <c r="B648" s="331"/>
      <c r="C648" s="324"/>
      <c r="D648" s="324"/>
      <c r="E648" s="331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</row>
    <row r="649" spans="1:23" x14ac:dyDescent="0.35">
      <c r="A649" s="209"/>
      <c r="B649" s="331"/>
      <c r="C649" s="324"/>
      <c r="D649" s="324"/>
      <c r="E649" s="331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</row>
    <row r="650" spans="1:23" x14ac:dyDescent="0.35">
      <c r="A650" s="209"/>
      <c r="B650" s="331"/>
      <c r="C650" s="324"/>
      <c r="D650" s="324"/>
      <c r="E650" s="331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</row>
    <row r="651" spans="1:23" x14ac:dyDescent="0.35">
      <c r="A651" s="209"/>
      <c r="B651" s="331"/>
      <c r="C651" s="324"/>
      <c r="D651" s="324"/>
      <c r="E651" s="331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</row>
    <row r="652" spans="1:23" x14ac:dyDescent="0.35">
      <c r="A652" s="209"/>
      <c r="B652" s="331"/>
      <c r="C652" s="324"/>
      <c r="D652" s="324"/>
      <c r="E652" s="331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</row>
    <row r="653" spans="1:23" x14ac:dyDescent="0.35">
      <c r="A653" s="209"/>
      <c r="B653" s="331"/>
      <c r="C653" s="324"/>
      <c r="D653" s="324"/>
      <c r="E653" s="331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</row>
    <row r="654" spans="1:23" x14ac:dyDescent="0.35">
      <c r="A654" s="209"/>
      <c r="B654" s="331"/>
      <c r="C654" s="324"/>
      <c r="D654" s="324"/>
      <c r="E654" s="331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</row>
    <row r="655" spans="1:23" x14ac:dyDescent="0.35">
      <c r="A655" s="209"/>
      <c r="B655" s="331"/>
      <c r="C655" s="324"/>
      <c r="D655" s="324"/>
      <c r="E655" s="331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</row>
    <row r="656" spans="1:23" x14ac:dyDescent="0.35">
      <c r="A656" s="209"/>
      <c r="B656" s="331"/>
      <c r="C656" s="324"/>
      <c r="D656" s="324"/>
      <c r="E656" s="331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</row>
    <row r="657" spans="1:23" x14ac:dyDescent="0.35">
      <c r="A657" s="209"/>
      <c r="B657" s="331"/>
      <c r="C657" s="324"/>
      <c r="D657" s="324"/>
      <c r="E657" s="331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</row>
    <row r="658" spans="1:23" x14ac:dyDescent="0.35">
      <c r="A658" s="209"/>
      <c r="B658" s="331"/>
      <c r="C658" s="324"/>
      <c r="D658" s="324"/>
      <c r="E658" s="331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</row>
    <row r="659" spans="1:23" x14ac:dyDescent="0.35">
      <c r="A659" s="209"/>
      <c r="B659" s="331"/>
      <c r="C659" s="324"/>
      <c r="D659" s="324"/>
      <c r="E659" s="331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</row>
    <row r="660" spans="1:23" x14ac:dyDescent="0.35">
      <c r="A660" s="209"/>
      <c r="B660" s="331"/>
      <c r="C660" s="324"/>
      <c r="D660" s="324"/>
      <c r="E660" s="331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</row>
    <row r="661" spans="1:23" x14ac:dyDescent="0.35">
      <c r="A661" s="209"/>
      <c r="B661" s="331"/>
      <c r="C661" s="324"/>
      <c r="D661" s="324"/>
      <c r="E661" s="331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</row>
    <row r="662" spans="1:23" x14ac:dyDescent="0.35">
      <c r="A662" s="209"/>
      <c r="B662" s="331"/>
      <c r="C662" s="324"/>
      <c r="D662" s="324"/>
      <c r="E662" s="331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</row>
    <row r="663" spans="1:23" x14ac:dyDescent="0.35">
      <c r="A663" s="209"/>
      <c r="B663" s="331"/>
      <c r="C663" s="324"/>
      <c r="D663" s="324"/>
      <c r="E663" s="331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</row>
    <row r="664" spans="1:23" x14ac:dyDescent="0.35">
      <c r="A664" s="209"/>
      <c r="B664" s="331"/>
      <c r="C664" s="324"/>
      <c r="D664" s="324"/>
      <c r="E664" s="331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</row>
    <row r="665" spans="1:23" x14ac:dyDescent="0.35">
      <c r="A665" s="209"/>
      <c r="B665" s="331"/>
      <c r="C665" s="324"/>
      <c r="D665" s="324"/>
      <c r="E665" s="331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</row>
    <row r="666" spans="1:23" x14ac:dyDescent="0.35">
      <c r="A666" s="209"/>
      <c r="B666" s="331"/>
      <c r="C666" s="324"/>
      <c r="D666" s="324"/>
      <c r="E666" s="331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</row>
    <row r="667" spans="1:23" x14ac:dyDescent="0.35">
      <c r="A667" s="209"/>
      <c r="B667" s="331"/>
      <c r="C667" s="324"/>
      <c r="D667" s="324"/>
      <c r="E667" s="331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</row>
    <row r="668" spans="1:23" x14ac:dyDescent="0.35">
      <c r="A668" s="209"/>
      <c r="B668" s="331"/>
      <c r="C668" s="324"/>
      <c r="D668" s="324"/>
      <c r="E668" s="331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</row>
    <row r="669" spans="1:23" x14ac:dyDescent="0.35">
      <c r="A669" s="209"/>
      <c r="B669" s="331"/>
      <c r="C669" s="324"/>
      <c r="D669" s="324"/>
      <c r="E669" s="331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</row>
    <row r="670" spans="1:23" x14ac:dyDescent="0.35">
      <c r="A670" s="209"/>
      <c r="B670" s="331"/>
      <c r="C670" s="324"/>
      <c r="D670" s="324"/>
      <c r="E670" s="331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</row>
    <row r="671" spans="1:23" x14ac:dyDescent="0.35">
      <c r="A671" s="209"/>
      <c r="B671" s="331"/>
      <c r="C671" s="324"/>
      <c r="D671" s="324"/>
      <c r="E671" s="331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</row>
    <row r="672" spans="1:23" x14ac:dyDescent="0.35">
      <c r="A672" s="209"/>
      <c r="B672" s="331"/>
      <c r="C672" s="324"/>
      <c r="D672" s="324"/>
      <c r="E672" s="331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</row>
    <row r="673" spans="1:23" x14ac:dyDescent="0.35">
      <c r="A673" s="209"/>
      <c r="B673" s="331"/>
      <c r="C673" s="324"/>
      <c r="D673" s="324"/>
      <c r="E673" s="331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</row>
    <row r="674" spans="1:23" x14ac:dyDescent="0.35">
      <c r="A674" s="209"/>
      <c r="B674" s="331"/>
      <c r="C674" s="324"/>
      <c r="D674" s="324"/>
      <c r="E674" s="331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</row>
    <row r="675" spans="1:23" x14ac:dyDescent="0.35">
      <c r="A675" s="209"/>
      <c r="B675" s="331"/>
      <c r="C675" s="324"/>
      <c r="D675" s="324"/>
      <c r="E675" s="331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</row>
    <row r="676" spans="1:23" x14ac:dyDescent="0.35">
      <c r="A676" s="209"/>
      <c r="B676" s="331"/>
      <c r="C676" s="324"/>
      <c r="D676" s="324"/>
      <c r="E676" s="331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</row>
    <row r="677" spans="1:23" x14ac:dyDescent="0.35">
      <c r="A677" s="209"/>
      <c r="B677" s="331"/>
      <c r="C677" s="324"/>
      <c r="D677" s="324"/>
      <c r="E677" s="331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</row>
    <row r="678" spans="1:23" x14ac:dyDescent="0.35">
      <c r="A678" s="209"/>
      <c r="B678" s="331"/>
      <c r="C678" s="324"/>
      <c r="D678" s="324"/>
      <c r="E678" s="331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</row>
    <row r="679" spans="1:23" x14ac:dyDescent="0.35">
      <c r="A679" s="209"/>
      <c r="B679" s="331"/>
      <c r="C679" s="324"/>
      <c r="D679" s="324"/>
      <c r="E679" s="331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</row>
    <row r="680" spans="1:23" x14ac:dyDescent="0.35">
      <c r="A680" s="209"/>
      <c r="B680" s="331"/>
      <c r="C680" s="324"/>
      <c r="D680" s="324"/>
      <c r="E680" s="331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</row>
    <row r="681" spans="1:23" x14ac:dyDescent="0.35">
      <c r="A681" s="209"/>
      <c r="B681" s="331"/>
      <c r="C681" s="324"/>
      <c r="D681" s="324"/>
      <c r="E681" s="331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</row>
    <row r="682" spans="1:23" x14ac:dyDescent="0.35">
      <c r="A682" s="209"/>
      <c r="B682" s="331"/>
      <c r="C682" s="324"/>
      <c r="D682" s="324"/>
      <c r="E682" s="331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</row>
    <row r="683" spans="1:23" x14ac:dyDescent="0.35">
      <c r="A683" s="209"/>
      <c r="B683" s="331"/>
      <c r="C683" s="324"/>
      <c r="D683" s="324"/>
      <c r="E683" s="331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</row>
    <row r="684" spans="1:23" x14ac:dyDescent="0.35">
      <c r="A684" s="209"/>
      <c r="B684" s="331"/>
      <c r="C684" s="324"/>
      <c r="D684" s="324"/>
      <c r="E684" s="331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</row>
    <row r="685" spans="1:23" x14ac:dyDescent="0.35">
      <c r="A685" s="209"/>
      <c r="B685" s="331"/>
      <c r="C685" s="324"/>
      <c r="D685" s="324"/>
      <c r="E685" s="331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</row>
    <row r="686" spans="1:23" x14ac:dyDescent="0.35">
      <c r="A686" s="209"/>
      <c r="B686" s="331"/>
      <c r="C686" s="324"/>
      <c r="D686" s="324"/>
      <c r="E686" s="331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</row>
    <row r="687" spans="1:23" x14ac:dyDescent="0.35">
      <c r="A687" s="209"/>
      <c r="B687" s="331"/>
      <c r="C687" s="324"/>
      <c r="D687" s="324"/>
      <c r="E687" s="331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</row>
    <row r="688" spans="1:23" x14ac:dyDescent="0.35">
      <c r="A688" s="209"/>
      <c r="B688" s="331"/>
      <c r="C688" s="324"/>
      <c r="D688" s="324"/>
      <c r="E688" s="331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</row>
    <row r="689" spans="1:23" x14ac:dyDescent="0.35">
      <c r="A689" s="209"/>
      <c r="B689" s="331"/>
      <c r="C689" s="324"/>
      <c r="D689" s="324"/>
      <c r="E689" s="331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</row>
    <row r="690" spans="1:23" x14ac:dyDescent="0.35">
      <c r="A690" s="209"/>
      <c r="B690" s="331"/>
      <c r="C690" s="324"/>
      <c r="D690" s="324"/>
      <c r="E690" s="331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</row>
    <row r="691" spans="1:23" x14ac:dyDescent="0.35">
      <c r="A691" s="209"/>
      <c r="B691" s="331"/>
      <c r="C691" s="324"/>
      <c r="D691" s="324"/>
      <c r="E691" s="331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</row>
    <row r="692" spans="1:23" x14ac:dyDescent="0.35">
      <c r="A692" s="209"/>
      <c r="B692" s="331"/>
      <c r="C692" s="324"/>
      <c r="D692" s="324"/>
      <c r="E692" s="331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</row>
    <row r="693" spans="1:23" x14ac:dyDescent="0.35">
      <c r="A693" s="209"/>
      <c r="B693" s="331"/>
      <c r="C693" s="324"/>
      <c r="D693" s="324"/>
      <c r="E693" s="331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</row>
    <row r="694" spans="1:23" x14ac:dyDescent="0.35">
      <c r="A694" s="209"/>
      <c r="B694" s="331"/>
      <c r="C694" s="324"/>
      <c r="D694" s="324"/>
      <c r="E694" s="331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</row>
    <row r="695" spans="1:23" x14ac:dyDescent="0.35">
      <c r="A695" s="209"/>
      <c r="B695" s="331"/>
      <c r="C695" s="324"/>
      <c r="D695" s="324"/>
      <c r="E695" s="331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</row>
    <row r="696" spans="1:23" x14ac:dyDescent="0.35">
      <c r="A696" s="209"/>
      <c r="B696" s="331"/>
      <c r="C696" s="324"/>
      <c r="D696" s="324"/>
      <c r="E696" s="331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</row>
    <row r="697" spans="1:23" x14ac:dyDescent="0.35">
      <c r="A697" s="209"/>
      <c r="B697" s="331"/>
      <c r="C697" s="324"/>
      <c r="D697" s="324"/>
      <c r="E697" s="331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</row>
    <row r="698" spans="1:23" x14ac:dyDescent="0.35">
      <c r="A698" s="209"/>
      <c r="B698" s="331"/>
      <c r="C698" s="324"/>
      <c r="D698" s="324"/>
      <c r="E698" s="331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</row>
    <row r="699" spans="1:23" x14ac:dyDescent="0.35">
      <c r="A699" s="209"/>
      <c r="B699" s="331"/>
      <c r="C699" s="324"/>
      <c r="D699" s="324"/>
      <c r="E699" s="331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</row>
    <row r="700" spans="1:23" x14ac:dyDescent="0.35">
      <c r="A700" s="209"/>
      <c r="B700" s="331"/>
      <c r="C700" s="324"/>
      <c r="D700" s="324"/>
      <c r="E700" s="331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</row>
    <row r="701" spans="1:23" x14ac:dyDescent="0.35">
      <c r="A701" s="209"/>
      <c r="B701" s="331"/>
      <c r="C701" s="324"/>
      <c r="D701" s="324"/>
      <c r="E701" s="331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</row>
    <row r="702" spans="1:23" x14ac:dyDescent="0.35">
      <c r="A702" s="209"/>
      <c r="B702" s="331"/>
      <c r="C702" s="324"/>
      <c r="D702" s="324"/>
      <c r="E702" s="331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</row>
    <row r="703" spans="1:23" x14ac:dyDescent="0.35">
      <c r="A703" s="209"/>
      <c r="B703" s="331"/>
      <c r="C703" s="324"/>
      <c r="D703" s="324"/>
      <c r="E703" s="331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</row>
    <row r="704" spans="1:23" x14ac:dyDescent="0.35">
      <c r="A704" s="209"/>
      <c r="B704" s="331"/>
      <c r="C704" s="324"/>
      <c r="D704" s="324"/>
      <c r="E704" s="331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</row>
    <row r="705" spans="1:23" x14ac:dyDescent="0.35">
      <c r="A705" s="209"/>
      <c r="B705" s="331"/>
      <c r="C705" s="324"/>
      <c r="D705" s="324"/>
      <c r="E705" s="331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</row>
    <row r="706" spans="1:23" x14ac:dyDescent="0.35">
      <c r="A706" s="209"/>
      <c r="B706" s="331"/>
      <c r="C706" s="324"/>
      <c r="D706" s="324"/>
      <c r="E706" s="331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</row>
    <row r="707" spans="1:23" x14ac:dyDescent="0.35">
      <c r="A707" s="209"/>
      <c r="B707" s="331"/>
      <c r="C707" s="324"/>
      <c r="D707" s="324"/>
      <c r="E707" s="331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</row>
  </sheetData>
  <mergeCells count="6"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Y1014"/>
  <sheetViews>
    <sheetView topLeftCell="A10" zoomScaleNormal="100"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29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32" t="s">
        <v>36</v>
      </c>
      <c r="B5" s="298"/>
      <c r="C5" s="33" t="s">
        <v>37</v>
      </c>
      <c r="D5" s="301"/>
      <c r="E5" s="33" t="s">
        <v>37</v>
      </c>
      <c r="F5" s="33" t="s">
        <v>37</v>
      </c>
      <c r="G5" s="298"/>
      <c r="H5" s="33" t="s">
        <v>37</v>
      </c>
      <c r="I5" s="298"/>
      <c r="J5" s="33" t="s">
        <v>37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32" t="s">
        <v>36</v>
      </c>
      <c r="B6" s="299"/>
      <c r="C6" s="33" t="s">
        <v>37</v>
      </c>
      <c r="D6" s="299"/>
      <c r="E6" s="33" t="s">
        <v>37</v>
      </c>
      <c r="F6" s="33" t="s">
        <v>37</v>
      </c>
      <c r="G6" s="299"/>
      <c r="H6" s="33" t="s">
        <v>37</v>
      </c>
      <c r="I6" s="299"/>
      <c r="J6" s="33" t="s">
        <v>37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32" t="s">
        <v>36</v>
      </c>
      <c r="B7" s="299"/>
      <c r="C7" s="34" t="s">
        <v>36</v>
      </c>
      <c r="D7" s="299"/>
      <c r="E7" s="33" t="s">
        <v>37</v>
      </c>
      <c r="F7" s="33" t="s">
        <v>37</v>
      </c>
      <c r="G7" s="299"/>
      <c r="H7" s="33" t="s">
        <v>37</v>
      </c>
      <c r="I7" s="299"/>
      <c r="J7" s="33" t="s">
        <v>37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32" t="s">
        <v>36</v>
      </c>
      <c r="B8" s="299"/>
      <c r="C8" s="34" t="s">
        <v>36</v>
      </c>
      <c r="D8" s="299"/>
      <c r="E8" s="33" t="s">
        <v>37</v>
      </c>
      <c r="F8" s="33" t="s">
        <v>37</v>
      </c>
      <c r="G8" s="299"/>
      <c r="H8" s="33" t="s">
        <v>37</v>
      </c>
      <c r="I8" s="299"/>
      <c r="J8" s="33" t="s">
        <v>37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32" t="s">
        <v>36</v>
      </c>
      <c r="B9" s="299"/>
      <c r="C9" s="34" t="s">
        <v>36</v>
      </c>
      <c r="D9" s="299"/>
      <c r="E9" s="33" t="s">
        <v>37</v>
      </c>
      <c r="F9" s="33" t="s">
        <v>37</v>
      </c>
      <c r="G9" s="299"/>
      <c r="H9" s="33" t="s">
        <v>37</v>
      </c>
      <c r="I9" s="299"/>
      <c r="J9" s="33" t="s">
        <v>37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32" t="s">
        <v>36</v>
      </c>
      <c r="B10" s="299"/>
      <c r="C10" s="34" t="s">
        <v>36</v>
      </c>
      <c r="D10" s="299"/>
      <c r="E10" s="33" t="s">
        <v>37</v>
      </c>
      <c r="F10" s="33" t="s">
        <v>37</v>
      </c>
      <c r="G10" s="299"/>
      <c r="H10" s="33" t="s">
        <v>37</v>
      </c>
      <c r="I10" s="299"/>
      <c r="J10" s="33" t="s">
        <v>37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32" t="s">
        <v>36</v>
      </c>
      <c r="B11" s="299"/>
      <c r="C11" s="34" t="s">
        <v>36</v>
      </c>
      <c r="D11" s="299"/>
      <c r="E11" s="33" t="s">
        <v>37</v>
      </c>
      <c r="F11" s="33" t="s">
        <v>37</v>
      </c>
      <c r="G11" s="299"/>
      <c r="H11" s="33" t="s">
        <v>37</v>
      </c>
      <c r="I11" s="299"/>
      <c r="J11" s="33" t="s">
        <v>37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32" t="s">
        <v>36</v>
      </c>
      <c r="B12" s="299"/>
      <c r="C12" s="34" t="s">
        <v>36</v>
      </c>
      <c r="D12" s="299"/>
      <c r="E12" s="33" t="s">
        <v>37</v>
      </c>
      <c r="F12" s="33" t="s">
        <v>37</v>
      </c>
      <c r="G12" s="299"/>
      <c r="H12" s="33" t="s">
        <v>37</v>
      </c>
      <c r="I12" s="299"/>
      <c r="J12" s="33" t="s">
        <v>37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32" t="s">
        <v>36</v>
      </c>
      <c r="B13" s="299"/>
      <c r="C13" s="34" t="s">
        <v>36</v>
      </c>
      <c r="D13" s="299"/>
      <c r="E13" s="33" t="s">
        <v>37</v>
      </c>
      <c r="F13" s="33" t="s">
        <v>37</v>
      </c>
      <c r="G13" s="299"/>
      <c r="H13" s="33" t="s">
        <v>37</v>
      </c>
      <c r="I13" s="299"/>
      <c r="J13" s="33" t="s">
        <v>37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32" t="s">
        <v>36</v>
      </c>
      <c r="B14" s="300"/>
      <c r="C14" s="34" t="s">
        <v>36</v>
      </c>
      <c r="D14" s="300"/>
      <c r="E14" s="33" t="s">
        <v>37</v>
      </c>
      <c r="F14" s="33" t="s">
        <v>37</v>
      </c>
      <c r="G14" s="300"/>
      <c r="H14" s="33" t="s">
        <v>37</v>
      </c>
      <c r="I14" s="300"/>
      <c r="J14" s="33" t="s">
        <v>37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JOHNSON AND JOHNSON INDONESIA TWO")</f>
        <v>PT. JOHNSON AND JOHNSON INDONESIA TWO</v>
      </c>
      <c r="B21" s="284"/>
      <c r="C21" s="36">
        <f t="shared" ref="C21:C40" ca="1" si="0">IF(A21="","",COUNTIF($A$5:$J$14,A21)*50 + IFERROR(D23,0))</f>
        <v>900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IFERROR(__xludf.DUMMYFUNCTION("""COMPUTED_VALUE"""),"RMC")</f>
        <v>RMC</v>
      </c>
      <c r="B22" s="284"/>
      <c r="C22" s="36">
        <f t="shared" ca="1" si="0"/>
        <v>2100</v>
      </c>
      <c r="D22" s="40"/>
      <c r="E22" s="37"/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16:J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J17"/>
    <mergeCell ref="A20:B20"/>
    <mergeCell ref="F20:H20"/>
    <mergeCell ref="A21:B21"/>
    <mergeCell ref="A22:B22"/>
    <mergeCell ref="G21:H21"/>
  </mergeCells>
  <conditionalFormatting sqref="G24:H24">
    <cfRule type="cellIs" dxfId="62" priority="1" operator="equal">
      <formula>"SPACE TERSEDIA"</formula>
    </cfRule>
    <cfRule type="cellIs" dxfId="61" priority="2" operator="equal">
      <formula>"FULL"</formula>
    </cfRule>
    <cfRule type="cellIs" dxfId="60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outlinePr summaryBelow="0" summaryRight="0"/>
  </sheetPr>
  <dimension ref="A1:Y1014"/>
  <sheetViews>
    <sheetView topLeftCell="A6" zoomScale="70" zoomScaleNormal="70"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47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43" t="s">
        <v>48</v>
      </c>
      <c r="B5" s="298"/>
      <c r="C5" s="43" t="s">
        <v>48</v>
      </c>
      <c r="D5" s="301"/>
      <c r="E5" s="43" t="s">
        <v>48</v>
      </c>
      <c r="F5" s="43" t="s">
        <v>48</v>
      </c>
      <c r="G5" s="298"/>
      <c r="H5" s="43" t="s">
        <v>48</v>
      </c>
      <c r="I5" s="298"/>
      <c r="J5" s="44" t="s">
        <v>49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43" t="s">
        <v>48</v>
      </c>
      <c r="B6" s="299"/>
      <c r="C6" s="43" t="s">
        <v>48</v>
      </c>
      <c r="D6" s="299"/>
      <c r="E6" s="43" t="s">
        <v>48</v>
      </c>
      <c r="F6" s="43" t="s">
        <v>48</v>
      </c>
      <c r="G6" s="299"/>
      <c r="H6" s="43" t="s">
        <v>48</v>
      </c>
      <c r="I6" s="299"/>
      <c r="J6" s="44" t="s">
        <v>49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43" t="s">
        <v>48</v>
      </c>
      <c r="B7" s="299"/>
      <c r="C7" s="43" t="s">
        <v>48</v>
      </c>
      <c r="D7" s="299"/>
      <c r="E7" s="43" t="s">
        <v>48</v>
      </c>
      <c r="F7" s="43" t="s">
        <v>48</v>
      </c>
      <c r="G7" s="299"/>
      <c r="H7" s="43" t="s">
        <v>48</v>
      </c>
      <c r="I7" s="299"/>
      <c r="J7" s="44" t="s">
        <v>49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43" t="s">
        <v>48</v>
      </c>
      <c r="B8" s="299"/>
      <c r="C8" s="43" t="s">
        <v>48</v>
      </c>
      <c r="D8" s="299"/>
      <c r="E8" s="43" t="s">
        <v>48</v>
      </c>
      <c r="F8" s="43" t="s">
        <v>48</v>
      </c>
      <c r="G8" s="299"/>
      <c r="H8" s="43" t="s">
        <v>48</v>
      </c>
      <c r="I8" s="299"/>
      <c r="J8" s="44" t="s">
        <v>49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43" t="s">
        <v>48</v>
      </c>
      <c r="B9" s="299"/>
      <c r="C9" s="43" t="s">
        <v>48</v>
      </c>
      <c r="D9" s="299"/>
      <c r="E9" s="43" t="s">
        <v>48</v>
      </c>
      <c r="F9" s="43" t="s">
        <v>48</v>
      </c>
      <c r="G9" s="299"/>
      <c r="H9" s="43" t="s">
        <v>48</v>
      </c>
      <c r="I9" s="299"/>
      <c r="J9" s="44" t="s">
        <v>49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43" t="s">
        <v>48</v>
      </c>
      <c r="B10" s="299"/>
      <c r="C10" s="43" t="s">
        <v>48</v>
      </c>
      <c r="D10" s="299"/>
      <c r="E10" s="43" t="s">
        <v>48</v>
      </c>
      <c r="F10" s="43" t="s">
        <v>48</v>
      </c>
      <c r="G10" s="299"/>
      <c r="H10" s="44" t="s">
        <v>49</v>
      </c>
      <c r="I10" s="299"/>
      <c r="J10" s="44" t="s">
        <v>49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43" t="s">
        <v>48</v>
      </c>
      <c r="B11" s="299"/>
      <c r="C11" s="43" t="s">
        <v>48</v>
      </c>
      <c r="D11" s="299"/>
      <c r="E11" s="43" t="s">
        <v>48</v>
      </c>
      <c r="F11" s="43" t="s">
        <v>48</v>
      </c>
      <c r="G11" s="299"/>
      <c r="H11" s="44" t="s">
        <v>49</v>
      </c>
      <c r="I11" s="299"/>
      <c r="J11" s="44" t="s">
        <v>49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43" t="s">
        <v>48</v>
      </c>
      <c r="B12" s="299"/>
      <c r="C12" s="43" t="s">
        <v>48</v>
      </c>
      <c r="D12" s="299"/>
      <c r="E12" s="43" t="s">
        <v>48</v>
      </c>
      <c r="F12" s="43" t="s">
        <v>48</v>
      </c>
      <c r="G12" s="299"/>
      <c r="H12" s="44" t="s">
        <v>49</v>
      </c>
      <c r="I12" s="299"/>
      <c r="J12" s="44" t="s">
        <v>49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43" t="s">
        <v>48</v>
      </c>
      <c r="B13" s="299"/>
      <c r="C13" s="43" t="s">
        <v>48</v>
      </c>
      <c r="D13" s="299"/>
      <c r="E13" s="43" t="s">
        <v>48</v>
      </c>
      <c r="F13" s="43" t="s">
        <v>48</v>
      </c>
      <c r="G13" s="299"/>
      <c r="H13" s="44" t="s">
        <v>49</v>
      </c>
      <c r="I13" s="299"/>
      <c r="J13" s="44" t="s">
        <v>49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43" t="s">
        <v>48</v>
      </c>
      <c r="B14" s="300"/>
      <c r="C14" s="43" t="s">
        <v>48</v>
      </c>
      <c r="D14" s="300"/>
      <c r="E14" s="43" t="s">
        <v>48</v>
      </c>
      <c r="F14" s="43" t="s">
        <v>48</v>
      </c>
      <c r="G14" s="300"/>
      <c r="H14" s="44" t="s">
        <v>49</v>
      </c>
      <c r="I14" s="300"/>
      <c r="J14" s="44" t="s">
        <v>49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CLASSIC FINE FOOD")</f>
        <v>PT. CLASSIC FINE FOOD</v>
      </c>
      <c r="B21" s="284"/>
      <c r="C21" s="36">
        <f t="shared" ref="C21:C40" ca="1" si="0">IF(A21="","",COUNTIF($A$5:$J$14,A21)*50 + IFERROR(D23,0))</f>
        <v>2250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IFERROR(__xludf.DUMMYFUNCTION("""COMPUTED_VALUE"""),"PT. LUXCHEM INDONESIA")</f>
        <v>PT. LUXCHEM INDONESIA</v>
      </c>
      <c r="B22" s="284"/>
      <c r="C22" s="36">
        <f t="shared" ca="1" si="0"/>
        <v>750</v>
      </c>
      <c r="D22" s="40"/>
      <c r="E22" s="37"/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16:J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J17"/>
    <mergeCell ref="A20:B20"/>
    <mergeCell ref="F20:H20"/>
    <mergeCell ref="A21:B21"/>
    <mergeCell ref="A22:B22"/>
    <mergeCell ref="G21:H21"/>
  </mergeCells>
  <conditionalFormatting sqref="G24:H24">
    <cfRule type="cellIs" dxfId="59" priority="1" operator="equal">
      <formula>"SPACE TERSEDIA"</formula>
    </cfRule>
    <cfRule type="cellIs" dxfId="58" priority="2" operator="equal">
      <formula>"FULL"</formula>
    </cfRule>
    <cfRule type="cellIs" dxfId="57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outlinePr summaryBelow="0" summaryRight="0"/>
  </sheetPr>
  <dimension ref="A1:Y1014"/>
  <sheetViews>
    <sheetView topLeftCell="A8" zoomScale="70" zoomScaleNormal="70"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50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45" t="s">
        <v>51</v>
      </c>
      <c r="B5" s="298"/>
      <c r="C5" s="46" t="s">
        <v>52</v>
      </c>
      <c r="D5" s="301"/>
      <c r="E5" s="47" t="s">
        <v>53</v>
      </c>
      <c r="F5" s="47" t="s">
        <v>53</v>
      </c>
      <c r="G5" s="298"/>
      <c r="H5" s="48" t="s">
        <v>54</v>
      </c>
      <c r="I5" s="298"/>
      <c r="J5" s="49" t="s">
        <v>55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45" t="s">
        <v>51</v>
      </c>
      <c r="B6" s="299"/>
      <c r="C6" s="46" t="s">
        <v>52</v>
      </c>
      <c r="D6" s="299"/>
      <c r="E6" s="47" t="s">
        <v>53</v>
      </c>
      <c r="F6" s="47" t="s">
        <v>53</v>
      </c>
      <c r="G6" s="299"/>
      <c r="H6" s="48" t="s">
        <v>54</v>
      </c>
      <c r="I6" s="299"/>
      <c r="J6" s="49" t="s">
        <v>55</v>
      </c>
      <c r="K6" s="284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45" t="s">
        <v>51</v>
      </c>
      <c r="B7" s="299"/>
      <c r="C7" s="50" t="s">
        <v>56</v>
      </c>
      <c r="D7" s="299"/>
      <c r="E7" s="47" t="s">
        <v>53</v>
      </c>
      <c r="F7" s="47" t="s">
        <v>53</v>
      </c>
      <c r="G7" s="299"/>
      <c r="H7" s="51" t="s">
        <v>57</v>
      </c>
      <c r="I7" s="299"/>
      <c r="J7" s="49" t="s">
        <v>55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45" t="s">
        <v>51</v>
      </c>
      <c r="B8" s="299"/>
      <c r="C8" s="50" t="s">
        <v>56</v>
      </c>
      <c r="D8" s="299"/>
      <c r="E8" s="47" t="s">
        <v>53</v>
      </c>
      <c r="F8" s="47" t="s">
        <v>53</v>
      </c>
      <c r="G8" s="299"/>
      <c r="H8" s="51" t="s">
        <v>57</v>
      </c>
      <c r="I8" s="299"/>
      <c r="J8" s="49" t="s">
        <v>55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45" t="s">
        <v>51</v>
      </c>
      <c r="B9" s="299"/>
      <c r="C9" s="52" t="s">
        <v>58</v>
      </c>
      <c r="D9" s="299"/>
      <c r="E9" s="47" t="s">
        <v>53</v>
      </c>
      <c r="F9" s="47" t="s">
        <v>53</v>
      </c>
      <c r="G9" s="299"/>
      <c r="H9" s="53" t="s">
        <v>59</v>
      </c>
      <c r="I9" s="299"/>
      <c r="J9" s="49" t="s">
        <v>55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45" t="s">
        <v>51</v>
      </c>
      <c r="B10" s="299"/>
      <c r="C10" s="52" t="s">
        <v>58</v>
      </c>
      <c r="D10" s="299"/>
      <c r="E10" s="47" t="s">
        <v>53</v>
      </c>
      <c r="F10" s="47" t="s">
        <v>53</v>
      </c>
      <c r="G10" s="299"/>
      <c r="H10" s="53" t="s">
        <v>59</v>
      </c>
      <c r="I10" s="299"/>
      <c r="J10" s="49" t="s">
        <v>55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45" t="s">
        <v>51</v>
      </c>
      <c r="B11" s="299"/>
      <c r="C11" s="47" t="s">
        <v>53</v>
      </c>
      <c r="D11" s="299"/>
      <c r="E11" s="47" t="s">
        <v>53</v>
      </c>
      <c r="F11" s="47" t="s">
        <v>53</v>
      </c>
      <c r="G11" s="299"/>
      <c r="H11" s="54" t="s">
        <v>60</v>
      </c>
      <c r="I11" s="299"/>
      <c r="J11" s="49" t="s">
        <v>55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45" t="s">
        <v>51</v>
      </c>
      <c r="B12" s="299"/>
      <c r="C12" s="47" t="s">
        <v>53</v>
      </c>
      <c r="D12" s="299"/>
      <c r="E12" s="47" t="s">
        <v>53</v>
      </c>
      <c r="F12" s="49" t="s">
        <v>55</v>
      </c>
      <c r="G12" s="299"/>
      <c r="H12" s="49" t="s">
        <v>55</v>
      </c>
      <c r="I12" s="299"/>
      <c r="J12" s="49" t="s">
        <v>55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45" t="s">
        <v>51</v>
      </c>
      <c r="B13" s="299"/>
      <c r="C13" s="47" t="s">
        <v>53</v>
      </c>
      <c r="D13" s="299"/>
      <c r="E13" s="47" t="s">
        <v>53</v>
      </c>
      <c r="F13" s="49" t="s">
        <v>55</v>
      </c>
      <c r="G13" s="299"/>
      <c r="H13" s="49" t="s">
        <v>55</v>
      </c>
      <c r="I13" s="299"/>
      <c r="J13" s="49" t="s">
        <v>55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46" t="s">
        <v>52</v>
      </c>
      <c r="B14" s="300"/>
      <c r="C14" s="47" t="s">
        <v>53</v>
      </c>
      <c r="D14" s="300"/>
      <c r="E14" s="47" t="s">
        <v>53</v>
      </c>
      <c r="F14" s="49" t="s">
        <v>55</v>
      </c>
      <c r="G14" s="300"/>
      <c r="H14" s="49" t="s">
        <v>55</v>
      </c>
      <c r="I14" s="300"/>
      <c r="J14" s="49" t="s">
        <v>55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)"),"PT.DHANUSH")</f>
        <v>PT.DHANUSH</v>
      </c>
      <c r="B21" s="284"/>
      <c r="C21" s="36">
        <f t="shared" ref="C21:C38" ca="1" si="0">IF(A21="","",COUNTIF($A$5:$J$14,A21)*50 + IFERROR(D21,0))</f>
        <v>450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IFERROR(__xludf.DUMMYFUNCTION("""COMPUTED_VALUE"""),"PT.PRIMACOMM")</f>
        <v>PT.PRIMACOMM</v>
      </c>
      <c r="B22" s="284"/>
      <c r="C22" s="36">
        <f t="shared" ca="1" si="0"/>
        <v>130</v>
      </c>
      <c r="D22" s="40">
        <v>-20</v>
      </c>
      <c r="E22" s="37"/>
      <c r="F22" s="38" t="s">
        <v>44</v>
      </c>
      <c r="G22" s="39">
        <f ca="1">SUM(C21:C1014)</f>
        <v>3010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 t="str">
        <f ca="1">IFERROR(__xludf.DUMMYFUNCTION("""COMPUTED_VALUE"""),"PT.HITE JINRO")</f>
        <v>PT.HITE JINRO</v>
      </c>
      <c r="B23" s="284"/>
      <c r="C23" s="36">
        <f t="shared" ca="1" si="0"/>
        <v>100</v>
      </c>
      <c r="D23" s="40"/>
      <c r="E23" s="37"/>
      <c r="F23" s="38" t="s">
        <v>45</v>
      </c>
      <c r="G23" s="290">
        <f ca="1">G21-G22</f>
        <v>-10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 t="str">
        <f ca="1">IFERROR(__xludf.DUMMYFUNCTION("""COMPUTED_VALUE"""),"PT. LANGIT BIRU")</f>
        <v>PT. LANGIT BIRU</v>
      </c>
      <c r="B24" s="284"/>
      <c r="C24" s="36">
        <f t="shared" ca="1" si="0"/>
        <v>100</v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 t="str">
        <f ca="1">IFERROR(__xludf.DUMMYFUNCTION("""COMPUTED_VALUE"""),"PT.CIBES")</f>
        <v>PT.CIBES</v>
      </c>
      <c r="B25" s="284"/>
      <c r="C25" s="36">
        <f t="shared" ca="1" si="0"/>
        <v>1080</v>
      </c>
      <c r="D25" s="40">
        <v>30</v>
      </c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 t="str">
        <f ca="1">IFERROR(__xludf.DUMMYFUNCTION("""COMPUTED_VALUE"""),"PERTAMINA PETROCHEMICAL ")</f>
        <v xml:space="preserve">PERTAMINA PETROCHEMICAL </v>
      </c>
      <c r="B26" s="284"/>
      <c r="C26" s="36">
        <f t="shared" ca="1" si="0"/>
        <v>800</v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 t="str">
        <f ca="1">IFERROR(__xludf.DUMMYFUNCTION("""COMPUTED_VALUE"""),"PT.ARTHA MEGA INFRA")</f>
        <v>PT.ARTHA MEGA INFRA</v>
      </c>
      <c r="B27" s="284"/>
      <c r="C27" s="36">
        <f t="shared" ca="1" si="0"/>
        <v>100</v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 t="str">
        <f ca="1">IFERROR(__xludf.DUMMYFUNCTION("""COMPUTED_VALUE"""),"KSU/POMAL ")</f>
        <v xml:space="preserve">KSU/POMAL </v>
      </c>
      <c r="B28" s="284"/>
      <c r="C28" s="36">
        <f t="shared" ca="1" si="0"/>
        <v>125</v>
      </c>
      <c r="D28" s="40">
        <v>25</v>
      </c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 t="str">
        <f ca="1">IFERROR(__xludf.DUMMYFUNCTION("""COMPUTED_VALUE"""),"PT.PRIMA PUTRA MAS")</f>
        <v>PT.PRIMA PUTRA MAS</v>
      </c>
      <c r="B29" s="284"/>
      <c r="C29" s="36">
        <f t="shared" ca="1" si="0"/>
        <v>100</v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 t="str">
        <f ca="1">IFERROR(__xludf.DUMMYFUNCTION("""COMPUTED_VALUE"""),"DIVAS VINTAGE")</f>
        <v>DIVAS VINTAGE</v>
      </c>
      <c r="B30" s="284"/>
      <c r="C30" s="36">
        <f t="shared" ca="1" si="0"/>
        <v>25</v>
      </c>
      <c r="D30" s="40">
        <v>-25</v>
      </c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ref="C39:C40" si="1">IF(A39="","",COUNTIF($A$5:$J$14,A39)*50 + IFERROR(D41,0))</f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1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2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2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2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2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2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2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2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2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2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2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2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2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2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2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2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2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2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2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2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2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2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2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2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2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2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2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2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2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2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2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2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2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2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2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2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2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2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2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2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2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2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2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2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2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2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2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2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2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2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2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2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2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2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2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2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2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2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2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2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2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2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2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2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2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2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2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2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2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2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2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2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2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2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2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2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2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2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2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2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2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2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2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2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2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2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2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2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2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2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2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2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2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2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2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2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2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2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2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2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2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2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2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2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2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2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2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2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2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2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2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2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2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2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2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2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2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2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2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2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2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2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2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2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2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2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2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2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2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2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2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2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2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2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2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2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2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2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2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2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2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2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2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2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2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2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2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2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2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2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2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2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2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2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2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2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2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2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2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2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2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2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2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2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2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2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2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2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2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2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2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2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2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2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2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2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2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2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2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2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2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2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2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2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2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2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2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2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2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2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2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2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2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2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2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2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2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2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2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2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2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2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2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2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2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2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2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2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2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2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2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2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2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2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2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2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2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2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2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2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2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2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2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2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2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2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2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2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2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2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2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2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2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2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2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2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2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2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2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2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2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2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2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2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2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2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2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2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2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2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2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2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2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2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2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2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3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3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3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3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3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3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3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3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3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3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3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3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3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3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3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3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3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3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3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3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3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3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3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3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3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3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3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3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3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3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3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3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3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3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3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3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3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3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3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3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3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3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3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3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3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3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3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3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3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3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3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3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3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3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3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3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3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3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3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3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3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3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3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3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3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3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3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3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3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3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3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3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3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3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3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3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3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3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3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3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3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3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3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3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3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3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3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3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3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3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3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3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3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3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3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3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3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3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3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3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3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3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3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3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3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3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3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3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3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3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3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3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3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3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3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3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3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3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3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3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3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3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3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3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3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3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3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3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3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3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3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3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3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3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3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3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3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3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3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3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3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3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3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3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3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3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3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3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3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3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3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3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3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3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3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3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3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3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3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3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3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3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3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3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3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3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3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3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3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3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3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3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3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3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3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3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3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3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3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3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3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3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3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3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3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3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3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3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3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3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3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3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3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3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3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3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3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3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3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3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3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3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3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3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3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3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3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3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3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3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3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3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3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3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3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3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3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3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3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3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3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3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3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3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3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3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3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3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3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3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3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3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3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3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3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3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3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3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3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3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3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3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3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3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3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3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3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3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3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3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3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3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3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3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3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4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4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4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4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4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4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4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4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4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4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4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4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4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4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4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4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4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4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4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4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4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4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4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4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4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4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4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4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4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4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4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4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4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4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4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4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4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4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4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4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4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4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4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4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4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4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4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4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4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4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4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4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4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4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4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4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4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4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4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4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4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4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4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4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4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4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4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4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4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4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4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4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4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4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4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4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4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4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4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4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4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4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4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4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4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4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4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4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4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4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4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4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4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4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4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4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4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4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4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4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4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4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4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4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4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4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4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4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4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4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4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4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4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4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4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4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4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4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4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4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4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4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4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4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4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4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4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4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4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4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4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4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4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4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4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4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4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4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4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4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4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4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4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4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4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4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4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4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4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4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4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4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4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4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4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4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4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4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4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4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4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4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4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4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4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4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4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4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4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4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4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4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4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4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4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4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4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4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4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4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4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4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4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4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4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4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4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4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4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4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4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4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4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4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4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4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4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4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4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4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4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4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4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4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4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4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4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4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4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4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4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4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4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4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4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4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4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4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4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4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4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4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4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4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4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4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4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4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4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4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4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4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4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4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4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4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4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4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4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4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4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4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4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4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4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4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4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4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4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4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4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4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4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4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4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5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5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5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5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5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5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5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5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5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5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5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5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5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5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5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5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5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5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5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5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5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5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5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5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5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5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5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5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5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5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5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5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5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5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5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5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5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5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5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5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5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5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5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5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5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5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5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5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5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5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5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5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5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5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5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5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5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5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5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5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5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5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5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5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5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5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5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5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5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5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5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5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5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5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5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5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5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5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5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5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5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5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5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5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5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5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5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5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5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5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5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5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5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5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5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5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5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5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5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5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5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5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5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5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5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5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5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5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5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5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5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5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5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5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5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5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5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5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5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5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5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5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5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5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5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5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5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5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5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5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5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5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5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5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5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5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5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5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5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5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5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5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5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5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5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5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5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5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5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5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5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5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5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5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5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5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5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5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5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5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5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5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5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5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5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5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5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5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5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5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5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5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5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5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5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5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5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5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5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5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5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5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5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5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5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5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5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5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5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5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5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5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5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5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5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5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5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5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5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5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5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5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5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5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5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5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5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5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5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16:J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J17"/>
    <mergeCell ref="A20:B20"/>
    <mergeCell ref="F20:H20"/>
    <mergeCell ref="A21:B21"/>
    <mergeCell ref="A22:B22"/>
    <mergeCell ref="G21:H21"/>
  </mergeCells>
  <conditionalFormatting sqref="G24:H24">
    <cfRule type="cellIs" dxfId="56" priority="1" operator="equal">
      <formula>"SPACE TERSEDIA"</formula>
    </cfRule>
    <cfRule type="cellIs" dxfId="55" priority="2" operator="equal">
      <formula>"FULL"</formula>
    </cfRule>
    <cfRule type="cellIs" dxfId="54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outlinePr summaryBelow="0" summaryRight="0"/>
  </sheetPr>
  <dimension ref="A1:Y1014"/>
  <sheetViews>
    <sheetView topLeftCell="A13"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61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55" t="s">
        <v>62</v>
      </c>
      <c r="B5" s="298"/>
      <c r="C5" s="56" t="s">
        <v>63</v>
      </c>
      <c r="D5" s="56" t="s">
        <v>63</v>
      </c>
      <c r="E5" s="56" t="s">
        <v>63</v>
      </c>
      <c r="F5" s="57" t="s">
        <v>64</v>
      </c>
      <c r="G5" s="58"/>
      <c r="H5" s="59" t="s">
        <v>65</v>
      </c>
      <c r="I5" s="58"/>
      <c r="J5" s="60" t="s">
        <v>66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55" t="s">
        <v>62</v>
      </c>
      <c r="B6" s="299"/>
      <c r="C6" s="56" t="s">
        <v>63</v>
      </c>
      <c r="D6" s="58"/>
      <c r="E6" s="56" t="s">
        <v>63</v>
      </c>
      <c r="F6" s="57" t="s">
        <v>64</v>
      </c>
      <c r="G6" s="58"/>
      <c r="H6" s="59" t="s">
        <v>65</v>
      </c>
      <c r="I6" s="61"/>
      <c r="J6" s="62" t="s">
        <v>67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55" t="s">
        <v>62</v>
      </c>
      <c r="B7" s="299"/>
      <c r="C7" s="56" t="s">
        <v>63</v>
      </c>
      <c r="D7" s="58"/>
      <c r="E7" s="56" t="s">
        <v>63</v>
      </c>
      <c r="F7" s="57" t="s">
        <v>64</v>
      </c>
      <c r="G7" s="61"/>
      <c r="H7" s="63" t="s">
        <v>68</v>
      </c>
      <c r="I7" s="61"/>
      <c r="J7" s="62" t="s">
        <v>67</v>
      </c>
      <c r="K7" s="284"/>
      <c r="L7" s="29"/>
      <c r="M7" s="29">
        <f>3*15</f>
        <v>45</v>
      </c>
      <c r="N7" s="29">
        <f>M7*10</f>
        <v>450</v>
      </c>
      <c r="O7" s="29">
        <f>N7*6</f>
        <v>2700</v>
      </c>
      <c r="P7" s="29">
        <f>(2.5*30)*4</f>
        <v>300</v>
      </c>
      <c r="Q7" s="29">
        <f>O7+P7</f>
        <v>3000</v>
      </c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55" t="s">
        <v>62</v>
      </c>
      <c r="B8" s="299"/>
      <c r="C8" s="56" t="s">
        <v>63</v>
      </c>
      <c r="D8" s="64"/>
      <c r="E8" s="56" t="s">
        <v>63</v>
      </c>
      <c r="F8" s="57" t="s">
        <v>64</v>
      </c>
      <c r="G8" s="61"/>
      <c r="H8" s="63" t="s">
        <v>68</v>
      </c>
      <c r="I8" s="61"/>
      <c r="J8" s="62" t="s">
        <v>67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55" t="s">
        <v>62</v>
      </c>
      <c r="B9" s="299"/>
      <c r="C9" s="56" t="s">
        <v>63</v>
      </c>
      <c r="D9" s="64"/>
      <c r="E9" s="56" t="s">
        <v>63</v>
      </c>
      <c r="F9" s="55" t="s">
        <v>62</v>
      </c>
      <c r="G9" s="61"/>
      <c r="H9" s="56" t="s">
        <v>63</v>
      </c>
      <c r="I9" s="61"/>
      <c r="J9" s="59" t="s">
        <v>65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55" t="s">
        <v>62</v>
      </c>
      <c r="B10" s="299"/>
      <c r="C10" s="56" t="s">
        <v>63</v>
      </c>
      <c r="D10" s="64"/>
      <c r="E10" s="56" t="s">
        <v>63</v>
      </c>
      <c r="F10" s="55" t="s">
        <v>62</v>
      </c>
      <c r="G10" s="61"/>
      <c r="H10" s="56" t="s">
        <v>63</v>
      </c>
      <c r="I10" s="61"/>
      <c r="J10" s="65" t="s">
        <v>69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55" t="s">
        <v>62</v>
      </c>
      <c r="B11" s="299"/>
      <c r="C11" s="56" t="s">
        <v>63</v>
      </c>
      <c r="D11" s="64"/>
      <c r="E11" s="56" t="s">
        <v>63</v>
      </c>
      <c r="F11" s="66" t="s">
        <v>62</v>
      </c>
      <c r="G11" s="61"/>
      <c r="H11" s="58"/>
      <c r="I11" s="61"/>
      <c r="J11" s="65" t="s">
        <v>69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55" t="s">
        <v>62</v>
      </c>
      <c r="B12" s="299"/>
      <c r="C12" s="56" t="s">
        <v>63</v>
      </c>
      <c r="D12" s="64"/>
      <c r="E12" s="67" t="s">
        <v>70</v>
      </c>
      <c r="F12" s="66" t="s">
        <v>62</v>
      </c>
      <c r="G12" s="61"/>
      <c r="H12" s="68" t="s">
        <v>71</v>
      </c>
      <c r="I12" s="61"/>
      <c r="J12" s="65" t="s">
        <v>69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55" t="s">
        <v>62</v>
      </c>
      <c r="B13" s="299"/>
      <c r="C13" s="69" t="s">
        <v>68</v>
      </c>
      <c r="D13" s="64"/>
      <c r="E13" s="67" t="s">
        <v>70</v>
      </c>
      <c r="F13" s="66" t="s">
        <v>62</v>
      </c>
      <c r="G13" s="61"/>
      <c r="H13" s="68" t="s">
        <v>71</v>
      </c>
      <c r="I13" s="61"/>
      <c r="J13" s="70" t="s">
        <v>72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55" t="s">
        <v>62</v>
      </c>
      <c r="B14" s="300"/>
      <c r="C14" s="69" t="s">
        <v>68</v>
      </c>
      <c r="D14" s="71"/>
      <c r="E14" s="67" t="s">
        <v>70</v>
      </c>
      <c r="F14" s="66" t="s">
        <v>62</v>
      </c>
      <c r="G14" s="72"/>
      <c r="H14" s="68" t="s">
        <v>71</v>
      </c>
      <c r="I14" s="72"/>
      <c r="J14" s="70" t="s">
        <v>72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73"/>
      <c r="B15" s="74" t="s">
        <v>32</v>
      </c>
      <c r="C15" s="73"/>
      <c r="D15" s="75" t="s">
        <v>33</v>
      </c>
      <c r="E15" s="303"/>
      <c r="F15" s="293"/>
      <c r="G15" s="76" t="s">
        <v>34</v>
      </c>
      <c r="H15" s="73"/>
      <c r="I15" s="77" t="s">
        <v>35</v>
      </c>
      <c r="J15" s="73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5.4" x14ac:dyDescent="0.55000000000000004">
      <c r="A21" s="289" t="str">
        <f ca="1">IFERROR(__xludf.DUMMYFUNCTION("IFERROR(
  UNIQUE(
    FILTER(
      {A5:A14;C5:C14;E5:E14;F5:F14;H5:H14;J5:J14
},
{A5:A14;C5:C14;E5:E14;F5:F14;H5:H14;J5:J14}&lt;&gt;""""
    )
  ),
  """"
)"),"PT. VALSPAR INDONESIA")</f>
        <v>PT. VALSPAR INDONESIA</v>
      </c>
      <c r="B21" s="284"/>
      <c r="C21" s="36">
        <f t="shared" ref="C21:C275" ca="1" si="0">IF(A21="","",COUNTIF($A$5:$J$14,A21)*45 + IFERROR(D21,0))</f>
        <v>800</v>
      </c>
      <c r="D21" s="78">
        <v>80</v>
      </c>
      <c r="E21" s="37"/>
      <c r="F21" s="38" t="s">
        <v>43</v>
      </c>
      <c r="G21" s="290">
        <v>3000</v>
      </c>
      <c r="H21" s="288"/>
      <c r="I21" s="29">
        <f>G21*80%</f>
        <v>2400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IFERROR(__xludf.DUMMYFUNCTION("""COMPUTED_VALUE"""),"PT. SEGORO INTERNATIONAL ")</f>
        <v xml:space="preserve">PT. SEGORO INTERNATIONAL </v>
      </c>
      <c r="B22" s="284"/>
      <c r="C22" s="36">
        <f t="shared" ca="1" si="0"/>
        <v>835</v>
      </c>
      <c r="D22" s="40">
        <v>25</v>
      </c>
      <c r="E22" s="37"/>
      <c r="F22" s="38" t="s">
        <v>44</v>
      </c>
      <c r="G22" s="39">
        <f ca="1">SUM(C21:C1014)</f>
        <v>2920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 t="str">
        <f ca="1">IFERROR(__xludf.DUMMYFUNCTION("""COMPUTED_VALUE"""),"PT. TOTAL PETROKEM")</f>
        <v>PT. TOTAL PETROKEM</v>
      </c>
      <c r="B23" s="284"/>
      <c r="C23" s="36">
        <f t="shared" ca="1" si="0"/>
        <v>200</v>
      </c>
      <c r="D23" s="40">
        <v>20</v>
      </c>
      <c r="E23" s="37"/>
      <c r="F23" s="38" t="s">
        <v>45</v>
      </c>
      <c r="G23" s="290">
        <f ca="1">G21-G22</f>
        <v>80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5.4" x14ac:dyDescent="0.55000000000000004">
      <c r="A24" s="289" t="str">
        <f ca="1">IFERROR(__xludf.DUMMYFUNCTION("""COMPUTED_VALUE"""),"PT. TIRTA MAS KIMIA")</f>
        <v>PT. TIRTA MAS KIMIA</v>
      </c>
      <c r="B24" s="284"/>
      <c r="C24" s="36">
        <f t="shared" ca="1" si="0"/>
        <v>160</v>
      </c>
      <c r="D24" s="78">
        <v>25</v>
      </c>
      <c r="E24" s="37"/>
      <c r="F24" s="38" t="s">
        <v>46</v>
      </c>
      <c r="G24" s="291" t="str">
        <f ca="1">IF(G23&lt;=0,"SPACE PENUH","SPACE TERSEDIA")</f>
        <v>SPACE TERSEDIA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 t="str">
        <f ca="1">IFERROR(__xludf.DUMMYFUNCTION("""COMPUTED_VALUE"""),"PT. BEST ENERGY")</f>
        <v>PT. BEST ENERGY</v>
      </c>
      <c r="B25" s="284"/>
      <c r="C25" s="36">
        <f t="shared" ca="1" si="0"/>
        <v>200</v>
      </c>
      <c r="D25" s="40">
        <v>20</v>
      </c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 t="str">
        <f ca="1">IFERROR(__xludf.DUMMYFUNCTION("""COMPUTED_VALUE"""),"PT. INTER KREATIV LIFT INDONESIA")</f>
        <v>PT. INTER KREATIV LIFT INDONESIA</v>
      </c>
      <c r="B26" s="284"/>
      <c r="C26" s="36">
        <f t="shared" ca="1" si="0"/>
        <v>150</v>
      </c>
      <c r="D26" s="40">
        <v>15</v>
      </c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 t="str">
        <f ca="1">IFERROR(__xludf.DUMMYFUNCTION("""COMPUTED_VALUE"""),"PT. TECSOM FLOORING INDONESIA")</f>
        <v>PT. TECSOM FLOORING INDONESIA</v>
      </c>
      <c r="B27" s="284"/>
      <c r="C27" s="36">
        <f t="shared" ca="1" si="0"/>
        <v>150</v>
      </c>
      <c r="D27" s="40">
        <v>15</v>
      </c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 t="str">
        <f ca="1">IFERROR(__xludf.DUMMYFUNCTION("""COMPUTED_VALUE"""),"PT. MEGA MART")</f>
        <v>PT. MEGA MART</v>
      </c>
      <c r="B28" s="284"/>
      <c r="C28" s="36">
        <f t="shared" ca="1" si="0"/>
        <v>25</v>
      </c>
      <c r="D28" s="40">
        <v>-20</v>
      </c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 t="str">
        <f ca="1">IFERROR(__xludf.DUMMYFUNCTION("""COMPUTED_VALUE"""),"PT. GUNUNG PADU PRIMAKASA")</f>
        <v>PT. GUNUNG PADU PRIMAKASA</v>
      </c>
      <c r="B29" s="284"/>
      <c r="C29" s="36">
        <f t="shared" ca="1" si="0"/>
        <v>150</v>
      </c>
      <c r="D29" s="40">
        <v>15</v>
      </c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 t="str">
        <f ca="1">IFERROR(__xludf.DUMMYFUNCTION("""COMPUTED_VALUE"""),"PT. PYROTEK INDONESIA")</f>
        <v>PT. PYROTEK INDONESIA</v>
      </c>
      <c r="B30" s="284"/>
      <c r="C30" s="36">
        <f t="shared" ca="1" si="0"/>
        <v>150</v>
      </c>
      <c r="D30" s="40">
        <v>15</v>
      </c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 t="str">
        <f ca="1">IFERROR(__xludf.DUMMYFUNCTION("""COMPUTED_VALUE"""),"PT. ABADI KIMIA INTERNUSA")</f>
        <v>PT. ABADI KIMIA INTERNUSA</v>
      </c>
      <c r="B31" s="36"/>
      <c r="C31" s="36">
        <f t="shared" ca="1" si="0"/>
        <v>100</v>
      </c>
      <c r="D31" s="40">
        <v>10</v>
      </c>
      <c r="E31" s="37"/>
      <c r="F31" s="29"/>
      <c r="G31" s="40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40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40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40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si="0"/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0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0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0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0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0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0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0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0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0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0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0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0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0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0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0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0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0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0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0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0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0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0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0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0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0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0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0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0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0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0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0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0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0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0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0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0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0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0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0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0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0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0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0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0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0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0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0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0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0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0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0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0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0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0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0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0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0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0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0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0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0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0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0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0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0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0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0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0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0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0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0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0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0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0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0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0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0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0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0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0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0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0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0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0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0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0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0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0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0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0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0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0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0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0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0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0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0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0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0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0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0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0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0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0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0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0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0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0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0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0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0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0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0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0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0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0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0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0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0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0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0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0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0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0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0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0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0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0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0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0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0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0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0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0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0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0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0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0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0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0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0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0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0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0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0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0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0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0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0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0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0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0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0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0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0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0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0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0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0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0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0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0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0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0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0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0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0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0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0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0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0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0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0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0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0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0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0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0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0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0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0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0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0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0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0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0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0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0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0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0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0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0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0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0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0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0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0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0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0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0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0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0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0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0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0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0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0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0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0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0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0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0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0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0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0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0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0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0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0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0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0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0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0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0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0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0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0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0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0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0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0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0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0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0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ref="C276:C530" si="1">IF(A276="","",COUNTIF($A$5:$J$14,A276)*45 + IFERROR(D276,0))</f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si="1"/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1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1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1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1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1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1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1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1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1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1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1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1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1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1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1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1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1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1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1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1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1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1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1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1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1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1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1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1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1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1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1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1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1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1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1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1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1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1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1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1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1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1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1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1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1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1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1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1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1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1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1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1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1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1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1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1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1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1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1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1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1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1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1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1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1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1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1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1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1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1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1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1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1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1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1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1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1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1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1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1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1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1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1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1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1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1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1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1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1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1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1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1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1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1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1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1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1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1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1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1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1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1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1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1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1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1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1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1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1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1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1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1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1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1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1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1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1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1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1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1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1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1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1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1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1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1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1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1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1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1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1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1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1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1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1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1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1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1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1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1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1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1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1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1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1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1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1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1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1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1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1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1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1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1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1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1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1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1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1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1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1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1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1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1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1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1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1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1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1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1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1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1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1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1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1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1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1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1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1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1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1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1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1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1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1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1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1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1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1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1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1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1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1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1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1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1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1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1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1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1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1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1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1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1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1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1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1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1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1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1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1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1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1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1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1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1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1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1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1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1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1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1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1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1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1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1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1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1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1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1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1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1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1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1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ref="C531:C785" si="2">IF(A531="","",COUNTIF($A$5:$J$14,A531)*45 + IFERROR(D531,0))</f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si="2"/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2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2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2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2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2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2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2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2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2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2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2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2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2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2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2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2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2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2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2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2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2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2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2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2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2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2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2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2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2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2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2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2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2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2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2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2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2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2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2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2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2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2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2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2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2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2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2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2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2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2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2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2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2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2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2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2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2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2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2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2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2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2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2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2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2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2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2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2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2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2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2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2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2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2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2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2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2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2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2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2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2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2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2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2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2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2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2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2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2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2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2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2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2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2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2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2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2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2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2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2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2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2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2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2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2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2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2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2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2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2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2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2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2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2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2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2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2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2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2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2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2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2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2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2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2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2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2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2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2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2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2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2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2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2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2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2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2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2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2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2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2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2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2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2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2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2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2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2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2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2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2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2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2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2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2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2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2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2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2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2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2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2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2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2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2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2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2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2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2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2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2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2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2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2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2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2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2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2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2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2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2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2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2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2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2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2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2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2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2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2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2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2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2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2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2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2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2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2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2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2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2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2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2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2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2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2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2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2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2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2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2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2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2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2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2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2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2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2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2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2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2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2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2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2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2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2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2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2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2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2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2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2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2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2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ref="C786:C1014" si="3">IF(A786="","",COUNTIF($A$5:$J$14,A786)*45 + IFERROR(D786,0))</f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si="3"/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3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3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3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3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3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3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3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3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3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3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3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3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3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3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3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3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3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3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3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3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3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3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3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3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3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3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3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3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3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3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3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3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3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3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3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3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3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3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3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3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3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3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3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3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3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3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3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3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3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3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3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3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3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3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3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3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3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3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3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3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3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3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3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3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3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3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3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3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3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3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3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3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3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3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3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3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3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3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3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3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3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3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3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3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3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3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3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3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3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3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3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3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3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3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3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3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3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3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3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3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3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3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3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3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3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3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3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3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3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3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3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3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3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3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3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3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3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3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3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3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3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3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3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3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3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3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3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3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3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3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3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3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3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3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3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3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3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3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3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3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3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3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3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3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3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3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3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3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3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3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3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3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3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3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3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3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3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3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3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3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3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3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3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3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3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3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3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3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3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3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3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3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3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3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3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3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3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3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3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3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3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3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3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3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3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3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3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3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3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3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3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3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3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3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3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3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3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3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3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3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3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3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3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3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3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3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3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3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3">
    <mergeCell ref="A26:B26"/>
    <mergeCell ref="A27:B27"/>
    <mergeCell ref="A1:J2"/>
    <mergeCell ref="A3:J3"/>
    <mergeCell ref="A20:B20"/>
    <mergeCell ref="A21:B21"/>
    <mergeCell ref="A22:B22"/>
    <mergeCell ref="A28:B28"/>
    <mergeCell ref="A29:B29"/>
    <mergeCell ref="A30:B30"/>
    <mergeCell ref="K3:K16"/>
    <mergeCell ref="E4:F4"/>
    <mergeCell ref="E15:F15"/>
    <mergeCell ref="A16:J16"/>
    <mergeCell ref="A17:J17"/>
    <mergeCell ref="B5:B14"/>
    <mergeCell ref="F20:H20"/>
    <mergeCell ref="G21:H21"/>
    <mergeCell ref="G23:H23"/>
    <mergeCell ref="G24:H24"/>
    <mergeCell ref="A23:B23"/>
    <mergeCell ref="A24:B24"/>
    <mergeCell ref="A25:B25"/>
  </mergeCells>
  <conditionalFormatting sqref="G24:H24">
    <cfRule type="cellIs" dxfId="53" priority="1" operator="equal">
      <formula>"SPACE TERSEDIA"</formula>
    </cfRule>
    <cfRule type="cellIs" dxfId="52" priority="2" operator="equal">
      <formula>"FULL"</formula>
    </cfRule>
    <cfRule type="cellIs" dxfId="51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 summaryRight="0"/>
  </sheetPr>
  <dimension ref="A1:Y1014"/>
  <sheetViews>
    <sheetView topLeftCell="A12"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73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79" t="s">
        <v>74</v>
      </c>
      <c r="B5" s="298"/>
      <c r="C5" s="79" t="s">
        <v>74</v>
      </c>
      <c r="D5" s="301"/>
      <c r="E5" s="80" t="s">
        <v>74</v>
      </c>
      <c r="F5" s="80" t="s">
        <v>74</v>
      </c>
      <c r="G5" s="298"/>
      <c r="H5" s="80" t="s">
        <v>74</v>
      </c>
      <c r="I5" s="298"/>
      <c r="J5" s="80" t="s">
        <v>74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79" t="s">
        <v>74</v>
      </c>
      <c r="B6" s="299"/>
      <c r="C6" s="79" t="s">
        <v>74</v>
      </c>
      <c r="D6" s="299"/>
      <c r="E6" s="80" t="s">
        <v>74</v>
      </c>
      <c r="F6" s="80" t="s">
        <v>74</v>
      </c>
      <c r="G6" s="299"/>
      <c r="H6" s="80" t="s">
        <v>74</v>
      </c>
      <c r="I6" s="299"/>
      <c r="J6" s="80" t="s">
        <v>74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79" t="s">
        <v>74</v>
      </c>
      <c r="B7" s="299"/>
      <c r="C7" s="79" t="s">
        <v>74</v>
      </c>
      <c r="D7" s="299"/>
      <c r="E7" s="80" t="s">
        <v>74</v>
      </c>
      <c r="F7" s="80" t="s">
        <v>74</v>
      </c>
      <c r="G7" s="299"/>
      <c r="H7" s="80" t="s">
        <v>74</v>
      </c>
      <c r="I7" s="299"/>
      <c r="J7" s="80" t="s">
        <v>74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79" t="s">
        <v>74</v>
      </c>
      <c r="B8" s="299"/>
      <c r="C8" s="79" t="s">
        <v>74</v>
      </c>
      <c r="D8" s="299"/>
      <c r="E8" s="80" t="s">
        <v>74</v>
      </c>
      <c r="F8" s="80" t="s">
        <v>74</v>
      </c>
      <c r="G8" s="299"/>
      <c r="H8" s="80" t="s">
        <v>74</v>
      </c>
      <c r="I8" s="299"/>
      <c r="J8" s="80" t="s">
        <v>74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79" t="s">
        <v>74</v>
      </c>
      <c r="B9" s="299"/>
      <c r="C9" s="79" t="s">
        <v>74</v>
      </c>
      <c r="D9" s="299"/>
      <c r="E9" s="80" t="s">
        <v>74</v>
      </c>
      <c r="F9" s="80" t="s">
        <v>74</v>
      </c>
      <c r="G9" s="299"/>
      <c r="H9" s="80" t="s">
        <v>74</v>
      </c>
      <c r="I9" s="299"/>
      <c r="J9" s="80" t="s">
        <v>74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79" t="s">
        <v>74</v>
      </c>
      <c r="B10" s="299"/>
      <c r="C10" s="79" t="s">
        <v>74</v>
      </c>
      <c r="D10" s="299"/>
      <c r="E10" s="80" t="s">
        <v>74</v>
      </c>
      <c r="F10" s="80" t="s">
        <v>74</v>
      </c>
      <c r="G10" s="299"/>
      <c r="H10" s="80" t="s">
        <v>74</v>
      </c>
      <c r="I10" s="299"/>
      <c r="J10" s="80" t="s">
        <v>74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79" t="s">
        <v>74</v>
      </c>
      <c r="B11" s="299"/>
      <c r="C11" s="79" t="s">
        <v>74</v>
      </c>
      <c r="D11" s="299"/>
      <c r="E11" s="80" t="s">
        <v>74</v>
      </c>
      <c r="F11" s="80" t="s">
        <v>74</v>
      </c>
      <c r="G11" s="299"/>
      <c r="H11" s="80" t="s">
        <v>74</v>
      </c>
      <c r="I11" s="299"/>
      <c r="J11" s="80" t="s">
        <v>74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79" t="s">
        <v>74</v>
      </c>
      <c r="B12" s="299"/>
      <c r="C12" s="79" t="s">
        <v>74</v>
      </c>
      <c r="D12" s="299"/>
      <c r="E12" s="80" t="s">
        <v>74</v>
      </c>
      <c r="F12" s="80" t="s">
        <v>74</v>
      </c>
      <c r="G12" s="299"/>
      <c r="H12" s="80" t="s">
        <v>74</v>
      </c>
      <c r="I12" s="299"/>
      <c r="J12" s="80" t="s">
        <v>74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79" t="s">
        <v>74</v>
      </c>
      <c r="B13" s="299"/>
      <c r="C13" s="79" t="s">
        <v>74</v>
      </c>
      <c r="D13" s="299"/>
      <c r="E13" s="80" t="s">
        <v>74</v>
      </c>
      <c r="F13" s="80" t="s">
        <v>74</v>
      </c>
      <c r="G13" s="299"/>
      <c r="H13" s="80" t="s">
        <v>74</v>
      </c>
      <c r="I13" s="299"/>
      <c r="J13" s="80" t="s">
        <v>74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79" t="s">
        <v>74</v>
      </c>
      <c r="B14" s="300"/>
      <c r="C14" s="79" t="s">
        <v>74</v>
      </c>
      <c r="D14" s="300"/>
      <c r="E14" s="80" t="s">
        <v>74</v>
      </c>
      <c r="F14" s="80" t="s">
        <v>74</v>
      </c>
      <c r="G14" s="300"/>
      <c r="H14" s="80" t="s">
        <v>74</v>
      </c>
      <c r="I14" s="300"/>
      <c r="J14" s="80" t="s">
        <v>74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LUXASIA INDONESIA")</f>
        <v>PT. LUXASIA INDONESIA</v>
      </c>
      <c r="B21" s="284"/>
      <c r="C21" s="36">
        <f t="shared" ref="C21:C40" ca="1" si="0">IF(A21="","",COUNTIF($A$5:$J$14,A21)*50 + IFERROR(D23,0))</f>
        <v>3000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/>
      <c r="B22" s="284"/>
      <c r="C22" s="36" t="str">
        <f t="shared" si="0"/>
        <v/>
      </c>
      <c r="D22" s="40"/>
      <c r="E22" s="37"/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16:J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J17"/>
    <mergeCell ref="A20:B20"/>
    <mergeCell ref="F20:H20"/>
    <mergeCell ref="A21:B21"/>
    <mergeCell ref="A22:B22"/>
    <mergeCell ref="G21:H21"/>
  </mergeCells>
  <conditionalFormatting sqref="G24:H24">
    <cfRule type="cellIs" dxfId="50" priority="1" operator="equal">
      <formula>"SPACE TERSEDIA"</formula>
    </cfRule>
    <cfRule type="cellIs" dxfId="49" priority="2" operator="equal">
      <formula>"FULL"</formula>
    </cfRule>
    <cfRule type="cellIs" dxfId="48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 summaryRight="0"/>
  </sheetPr>
  <dimension ref="A1:Y1014"/>
  <sheetViews>
    <sheetView topLeftCell="A10"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75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81" t="s">
        <v>76</v>
      </c>
      <c r="B5" s="298"/>
      <c r="C5" s="81" t="s">
        <v>76</v>
      </c>
      <c r="D5" s="301"/>
      <c r="E5" s="82" t="s">
        <v>77</v>
      </c>
      <c r="F5" s="83" t="s">
        <v>78</v>
      </c>
      <c r="G5" s="298"/>
      <c r="H5" s="83" t="s">
        <v>78</v>
      </c>
      <c r="I5" s="298"/>
      <c r="J5" s="84" t="s">
        <v>79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81" t="s">
        <v>76</v>
      </c>
      <c r="B6" s="299"/>
      <c r="C6" s="81" t="s">
        <v>76</v>
      </c>
      <c r="D6" s="299"/>
      <c r="E6" s="82" t="s">
        <v>77</v>
      </c>
      <c r="F6" s="83" t="s">
        <v>78</v>
      </c>
      <c r="G6" s="299"/>
      <c r="H6" s="83" t="s">
        <v>78</v>
      </c>
      <c r="I6" s="299"/>
      <c r="J6" s="84" t="s">
        <v>79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81" t="s">
        <v>76</v>
      </c>
      <c r="B7" s="299"/>
      <c r="C7" s="81" t="s">
        <v>76</v>
      </c>
      <c r="D7" s="299"/>
      <c r="E7" s="81" t="s">
        <v>76</v>
      </c>
      <c r="F7" s="83" t="s">
        <v>78</v>
      </c>
      <c r="G7" s="299"/>
      <c r="H7" s="83" t="s">
        <v>78</v>
      </c>
      <c r="I7" s="299"/>
      <c r="J7" s="84" t="s">
        <v>79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81" t="s">
        <v>76</v>
      </c>
      <c r="B8" s="299"/>
      <c r="C8" s="81" t="s">
        <v>76</v>
      </c>
      <c r="D8" s="299"/>
      <c r="E8" s="81" t="s">
        <v>76</v>
      </c>
      <c r="F8" s="83" t="s">
        <v>78</v>
      </c>
      <c r="G8" s="299"/>
      <c r="H8" s="83" t="s">
        <v>78</v>
      </c>
      <c r="I8" s="299"/>
      <c r="J8" s="84" t="s">
        <v>79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81" t="s">
        <v>76</v>
      </c>
      <c r="B9" s="299"/>
      <c r="C9" s="81" t="s">
        <v>76</v>
      </c>
      <c r="D9" s="299"/>
      <c r="E9" s="81" t="s">
        <v>76</v>
      </c>
      <c r="F9" s="83" t="s">
        <v>78</v>
      </c>
      <c r="G9" s="299"/>
      <c r="H9" s="83" t="s">
        <v>78</v>
      </c>
      <c r="I9" s="299"/>
      <c r="J9" s="84" t="s">
        <v>79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81" t="s">
        <v>76</v>
      </c>
      <c r="B10" s="299"/>
      <c r="C10" s="81" t="s">
        <v>76</v>
      </c>
      <c r="D10" s="299"/>
      <c r="E10" s="81" t="s">
        <v>76</v>
      </c>
      <c r="F10" s="83" t="s">
        <v>78</v>
      </c>
      <c r="G10" s="299"/>
      <c r="H10" s="84" t="s">
        <v>79</v>
      </c>
      <c r="I10" s="299"/>
      <c r="J10" s="84" t="s">
        <v>79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81" t="s">
        <v>76</v>
      </c>
      <c r="B11" s="299"/>
      <c r="C11" s="81" t="s">
        <v>76</v>
      </c>
      <c r="D11" s="299"/>
      <c r="E11" s="81" t="s">
        <v>76</v>
      </c>
      <c r="F11" s="83" t="s">
        <v>78</v>
      </c>
      <c r="G11" s="299"/>
      <c r="H11" s="84" t="s">
        <v>79</v>
      </c>
      <c r="I11" s="299"/>
      <c r="J11" s="84" t="s">
        <v>79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81" t="s">
        <v>76</v>
      </c>
      <c r="B12" s="299"/>
      <c r="C12" s="81" t="s">
        <v>76</v>
      </c>
      <c r="D12" s="299"/>
      <c r="E12" s="81" t="s">
        <v>76</v>
      </c>
      <c r="F12" s="83" t="s">
        <v>78</v>
      </c>
      <c r="G12" s="299"/>
      <c r="H12" s="84" t="s">
        <v>79</v>
      </c>
      <c r="I12" s="299"/>
      <c r="J12" s="84" t="s">
        <v>79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81" t="s">
        <v>76</v>
      </c>
      <c r="B13" s="299"/>
      <c r="C13" s="81" t="s">
        <v>76</v>
      </c>
      <c r="D13" s="299"/>
      <c r="E13" s="81" t="s">
        <v>76</v>
      </c>
      <c r="F13" s="83" t="s">
        <v>78</v>
      </c>
      <c r="G13" s="299"/>
      <c r="H13" s="84" t="s">
        <v>79</v>
      </c>
      <c r="I13" s="299"/>
      <c r="J13" s="84" t="s">
        <v>79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81" t="s">
        <v>76</v>
      </c>
      <c r="B14" s="300"/>
      <c r="C14" s="81" t="s">
        <v>76</v>
      </c>
      <c r="D14" s="300"/>
      <c r="E14" s="81" t="s">
        <v>76</v>
      </c>
      <c r="F14" s="83" t="s">
        <v>78</v>
      </c>
      <c r="G14" s="300"/>
      <c r="H14" s="84" t="s">
        <v>79</v>
      </c>
      <c r="I14" s="300"/>
      <c r="J14" s="84" t="s">
        <v>79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PERTAMINA PETROCHEMICAL TRADING")</f>
        <v>PT. PERTAMINA PETROCHEMICAL TRADING</v>
      </c>
      <c r="B21" s="284"/>
      <c r="C21" s="36">
        <f t="shared" ref="C21:C40" ca="1" si="0">IF(A21="","",COUNTIF($A$5:$J$14,A21)*50 + IFERROR(D23,0))</f>
        <v>1400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IFERROR(__xludf.DUMMYFUNCTION("""COMPUTED_VALUE"""),"PT. ELEKTA MEDICAL SOLUTIONS")</f>
        <v>PT. ELEKTA MEDICAL SOLUTIONS</v>
      </c>
      <c r="B22" s="284"/>
      <c r="C22" s="36">
        <f t="shared" ca="1" si="0"/>
        <v>100</v>
      </c>
      <c r="D22" s="40"/>
      <c r="E22" s="37"/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 t="str">
        <f ca="1">IFERROR(__xludf.DUMMYFUNCTION("""COMPUTED_VALUE"""),"PT MITRA INTEGRASI INFORMATIKA")</f>
        <v>PT MITRA INTEGRASI INFORMATIKA</v>
      </c>
      <c r="B23" s="284"/>
      <c r="C23" s="36">
        <f t="shared" ca="1" si="0"/>
        <v>750</v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 t="str">
        <f ca="1">IFERROR(__xludf.DUMMYFUNCTION("""COMPUTED_VALUE"""),"RECORD MANAGEMENT SERVICE")</f>
        <v>RECORD MANAGEMENT SERVICE</v>
      </c>
      <c r="B24" s="284"/>
      <c r="C24" s="36">
        <f t="shared" ca="1" si="0"/>
        <v>750</v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16:J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J17"/>
    <mergeCell ref="A20:B20"/>
    <mergeCell ref="F20:H20"/>
    <mergeCell ref="A21:B21"/>
    <mergeCell ref="A22:B22"/>
    <mergeCell ref="G21:H21"/>
  </mergeCells>
  <conditionalFormatting sqref="G24:H24">
    <cfRule type="cellIs" dxfId="47" priority="1" operator="equal">
      <formula>"SPACE TERSEDIA"</formula>
    </cfRule>
    <cfRule type="cellIs" dxfId="46" priority="2" operator="equal">
      <formula>"FULL"</formula>
    </cfRule>
    <cfRule type="cellIs" dxfId="45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outlinePr summaryBelow="0" summaryRight="0"/>
  </sheetPr>
  <dimension ref="A1:Y1014"/>
  <sheetViews>
    <sheetView topLeftCell="A10"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80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85" t="s">
        <v>81</v>
      </c>
      <c r="B5" s="298"/>
      <c r="C5" s="85" t="s">
        <v>81</v>
      </c>
      <c r="D5" s="301"/>
      <c r="E5" s="85" t="s">
        <v>81</v>
      </c>
      <c r="F5" s="86" t="s">
        <v>82</v>
      </c>
      <c r="G5" s="298"/>
      <c r="H5" s="87" t="s">
        <v>83</v>
      </c>
      <c r="I5" s="298"/>
      <c r="J5" s="88" t="s">
        <v>84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85" t="s">
        <v>81</v>
      </c>
      <c r="B6" s="299"/>
      <c r="C6" s="85" t="s">
        <v>81</v>
      </c>
      <c r="D6" s="299"/>
      <c r="E6" s="85" t="s">
        <v>81</v>
      </c>
      <c r="F6" s="86" t="s">
        <v>82</v>
      </c>
      <c r="G6" s="299"/>
      <c r="H6" s="87" t="s">
        <v>83</v>
      </c>
      <c r="I6" s="299"/>
      <c r="J6" s="88" t="s">
        <v>84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85" t="s">
        <v>81</v>
      </c>
      <c r="B7" s="299"/>
      <c r="C7" s="85" t="s">
        <v>81</v>
      </c>
      <c r="D7" s="299"/>
      <c r="E7" s="85" t="s">
        <v>81</v>
      </c>
      <c r="F7" s="86" t="s">
        <v>82</v>
      </c>
      <c r="G7" s="299"/>
      <c r="H7" s="87" t="s">
        <v>83</v>
      </c>
      <c r="I7" s="299"/>
      <c r="J7" s="88" t="s">
        <v>84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85" t="s">
        <v>81</v>
      </c>
      <c r="B8" s="299"/>
      <c r="C8" s="85" t="s">
        <v>81</v>
      </c>
      <c r="D8" s="299"/>
      <c r="E8" s="85" t="s">
        <v>81</v>
      </c>
      <c r="F8" s="89" t="s">
        <v>85</v>
      </c>
      <c r="G8" s="299"/>
      <c r="H8" s="87" t="s">
        <v>83</v>
      </c>
      <c r="I8" s="299"/>
      <c r="J8" s="88" t="s">
        <v>84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85" t="s">
        <v>81</v>
      </c>
      <c r="B9" s="299"/>
      <c r="C9" s="85" t="s">
        <v>81</v>
      </c>
      <c r="D9" s="299"/>
      <c r="E9" s="85" t="s">
        <v>81</v>
      </c>
      <c r="F9" s="89" t="s">
        <v>85</v>
      </c>
      <c r="G9" s="299"/>
      <c r="H9" s="90" t="s">
        <v>86</v>
      </c>
      <c r="I9" s="299"/>
      <c r="J9" s="88" t="s">
        <v>84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85" t="s">
        <v>81</v>
      </c>
      <c r="B10" s="299"/>
      <c r="C10" s="85" t="s">
        <v>81</v>
      </c>
      <c r="D10" s="299"/>
      <c r="E10" s="85" t="s">
        <v>81</v>
      </c>
      <c r="F10" s="91" t="s">
        <v>87</v>
      </c>
      <c r="G10" s="299"/>
      <c r="H10" s="90" t="s">
        <v>86</v>
      </c>
      <c r="I10" s="299"/>
      <c r="J10" s="88" t="s">
        <v>84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85" t="s">
        <v>81</v>
      </c>
      <c r="B11" s="299"/>
      <c r="C11" s="85" t="s">
        <v>81</v>
      </c>
      <c r="D11" s="299"/>
      <c r="E11" s="85" t="s">
        <v>81</v>
      </c>
      <c r="F11" s="91" t="s">
        <v>87</v>
      </c>
      <c r="G11" s="299"/>
      <c r="H11" s="90" t="s">
        <v>86</v>
      </c>
      <c r="I11" s="299"/>
      <c r="J11" s="88" t="s">
        <v>84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85" t="s">
        <v>81</v>
      </c>
      <c r="B12" s="299"/>
      <c r="C12" s="85" t="s">
        <v>81</v>
      </c>
      <c r="D12" s="299"/>
      <c r="E12" s="85" t="s">
        <v>81</v>
      </c>
      <c r="F12" s="92" t="s">
        <v>88</v>
      </c>
      <c r="G12" s="299"/>
      <c r="H12" s="90" t="s">
        <v>86</v>
      </c>
      <c r="I12" s="299"/>
      <c r="J12" s="90" t="s">
        <v>86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85" t="s">
        <v>81</v>
      </c>
      <c r="B13" s="299"/>
      <c r="C13" s="85" t="s">
        <v>81</v>
      </c>
      <c r="D13" s="299"/>
      <c r="E13" s="85" t="s">
        <v>81</v>
      </c>
      <c r="F13" s="92" t="s">
        <v>88</v>
      </c>
      <c r="G13" s="299"/>
      <c r="H13" s="90" t="s">
        <v>86</v>
      </c>
      <c r="I13" s="299"/>
      <c r="J13" s="90" t="s">
        <v>86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85" t="s">
        <v>81</v>
      </c>
      <c r="B14" s="300"/>
      <c r="C14" s="85" t="s">
        <v>81</v>
      </c>
      <c r="D14" s="300"/>
      <c r="E14" s="85" t="s">
        <v>81</v>
      </c>
      <c r="F14" s="93" t="s">
        <v>89</v>
      </c>
      <c r="G14" s="300"/>
      <c r="H14" s="90" t="s">
        <v>86</v>
      </c>
      <c r="I14" s="300"/>
      <c r="J14" s="90" t="s">
        <v>86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/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ASDP ")</f>
        <v xml:space="preserve">PT. ASDP </v>
      </c>
      <c r="B21" s="284"/>
      <c r="C21" s="36">
        <f t="shared" ref="C21:C26" ca="1" si="0">IF(A21="","",COUNTIF($A$5:$J$14,A21)*50 + IFERROR(D23,0))</f>
        <v>1500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IFERROR(__xludf.DUMMYFUNCTION("""COMPUTED_VALUE"""),"PT. GLOBAL POWER")</f>
        <v>PT. GLOBAL POWER</v>
      </c>
      <c r="B22" s="284"/>
      <c r="C22" s="36">
        <f t="shared" ca="1" si="0"/>
        <v>150</v>
      </c>
      <c r="D22" s="40"/>
      <c r="E22" s="37"/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 t="str">
        <f ca="1">IFERROR(__xludf.DUMMYFUNCTION("""COMPUTED_VALUE"""),"PT. NUSA RAYA ENERGI")</f>
        <v>PT. NUSA RAYA ENERGI</v>
      </c>
      <c r="B23" s="284"/>
      <c r="C23" s="36">
        <f t="shared" ca="1" si="0"/>
        <v>100</v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 t="str">
        <f ca="1">IFERROR(__xludf.DUMMYFUNCTION("""COMPUTED_VALUE"""),"PT. TRI BANGUN HUSADA")</f>
        <v>PT. TRI BANGUN HUSADA</v>
      </c>
      <c r="B24" s="284"/>
      <c r="C24" s="36">
        <f t="shared" ca="1" si="0"/>
        <v>100</v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 t="str">
        <f ca="1">IFERROR(__xludf.DUMMYFUNCTION("""COMPUTED_VALUE"""),"PT. NEOSYS")</f>
        <v>PT. NEOSYS</v>
      </c>
      <c r="B25" s="284"/>
      <c r="C25" s="36">
        <f t="shared" ca="1" si="0"/>
        <v>100</v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 t="str">
        <f ca="1">IFERROR(__xludf.DUMMYFUNCTION("""COMPUTED_VALUE"""),"PT.EMVI")</f>
        <v>PT.EMVI</v>
      </c>
      <c r="B26" s="284"/>
      <c r="C26" s="36">
        <f t="shared" ca="1" si="0"/>
        <v>50</v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 t="str">
        <f ca="1">IFERROR(__xludf.DUMMYFUNCTION("""COMPUTED_VALUE"""),"PT. NUSA ANTERO RAYA ")</f>
        <v xml:space="preserve">PT. NUSA ANTERO RAYA </v>
      </c>
      <c r="B27" s="284"/>
      <c r="C27" s="36">
        <v>200</v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 t="str">
        <f ca="1">IFERROR(__xludf.DUMMYFUNCTION("""COMPUTED_VALUE"""),"PT. PERTAMINA")</f>
        <v>PT. PERTAMINA</v>
      </c>
      <c r="B28" s="284"/>
      <c r="C28" s="36">
        <f t="shared" ref="C28:C40" ca="1" si="1">IF(A28="","",COUNTIF($A$5:$J$14,A28)*50 + IFERROR(D30,0))</f>
        <v>450</v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 t="str">
        <f ca="1">IFERROR(__xludf.DUMMYFUNCTION("""COMPUTED_VALUE"""),"PT. EMVI ")</f>
        <v xml:space="preserve">PT. EMVI </v>
      </c>
      <c r="B29" s="284"/>
      <c r="C29" s="36">
        <f t="shared" ca="1" si="1"/>
        <v>350</v>
      </c>
      <c r="D29" s="40">
        <v>30</v>
      </c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1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1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1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1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1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1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1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1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1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1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1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2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2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2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2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2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2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2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2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2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2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2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2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2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2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2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2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2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2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2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2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2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2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2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2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2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2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2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2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2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2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2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2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2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2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2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2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2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2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2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2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2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2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2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2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2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2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2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2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2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2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2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2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2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2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2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2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2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2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2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2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2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2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2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2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2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2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2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2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2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2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2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2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2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2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2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2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2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2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2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2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2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2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2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2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2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2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2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2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2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2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2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2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2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2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2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2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2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2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2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2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2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2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2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2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2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2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2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2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2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2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2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2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2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2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2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2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2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2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2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2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2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2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2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2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2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2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2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2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2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2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2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2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2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2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2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2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2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2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2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2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2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2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2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2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2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2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2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2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2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2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2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2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2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2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2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2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2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2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2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2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2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2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2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2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2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2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2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2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2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2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2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2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2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2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2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2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2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2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2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2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2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2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2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2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2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2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2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2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2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2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2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2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2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2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2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2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2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2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2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2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2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2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2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2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2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2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2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2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2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2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2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2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2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2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2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2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2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2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2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2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2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2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2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2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2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2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2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2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2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2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2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2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2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2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2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2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2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2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2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2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2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2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2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2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2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2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2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2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2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2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2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2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2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2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2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3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3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3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3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3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3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3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3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3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3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3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3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3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3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3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3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3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3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3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3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3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3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3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3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3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3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3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3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3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3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3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3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3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3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3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3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3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3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3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3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3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3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3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3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3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3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3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3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3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3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3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3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3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3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3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3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3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3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3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3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3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3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3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3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3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3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3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3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3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3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3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3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3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3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3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3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3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3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3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3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3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3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3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3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3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3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3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3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3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3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3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3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3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3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3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3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3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3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3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3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3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3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3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3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3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3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3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3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3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3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3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3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3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3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3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3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3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3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3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3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3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3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3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3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3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3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3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3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3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3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3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3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3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3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3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3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3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3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3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3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3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3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3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3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3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3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3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3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3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3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3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3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3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3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3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3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3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3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3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3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3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3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3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3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3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3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3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3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3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3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3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3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3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3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3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3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3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3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3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3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3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3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3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3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3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3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3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3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3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3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3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3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3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3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3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3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3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3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3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3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3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3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3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3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3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3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3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3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3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3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3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3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3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3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3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3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3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3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3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3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3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3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3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3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3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3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3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3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3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3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3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3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3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3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3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3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3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3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3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3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3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3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3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3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3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3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3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3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3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3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3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3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3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3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3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4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4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4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4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4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4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4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4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4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4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4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4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4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4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4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4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4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4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4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4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4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4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4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4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4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4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4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4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4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4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4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4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4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4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4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4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4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4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4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4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4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4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4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4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4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4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4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4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4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4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4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4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4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4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4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4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4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4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4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4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4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4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4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4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4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4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4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4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4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4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4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4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4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4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4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4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4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4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4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4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4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4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4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4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4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4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4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4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4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4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4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4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4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4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4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4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4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4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4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4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4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4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4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4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4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4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4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4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4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4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4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4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4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4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4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4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4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4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4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4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4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4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4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4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4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4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4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4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4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4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4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4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4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4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4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4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4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4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4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4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4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4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4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4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4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4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4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4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4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4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4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4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4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4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4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4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4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4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4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4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4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4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4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4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4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4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4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4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4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4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4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4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4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4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4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4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4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4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4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4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4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4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4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4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4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4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4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4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4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4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4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4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4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4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4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4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4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4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4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4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4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4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4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4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4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4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4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4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4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4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4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4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4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4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4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4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4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4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4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4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4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4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4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4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4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4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4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4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4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4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4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4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4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4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4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4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4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4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4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4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4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4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4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4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4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4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4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4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4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4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4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4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4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4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4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5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5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5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5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5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5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5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5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5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5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5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5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5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5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5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5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5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5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5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5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5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5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5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5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5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5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5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5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5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5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5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5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5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5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5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5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5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5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5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5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5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5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5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5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5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5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5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5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5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5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5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5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5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5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5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5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5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5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5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5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5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5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5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5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5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5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5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5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5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5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5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5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5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5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5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5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5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5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5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5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5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5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5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5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5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5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5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5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5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5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5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5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5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5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5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5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5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5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5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5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5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5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5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5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5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5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5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5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5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5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5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5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5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5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5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5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5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5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5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5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5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5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5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5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5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5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5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5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5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5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5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5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5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5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5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5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5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5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5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5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5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5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5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5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5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5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5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5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5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5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5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5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5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5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5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5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5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5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5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5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5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5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5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5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5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5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5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5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5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5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5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5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5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5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5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5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5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5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5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5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5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5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5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5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5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5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5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5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5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5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5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5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5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5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5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5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5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5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5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5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5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5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5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5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5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5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5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5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5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16:J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J17"/>
    <mergeCell ref="A20:B20"/>
    <mergeCell ref="F20:H20"/>
    <mergeCell ref="A21:B21"/>
    <mergeCell ref="A22:B22"/>
    <mergeCell ref="G21:H21"/>
  </mergeCells>
  <conditionalFormatting sqref="G24:H24">
    <cfRule type="cellIs" dxfId="44" priority="1" operator="equal">
      <formula>"SPACE TERSEDIA"</formula>
    </cfRule>
    <cfRule type="cellIs" dxfId="43" priority="2" operator="equal">
      <formula>"FULL"</formula>
    </cfRule>
    <cfRule type="cellIs" dxfId="42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outlinePr summaryBelow="0" summaryRight="0"/>
  </sheetPr>
  <dimension ref="A1:Y1014"/>
  <sheetViews>
    <sheetView workbookViewId="0">
      <selection activeCell="M9" sqref="M9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90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9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304" t="s">
        <v>31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95" t="s">
        <v>91</v>
      </c>
      <c r="B5" s="298"/>
      <c r="C5" s="95" t="s">
        <v>91</v>
      </c>
      <c r="D5" s="301"/>
      <c r="E5" s="96" t="s">
        <v>91</v>
      </c>
      <c r="F5" s="96" t="s">
        <v>91</v>
      </c>
      <c r="G5" s="298"/>
      <c r="H5" s="96" t="s">
        <v>91</v>
      </c>
      <c r="I5" s="298"/>
      <c r="J5" s="96" t="s">
        <v>91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95" t="s">
        <v>91</v>
      </c>
      <c r="B6" s="299"/>
      <c r="C6" s="95" t="s">
        <v>91</v>
      </c>
      <c r="D6" s="299"/>
      <c r="E6" s="96" t="s">
        <v>91</v>
      </c>
      <c r="F6" s="96" t="s">
        <v>91</v>
      </c>
      <c r="G6" s="299"/>
      <c r="H6" s="96" t="s">
        <v>91</v>
      </c>
      <c r="I6" s="299"/>
      <c r="J6" s="96" t="s">
        <v>91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95" t="s">
        <v>91</v>
      </c>
      <c r="B7" s="299"/>
      <c r="C7" s="95" t="s">
        <v>91</v>
      </c>
      <c r="D7" s="299"/>
      <c r="E7" s="96" t="s">
        <v>91</v>
      </c>
      <c r="F7" s="96" t="s">
        <v>91</v>
      </c>
      <c r="G7" s="299"/>
      <c r="H7" s="96" t="s">
        <v>91</v>
      </c>
      <c r="I7" s="299"/>
      <c r="J7" s="96" t="s">
        <v>91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95" t="s">
        <v>91</v>
      </c>
      <c r="B8" s="299"/>
      <c r="C8" s="95" t="s">
        <v>91</v>
      </c>
      <c r="D8" s="299"/>
      <c r="E8" s="96" t="s">
        <v>91</v>
      </c>
      <c r="F8" s="96" t="s">
        <v>91</v>
      </c>
      <c r="G8" s="299"/>
      <c r="H8" s="96" t="s">
        <v>91</v>
      </c>
      <c r="I8" s="299"/>
      <c r="J8" s="96" t="s">
        <v>91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95" t="s">
        <v>91</v>
      </c>
      <c r="B9" s="299"/>
      <c r="C9" s="95" t="s">
        <v>91</v>
      </c>
      <c r="D9" s="299"/>
      <c r="E9" s="96" t="s">
        <v>91</v>
      </c>
      <c r="F9" s="96" t="s">
        <v>91</v>
      </c>
      <c r="G9" s="299"/>
      <c r="H9" s="96" t="s">
        <v>91</v>
      </c>
      <c r="I9" s="299"/>
      <c r="J9" s="96" t="s">
        <v>91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95" t="s">
        <v>91</v>
      </c>
      <c r="B10" s="299"/>
      <c r="C10" s="95" t="s">
        <v>91</v>
      </c>
      <c r="D10" s="299"/>
      <c r="E10" s="96" t="s">
        <v>91</v>
      </c>
      <c r="F10" s="96" t="s">
        <v>91</v>
      </c>
      <c r="G10" s="299"/>
      <c r="H10" s="96" t="s">
        <v>91</v>
      </c>
      <c r="I10" s="299"/>
      <c r="J10" s="96" t="s">
        <v>91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95" t="s">
        <v>91</v>
      </c>
      <c r="B11" s="299"/>
      <c r="C11" s="95" t="s">
        <v>91</v>
      </c>
      <c r="D11" s="299"/>
      <c r="E11" s="96" t="s">
        <v>91</v>
      </c>
      <c r="F11" s="96" t="s">
        <v>91</v>
      </c>
      <c r="G11" s="299"/>
      <c r="H11" s="96" t="s">
        <v>91</v>
      </c>
      <c r="I11" s="299"/>
      <c r="J11" s="96" t="s">
        <v>91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95" t="s">
        <v>91</v>
      </c>
      <c r="B12" s="299"/>
      <c r="C12" s="95" t="s">
        <v>91</v>
      </c>
      <c r="D12" s="299"/>
      <c r="E12" s="96" t="s">
        <v>91</v>
      </c>
      <c r="F12" s="96" t="s">
        <v>91</v>
      </c>
      <c r="G12" s="299"/>
      <c r="H12" s="96" t="s">
        <v>91</v>
      </c>
      <c r="I12" s="299"/>
      <c r="J12" s="96" t="s">
        <v>91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97" t="s">
        <v>92</v>
      </c>
      <c r="B13" s="299"/>
      <c r="C13" s="95" t="s">
        <v>91</v>
      </c>
      <c r="D13" s="299"/>
      <c r="E13" s="96" t="s">
        <v>91</v>
      </c>
      <c r="F13" s="96" t="s">
        <v>91</v>
      </c>
      <c r="G13" s="299"/>
      <c r="H13" s="96" t="s">
        <v>91</v>
      </c>
      <c r="I13" s="299"/>
      <c r="J13" s="98" t="s">
        <v>91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97" t="s">
        <v>92</v>
      </c>
      <c r="B14" s="300"/>
      <c r="C14" s="95" t="s">
        <v>91</v>
      </c>
      <c r="D14" s="300"/>
      <c r="E14" s="96" t="s">
        <v>91</v>
      </c>
      <c r="F14" s="96" t="s">
        <v>91</v>
      </c>
      <c r="G14" s="300"/>
      <c r="H14" s="96" t="s">
        <v>91</v>
      </c>
      <c r="I14" s="300"/>
      <c r="J14" s="98" t="s">
        <v>91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9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93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PERKEBUNAN NUSANTARA")</f>
        <v>PT. PERKEBUNAN NUSANTARA</v>
      </c>
      <c r="B21" s="284"/>
      <c r="C21" s="36">
        <f t="shared" ref="C21:C40" ca="1" si="0">IF(A21="","",COUNTIF($A$5:$J$14,A21)*50 + IFERROR(D23,0))</f>
        <v>2900</v>
      </c>
      <c r="D21" s="99"/>
      <c r="E21" s="37" t="s">
        <v>94</v>
      </c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IFERROR(__xludf.DUMMYFUNCTION("""COMPUTED_VALUE"""),"PT. TJAN KEE DJANG")</f>
        <v>PT. TJAN KEE DJANG</v>
      </c>
      <c r="B22" s="284"/>
      <c r="C22" s="36">
        <f t="shared" ca="1" si="0"/>
        <v>100</v>
      </c>
      <c r="D22" s="40"/>
      <c r="E22" s="37" t="s">
        <v>95</v>
      </c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4:K15"/>
    <mergeCell ref="B5:B14"/>
    <mergeCell ref="D5:D14"/>
    <mergeCell ref="G5:G14"/>
    <mergeCell ref="I5:I14"/>
    <mergeCell ref="G23:H23"/>
    <mergeCell ref="A24:B24"/>
    <mergeCell ref="G24:H24"/>
    <mergeCell ref="A25:B25"/>
    <mergeCell ref="A22:B22"/>
    <mergeCell ref="A23:B23"/>
    <mergeCell ref="A26:B26"/>
    <mergeCell ref="A27:B27"/>
    <mergeCell ref="A28:B28"/>
    <mergeCell ref="A29:B29"/>
    <mergeCell ref="A30:B30"/>
    <mergeCell ref="A16:J16"/>
    <mergeCell ref="A17:J17"/>
    <mergeCell ref="A20:B20"/>
    <mergeCell ref="F20:H20"/>
    <mergeCell ref="A21:B21"/>
    <mergeCell ref="G21:H21"/>
  </mergeCells>
  <conditionalFormatting sqref="G24:H24">
    <cfRule type="cellIs" dxfId="41" priority="1" operator="equal">
      <formula>"SPACE TERSEDIA"</formula>
    </cfRule>
    <cfRule type="cellIs" dxfId="40" priority="2" operator="equal">
      <formula>"FULL"</formula>
    </cfRule>
    <cfRule type="cellIs" dxfId="39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outlinePr summaryBelow="0" summaryRight="0"/>
  </sheetPr>
  <dimension ref="A1:Y1014"/>
  <sheetViews>
    <sheetView zoomScale="55" zoomScaleNormal="55" workbookViewId="0">
      <selection activeCell="K3" sqref="K3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96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9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304" t="s">
        <v>31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100" t="s">
        <v>82</v>
      </c>
      <c r="B5" s="298"/>
      <c r="C5" s="101" t="s">
        <v>76</v>
      </c>
      <c r="D5" s="301"/>
      <c r="E5" s="102" t="s">
        <v>97</v>
      </c>
      <c r="F5" s="101" t="s">
        <v>76</v>
      </c>
      <c r="G5" s="298"/>
      <c r="H5" s="101" t="s">
        <v>76</v>
      </c>
      <c r="I5" s="298"/>
      <c r="J5" s="101" t="s">
        <v>76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100" t="s">
        <v>82</v>
      </c>
      <c r="B6" s="299"/>
      <c r="C6" s="101" t="s">
        <v>76</v>
      </c>
      <c r="D6" s="299"/>
      <c r="E6" s="101" t="s">
        <v>76</v>
      </c>
      <c r="F6" s="101" t="s">
        <v>76</v>
      </c>
      <c r="G6" s="299"/>
      <c r="H6" s="101" t="s">
        <v>76</v>
      </c>
      <c r="I6" s="299"/>
      <c r="J6" s="101" t="s">
        <v>76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100" t="s">
        <v>82</v>
      </c>
      <c r="B7" s="299"/>
      <c r="C7" s="103" t="s">
        <v>98</v>
      </c>
      <c r="D7" s="299"/>
      <c r="E7" s="101" t="s">
        <v>76</v>
      </c>
      <c r="F7" s="101" t="s">
        <v>76</v>
      </c>
      <c r="G7" s="299"/>
      <c r="H7" s="104" t="s">
        <v>99</v>
      </c>
      <c r="I7" s="299"/>
      <c r="J7" s="101" t="s">
        <v>76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105" t="s">
        <v>98</v>
      </c>
      <c r="B8" s="299"/>
      <c r="C8" s="103" t="s">
        <v>98</v>
      </c>
      <c r="D8" s="299"/>
      <c r="E8" s="101" t="s">
        <v>76</v>
      </c>
      <c r="F8" s="101" t="s">
        <v>76</v>
      </c>
      <c r="G8" s="299"/>
      <c r="H8" s="104" t="s">
        <v>99</v>
      </c>
      <c r="I8" s="299"/>
      <c r="J8" s="101" t="s">
        <v>76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105" t="s">
        <v>98</v>
      </c>
      <c r="B9" s="299"/>
      <c r="C9" s="103" t="s">
        <v>98</v>
      </c>
      <c r="D9" s="299"/>
      <c r="E9" s="101" t="s">
        <v>76</v>
      </c>
      <c r="F9" s="101" t="s">
        <v>76</v>
      </c>
      <c r="G9" s="299"/>
      <c r="H9" s="104" t="s">
        <v>99</v>
      </c>
      <c r="I9" s="299"/>
      <c r="J9" s="104" t="s">
        <v>99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105" t="s">
        <v>98</v>
      </c>
      <c r="B10" s="299"/>
      <c r="C10" s="103" t="s">
        <v>98</v>
      </c>
      <c r="D10" s="299"/>
      <c r="E10" s="101" t="s">
        <v>76</v>
      </c>
      <c r="F10" s="101" t="s">
        <v>76</v>
      </c>
      <c r="G10" s="299"/>
      <c r="H10" s="104" t="s">
        <v>99</v>
      </c>
      <c r="I10" s="299"/>
      <c r="J10" s="104" t="s">
        <v>99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106" t="s">
        <v>100</v>
      </c>
      <c r="B11" s="299"/>
      <c r="C11" s="103" t="s">
        <v>98</v>
      </c>
      <c r="D11" s="299"/>
      <c r="E11" s="101" t="s">
        <v>76</v>
      </c>
      <c r="F11" s="101" t="s">
        <v>76</v>
      </c>
      <c r="G11" s="299"/>
      <c r="H11" s="104" t="s">
        <v>99</v>
      </c>
      <c r="I11" s="299"/>
      <c r="J11" s="104" t="s">
        <v>99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106" t="s">
        <v>100</v>
      </c>
      <c r="B12" s="299"/>
      <c r="C12" s="103" t="s">
        <v>98</v>
      </c>
      <c r="D12" s="299"/>
      <c r="E12" s="101" t="s">
        <v>76</v>
      </c>
      <c r="F12" s="101" t="s">
        <v>76</v>
      </c>
      <c r="G12" s="299"/>
      <c r="H12" s="104" t="s">
        <v>99</v>
      </c>
      <c r="I12" s="299"/>
      <c r="J12" s="104" t="s">
        <v>99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101" t="s">
        <v>76</v>
      </c>
      <c r="B13" s="299"/>
      <c r="C13" s="103" t="s">
        <v>98</v>
      </c>
      <c r="D13" s="299"/>
      <c r="E13" s="101" t="s">
        <v>76</v>
      </c>
      <c r="F13" s="107" t="s">
        <v>101</v>
      </c>
      <c r="G13" s="299"/>
      <c r="H13" s="107" t="s">
        <v>101</v>
      </c>
      <c r="I13" s="299"/>
      <c r="J13" s="104" t="s">
        <v>99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108" t="s">
        <v>102</v>
      </c>
      <c r="B14" s="300"/>
      <c r="C14" s="102" t="s">
        <v>97</v>
      </c>
      <c r="D14" s="300"/>
      <c r="E14" s="101" t="s">
        <v>76</v>
      </c>
      <c r="F14" s="107" t="s">
        <v>101</v>
      </c>
      <c r="G14" s="300"/>
      <c r="H14" s="107" t="s">
        <v>101</v>
      </c>
      <c r="I14" s="300"/>
      <c r="J14" s="104" t="s">
        <v>99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0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0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9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93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GLOBAL POWER")</f>
        <v>PT. GLOBAL POWER</v>
      </c>
      <c r="B21" s="284"/>
      <c r="C21" s="36">
        <f t="shared" ref="C21:C40" ca="1" si="0">IF(A21="","",COUNTIF($A$5:$J$14,A21)*50 + IFERROR(D23,0))</f>
        <v>150</v>
      </c>
      <c r="E21" s="37" t="s">
        <v>103</v>
      </c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IFERROR(__xludf.DUMMYFUNCTION("""COMPUTED_VALUE"""),"PT. KOMDIGI")</f>
        <v>PT. KOMDIGI</v>
      </c>
      <c r="B22" s="284"/>
      <c r="C22" s="36">
        <f t="shared" ca="1" si="0"/>
        <v>500</v>
      </c>
      <c r="D22" s="40"/>
      <c r="E22" s="37" t="s">
        <v>104</v>
      </c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 t="str">
        <f ca="1">IFERROR(__xludf.DUMMYFUNCTION("""COMPUTED_VALUE"""),"PT. ASDP")</f>
        <v>PT. ASDP</v>
      </c>
      <c r="B23" s="284"/>
      <c r="C23" s="36">
        <f t="shared" ca="1" si="0"/>
        <v>100</v>
      </c>
      <c r="D23" s="40"/>
      <c r="E23" s="37" t="s">
        <v>105</v>
      </c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 t="str">
        <f ca="1">IFERROR(__xludf.DUMMYFUNCTION("""COMPUTED_VALUE"""),"PT. PERTAMINA PETROCHEMICAL TRADING")</f>
        <v>PT. PERTAMINA PETROCHEMICAL TRADING</v>
      </c>
      <c r="B24" s="284"/>
      <c r="C24" s="36">
        <f t="shared" ca="1" si="0"/>
        <v>1300</v>
      </c>
      <c r="D24" s="42"/>
      <c r="E24" s="37" t="s">
        <v>106</v>
      </c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 t="str">
        <f ca="1">IFERROR(__xludf.DUMMYFUNCTION("""COMPUTED_VALUE"""),"EX COVID 19")</f>
        <v>EX COVID 19</v>
      </c>
      <c r="B25" s="284"/>
      <c r="C25" s="36">
        <f t="shared" ca="1" si="0"/>
        <v>50</v>
      </c>
      <c r="D25" s="40"/>
      <c r="E25" s="37" t="s">
        <v>107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 t="str">
        <f ca="1">IFERROR(__xludf.DUMMYFUNCTION("""COMPUTED_VALUE"""),"Barang Sitaan Polisi")</f>
        <v>Barang Sitaan Polisi</v>
      </c>
      <c r="B26" s="284"/>
      <c r="C26" s="36">
        <f t="shared" ca="1" si="0"/>
        <v>100</v>
      </c>
      <c r="D26" s="40"/>
      <c r="E26" s="37" t="s">
        <v>108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 t="str">
        <f ca="1">IFERROR(__xludf.DUMMYFUNCTION("""COMPUTED_VALUE"""),"WARUNG PANGAN  ( PPI )")</f>
        <v>WARUNG PANGAN  ( PPI )</v>
      </c>
      <c r="B27" s="284"/>
      <c r="C27" s="36">
        <f t="shared" ca="1" si="0"/>
        <v>200</v>
      </c>
      <c r="D27" s="40"/>
      <c r="E27" s="37" t="s">
        <v>109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 t="str">
        <f ca="1">IFERROR(__xludf.DUMMYFUNCTION("""COMPUTED_VALUE"""),"PT. PERKEBUNAN NUSANTARA ")</f>
        <v xml:space="preserve">PT. PERKEBUNAN NUSANTARA </v>
      </c>
      <c r="B28" s="284"/>
      <c r="C28" s="36">
        <f t="shared" ca="1" si="0"/>
        <v>600</v>
      </c>
      <c r="D28" s="40"/>
      <c r="E28" s="37" t="s">
        <v>94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4:K15"/>
    <mergeCell ref="B5:B14"/>
    <mergeCell ref="D5:D14"/>
    <mergeCell ref="G5:G14"/>
    <mergeCell ref="I5:I14"/>
    <mergeCell ref="G23:H23"/>
    <mergeCell ref="A24:B24"/>
    <mergeCell ref="G24:H24"/>
    <mergeCell ref="A25:B25"/>
    <mergeCell ref="A22:B22"/>
    <mergeCell ref="A23:B23"/>
    <mergeCell ref="A26:B26"/>
    <mergeCell ref="A27:B27"/>
    <mergeCell ref="A28:B28"/>
    <mergeCell ref="A29:B29"/>
    <mergeCell ref="A30:B30"/>
    <mergeCell ref="A16:J16"/>
    <mergeCell ref="A17:J17"/>
    <mergeCell ref="A20:B20"/>
    <mergeCell ref="F20:H20"/>
    <mergeCell ref="A21:B21"/>
    <mergeCell ref="G21:H21"/>
  </mergeCells>
  <conditionalFormatting sqref="G24:H24">
    <cfRule type="cellIs" dxfId="38" priority="1" operator="equal">
      <formula>"SPACE TERSEDIA"</formula>
    </cfRule>
    <cfRule type="cellIs" dxfId="37" priority="2" operator="equal">
      <formula>"FULL"</formula>
    </cfRule>
    <cfRule type="cellIs" dxfId="36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outlinePr summaryBelow="0" summaryRight="0"/>
  </sheetPr>
  <dimension ref="A1:W1014"/>
  <sheetViews>
    <sheetView workbookViewId="0">
      <selection sqref="A1:H2"/>
    </sheetView>
  </sheetViews>
  <sheetFormatPr defaultColWidth="12.59765625" defaultRowHeight="15.75" customHeight="1" x14ac:dyDescent="0.35"/>
  <cols>
    <col min="1" max="8" width="14.73046875" customWidth="1"/>
    <col min="9" max="9" width="8.86328125" customWidth="1"/>
  </cols>
  <sheetData>
    <row r="1" spans="1:23" ht="13.9" x14ac:dyDescent="0.5">
      <c r="A1" s="294" t="s">
        <v>110</v>
      </c>
      <c r="B1" s="284"/>
      <c r="C1" s="284"/>
      <c r="D1" s="284"/>
      <c r="E1" s="284"/>
      <c r="F1" s="284"/>
      <c r="G1" s="284"/>
      <c r="H1" s="284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3"/>
      <c r="I3" s="297" t="s">
        <v>31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ht="16.5" customHeight="1" x14ac:dyDescent="0.5">
      <c r="A4" s="305"/>
      <c r="B4" s="296"/>
      <c r="C4" s="296"/>
      <c r="D4" s="296"/>
      <c r="E4" s="296"/>
      <c r="F4" s="296"/>
      <c r="G4" s="296"/>
      <c r="H4" s="293"/>
      <c r="I4" s="284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 spans="1:23" ht="37.5" customHeight="1" x14ac:dyDescent="0.5">
      <c r="A5" s="109" t="s">
        <v>111</v>
      </c>
      <c r="B5" s="298"/>
      <c r="C5" s="109" t="s">
        <v>111</v>
      </c>
      <c r="D5" s="110" t="s">
        <v>112</v>
      </c>
      <c r="E5" s="111" t="s">
        <v>112</v>
      </c>
      <c r="F5" s="112" t="s">
        <v>113</v>
      </c>
      <c r="G5" s="298"/>
      <c r="H5" s="113" t="s">
        <v>114</v>
      </c>
      <c r="I5" s="284"/>
      <c r="J5" s="114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spans="1:23" ht="37.5" customHeight="1" x14ac:dyDescent="0.5">
      <c r="A6" s="109" t="s">
        <v>111</v>
      </c>
      <c r="B6" s="299"/>
      <c r="C6" s="109" t="s">
        <v>111</v>
      </c>
      <c r="D6" s="110" t="s">
        <v>112</v>
      </c>
      <c r="E6" s="111" t="s">
        <v>112</v>
      </c>
      <c r="F6" s="112" t="s">
        <v>113</v>
      </c>
      <c r="G6" s="299"/>
      <c r="H6" s="113" t="s">
        <v>114</v>
      </c>
      <c r="I6" s="284"/>
      <c r="J6" s="114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 spans="1:23" ht="37.5" customHeight="1" x14ac:dyDescent="0.5">
      <c r="A7" s="109" t="s">
        <v>111</v>
      </c>
      <c r="B7" s="299"/>
      <c r="C7" s="109" t="s">
        <v>111</v>
      </c>
      <c r="D7" s="110" t="s">
        <v>112</v>
      </c>
      <c r="E7" s="111" t="s">
        <v>112</v>
      </c>
      <c r="F7" s="112" t="s">
        <v>113</v>
      </c>
      <c r="G7" s="299"/>
      <c r="H7" s="113" t="s">
        <v>114</v>
      </c>
      <c r="I7" s="284"/>
      <c r="J7" s="114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 spans="1:23" ht="37.5" customHeight="1" x14ac:dyDescent="0.5">
      <c r="A8" s="109" t="s">
        <v>111</v>
      </c>
      <c r="B8" s="299"/>
      <c r="C8" s="109" t="s">
        <v>111</v>
      </c>
      <c r="D8" s="110" t="s">
        <v>112</v>
      </c>
      <c r="E8" s="115" t="s">
        <v>115</v>
      </c>
      <c r="F8" s="116" t="s">
        <v>116</v>
      </c>
      <c r="G8" s="299"/>
      <c r="H8" s="113" t="s">
        <v>114</v>
      </c>
      <c r="I8" s="284"/>
      <c r="J8" s="114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23" ht="37.5" customHeight="1" x14ac:dyDescent="0.5">
      <c r="A9" s="109" t="s">
        <v>111</v>
      </c>
      <c r="B9" s="299"/>
      <c r="C9" s="109" t="s">
        <v>111</v>
      </c>
      <c r="D9" s="110" t="s">
        <v>112</v>
      </c>
      <c r="E9" s="115" t="s">
        <v>115</v>
      </c>
      <c r="F9" s="116" t="s">
        <v>116</v>
      </c>
      <c r="G9" s="299"/>
      <c r="H9" s="113" t="s">
        <v>114</v>
      </c>
      <c r="I9" s="284"/>
      <c r="J9" s="114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spans="1:23" ht="37.5" customHeight="1" x14ac:dyDescent="0.5">
      <c r="A10" s="109" t="s">
        <v>111</v>
      </c>
      <c r="B10" s="299"/>
      <c r="C10" s="109" t="s">
        <v>111</v>
      </c>
      <c r="D10" s="110" t="s">
        <v>112</v>
      </c>
      <c r="E10" s="115" t="s">
        <v>115</v>
      </c>
      <c r="F10" s="117" t="s">
        <v>116</v>
      </c>
      <c r="G10" s="299"/>
      <c r="H10" s="113" t="s">
        <v>114</v>
      </c>
      <c r="I10" s="284"/>
      <c r="J10" s="114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 spans="1:23" ht="37.5" customHeight="1" x14ac:dyDescent="0.5">
      <c r="A11" s="109" t="s">
        <v>111</v>
      </c>
      <c r="B11" s="299"/>
      <c r="C11" s="109" t="s">
        <v>111</v>
      </c>
      <c r="D11" s="110" t="s">
        <v>112</v>
      </c>
      <c r="E11" s="115" t="s">
        <v>115</v>
      </c>
      <c r="F11" s="117" t="s">
        <v>116</v>
      </c>
      <c r="G11" s="299"/>
      <c r="H11" s="113" t="s">
        <v>114</v>
      </c>
      <c r="I11" s="284"/>
      <c r="J11" s="114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spans="1:23" ht="37.5" customHeight="1" x14ac:dyDescent="0.5">
      <c r="A12" s="109" t="s">
        <v>111</v>
      </c>
      <c r="B12" s="299"/>
      <c r="C12" s="109" t="s">
        <v>111</v>
      </c>
      <c r="D12" s="110" t="s">
        <v>112</v>
      </c>
      <c r="E12" s="115" t="s">
        <v>115</v>
      </c>
      <c r="F12" s="118" t="s">
        <v>117</v>
      </c>
      <c r="G12" s="299"/>
      <c r="H12" s="113" t="s">
        <v>114</v>
      </c>
      <c r="I12" s="284"/>
      <c r="J12" s="114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23" ht="37.5" customHeight="1" x14ac:dyDescent="0.5">
      <c r="A13" s="109" t="s">
        <v>111</v>
      </c>
      <c r="B13" s="299"/>
      <c r="C13" s="109" t="s">
        <v>111</v>
      </c>
      <c r="D13" s="110" t="s">
        <v>112</v>
      </c>
      <c r="E13" s="112" t="s">
        <v>113</v>
      </c>
      <c r="F13" s="119" t="s">
        <v>118</v>
      </c>
      <c r="G13" s="299"/>
      <c r="H13" s="113" t="s">
        <v>114</v>
      </c>
      <c r="I13" s="284"/>
      <c r="J13" s="11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ht="37.5" customHeight="1" x14ac:dyDescent="0.5">
      <c r="A14" s="109" t="s">
        <v>111</v>
      </c>
      <c r="B14" s="300"/>
      <c r="C14" s="109" t="s">
        <v>111</v>
      </c>
      <c r="D14" s="110" t="s">
        <v>112</v>
      </c>
      <c r="E14" s="112" t="s">
        <v>113</v>
      </c>
      <c r="F14" s="120" t="s">
        <v>119</v>
      </c>
      <c r="G14" s="300"/>
      <c r="H14" s="113" t="s">
        <v>114</v>
      </c>
      <c r="I14" s="284"/>
      <c r="J14" s="11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ht="16.5" customHeight="1" x14ac:dyDescent="0.5">
      <c r="A15" s="30"/>
      <c r="B15" s="31" t="s">
        <v>32</v>
      </c>
      <c r="C15" s="31"/>
      <c r="D15" s="292"/>
      <c r="E15" s="293"/>
      <c r="F15" s="31"/>
      <c r="G15" s="31" t="s">
        <v>33</v>
      </c>
      <c r="H15" s="30"/>
      <c r="I15" s="284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spans="1:23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3"/>
      <c r="I16" s="284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spans="1:23" ht="40.5" customHeight="1" x14ac:dyDescent="0.5">
      <c r="A17" s="283" t="s">
        <v>120</v>
      </c>
      <c r="B17" s="284"/>
      <c r="C17" s="284"/>
      <c r="D17" s="284"/>
      <c r="E17" s="284"/>
      <c r="F17" s="284"/>
      <c r="G17" s="284"/>
      <c r="H17" s="284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 spans="1:23" ht="13.9" x14ac:dyDescent="0.5">
      <c r="A18" s="35"/>
      <c r="B18" s="35"/>
      <c r="C18" s="35"/>
      <c r="D18" s="35"/>
      <c r="E18" s="35"/>
      <c r="F18" s="35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spans="1:23" ht="13.9" x14ac:dyDescent="0.5">
      <c r="A19" s="35"/>
      <c r="B19" s="35"/>
      <c r="C19" s="35"/>
      <c r="D19" s="35"/>
      <c r="E19" s="35"/>
      <c r="F19" s="35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spans="1:23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1:23" ht="13.9" x14ac:dyDescent="0.5">
      <c r="A21" s="289" t="str">
        <f ca="1">IFERROR(__xludf.DUMMYFUNCTION("IFERROR(
  UNIQUE(
    FILTER(
      {A5:A14;C5:C14;D5:D14;E7:E14;F5:F14;H5:H14
},
{A5:A14;C5:C14;D5:D14;E7:E14;F5:F14;H5:H14}&lt;&gt;""""
    )
  ),
  """"
)"),"PT. SARINAH")</f>
        <v>PT. SARINAH</v>
      </c>
      <c r="B21" s="284"/>
      <c r="C21" s="36">
        <f t="shared" ref="C21:C275" ca="1" si="0">IF(A21="","",COUNTIF($A$5:$H$14,A21)*20 + IFERROR(D21,0))</f>
        <v>400</v>
      </c>
      <c r="D21" s="121"/>
      <c r="F21" s="38" t="s">
        <v>43</v>
      </c>
      <c r="G21" s="290">
        <v>1500</v>
      </c>
      <c r="H21" s="288"/>
      <c r="I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 spans="1:23" ht="13.9" x14ac:dyDescent="0.5">
      <c r="A22" s="289" t="str">
        <f ca="1">IFERROR(__xludf.DUMMYFUNCTION("""COMPUTED_VALUE"""),"PT. METRO POLITAN MART")</f>
        <v>PT. METRO POLITAN MART</v>
      </c>
      <c r="B22" s="284"/>
      <c r="C22" s="36">
        <f t="shared" ca="1" si="0"/>
        <v>260</v>
      </c>
      <c r="F22" s="38" t="s">
        <v>44</v>
      </c>
      <c r="G22" s="39">
        <f ca="1">SUM(C21:C1014)</f>
        <v>1460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 spans="1:23" ht="13.9" x14ac:dyDescent="0.5">
      <c r="A23" s="289" t="str">
        <f ca="1">IFERROR(__xludf.DUMMYFUNCTION("""COMPUTED_VALUE"""),"PT. DINI RAYA")</f>
        <v>PT. DINI RAYA</v>
      </c>
      <c r="B23" s="284"/>
      <c r="C23" s="36">
        <f t="shared" ca="1" si="0"/>
        <v>100</v>
      </c>
      <c r="D23" s="121"/>
      <c r="F23" s="38" t="s">
        <v>45</v>
      </c>
      <c r="G23" s="290">
        <f ca="1">G21-G22</f>
        <v>40</v>
      </c>
      <c r="H23" s="288"/>
      <c r="I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spans="1:23" ht="13.9" x14ac:dyDescent="0.5">
      <c r="A24" s="289" t="str">
        <f ca="1">IFERROR(__xludf.DUMMYFUNCTION("""COMPUTED_VALUE"""),"PT. AROMA PRIMA")</f>
        <v>PT. AROMA PRIMA</v>
      </c>
      <c r="B24" s="284"/>
      <c r="C24" s="36">
        <f t="shared" ca="1" si="0"/>
        <v>100</v>
      </c>
      <c r="D24" s="121"/>
      <c r="F24" s="38" t="s">
        <v>46</v>
      </c>
      <c r="G24" s="291" t="str">
        <f ca="1">IF(G23&lt;=0,"SPACE PENUH","SPACE TERSEDIA")</f>
        <v>SPACE TERSEDIA</v>
      </c>
      <c r="H24" s="288"/>
      <c r="I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spans="1:23" ht="13.9" x14ac:dyDescent="0.5">
      <c r="A25" s="289" t="str">
        <f ca="1">IFERROR(__xludf.DUMMYFUNCTION("""COMPUTED_VALUE"""),"PT. GELPI")</f>
        <v>PT. GELPI</v>
      </c>
      <c r="B25" s="284"/>
      <c r="C25" s="36">
        <f t="shared" ca="1" si="0"/>
        <v>90</v>
      </c>
      <c r="D25" s="121">
        <v>10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 spans="1:23" ht="13.9" x14ac:dyDescent="0.5">
      <c r="A26" s="289" t="str">
        <f ca="1">IFERROR(__xludf.DUMMYFUNCTION("""COMPUTED_VALUE"""),"PT, GUNUNG PADU")</f>
        <v>PT, GUNUNG PADU</v>
      </c>
      <c r="B26" s="284"/>
      <c r="C26" s="36">
        <f t="shared" ca="1" si="0"/>
        <v>50</v>
      </c>
      <c r="D26" s="121">
        <v>30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spans="1:23" ht="13.9" x14ac:dyDescent="0.5">
      <c r="A27" s="289" t="str">
        <f ca="1">IFERROR(__xludf.DUMMYFUNCTION("""COMPUTED_VALUE"""),"PT. GOLBAL MRS")</f>
        <v>PT. GOLBAL MRS</v>
      </c>
      <c r="B27" s="284"/>
      <c r="C27" s="36">
        <f t="shared" ca="1" si="0"/>
        <v>50</v>
      </c>
      <c r="D27" s="121">
        <v>30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1:23" ht="13.9" x14ac:dyDescent="0.5">
      <c r="A28" s="289" t="str">
        <f ca="1">IFERROR(__xludf.DUMMYFUNCTION("""COMPUTED_VALUE"""),"PT. KIANG DENTAL")</f>
        <v>PT. KIANG DENTAL</v>
      </c>
      <c r="B28" s="284"/>
      <c r="C28" s="36">
        <f t="shared" ca="1" si="0"/>
        <v>50</v>
      </c>
      <c r="D28" s="121">
        <v>30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spans="1:23" ht="13.9" x14ac:dyDescent="0.5">
      <c r="A29" s="289" t="str">
        <f ca="1">IFERROR(__xludf.DUMMYFUNCTION("""COMPUTED_VALUE"""),"PT. MARTON ")</f>
        <v xml:space="preserve">PT. MARTON </v>
      </c>
      <c r="B29" s="284"/>
      <c r="C29" s="36">
        <f t="shared" ca="1" si="0"/>
        <v>360</v>
      </c>
      <c r="D29" s="121">
        <v>160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spans="1:23" ht="13.9" x14ac:dyDescent="0.5">
      <c r="A30" s="289"/>
      <c r="B30" s="284"/>
      <c r="C30" s="36" t="str">
        <f t="shared" si="0"/>
        <v/>
      </c>
      <c r="D30" s="121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 spans="1:23" ht="13.9" x14ac:dyDescent="0.5">
      <c r="A31" s="29"/>
      <c r="B31" s="36"/>
      <c r="C31" s="36" t="str">
        <f t="shared" si="0"/>
        <v/>
      </c>
      <c r="D31" s="121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 spans="1:23" ht="13.9" x14ac:dyDescent="0.5">
      <c r="A32" s="29"/>
      <c r="B32" s="36"/>
      <c r="C32" s="36" t="str">
        <f t="shared" si="0"/>
        <v/>
      </c>
      <c r="D32" s="121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spans="1:23" ht="13.9" x14ac:dyDescent="0.5">
      <c r="A33" s="29"/>
      <c r="B33" s="36"/>
      <c r="C33" s="36" t="str">
        <f t="shared" si="0"/>
        <v/>
      </c>
      <c r="D33" s="121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</row>
    <row r="34" spans="1:23" ht="13.9" x14ac:dyDescent="0.5">
      <c r="A34" s="29"/>
      <c r="B34" s="36"/>
      <c r="C34" s="36" t="str">
        <f t="shared" si="0"/>
        <v/>
      </c>
      <c r="D34" s="121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</row>
    <row r="35" spans="1:23" ht="13.9" x14ac:dyDescent="0.5">
      <c r="A35" s="29"/>
      <c r="B35" s="36"/>
      <c r="C35" s="36" t="str">
        <f t="shared" si="0"/>
        <v/>
      </c>
      <c r="D35" s="121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</row>
    <row r="36" spans="1:23" ht="13.9" x14ac:dyDescent="0.5">
      <c r="A36" s="29"/>
      <c r="B36" s="36"/>
      <c r="C36" s="36" t="str">
        <f t="shared" si="0"/>
        <v/>
      </c>
      <c r="D36" s="121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</row>
    <row r="37" spans="1:23" ht="13.9" x14ac:dyDescent="0.5">
      <c r="A37" s="29"/>
      <c r="B37" s="36"/>
      <c r="C37" s="36" t="str">
        <f t="shared" si="0"/>
        <v/>
      </c>
      <c r="D37" s="121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spans="1:23" ht="13.9" x14ac:dyDescent="0.5">
      <c r="A38" s="29"/>
      <c r="B38" s="36"/>
      <c r="C38" s="36" t="str">
        <f t="shared" si="0"/>
        <v/>
      </c>
      <c r="D38" s="121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</row>
    <row r="39" spans="1:23" ht="13.9" x14ac:dyDescent="0.5">
      <c r="A39" s="29"/>
      <c r="B39" s="36"/>
      <c r="C39" s="36" t="str">
        <f t="shared" si="0"/>
        <v/>
      </c>
      <c r="D39" s="121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</row>
    <row r="40" spans="1:23" ht="13.9" x14ac:dyDescent="0.5">
      <c r="A40" s="29"/>
      <c r="B40" s="36"/>
      <c r="C40" s="36" t="str">
        <f t="shared" si="0"/>
        <v/>
      </c>
      <c r="D40" s="121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spans="1:23" ht="13.9" x14ac:dyDescent="0.5">
      <c r="A41" s="29"/>
      <c r="B41" s="36"/>
      <c r="C41" s="36" t="str">
        <f t="shared" si="0"/>
        <v/>
      </c>
      <c r="D41" s="122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 spans="1:23" ht="13.9" x14ac:dyDescent="0.5">
      <c r="A42" s="29"/>
      <c r="B42" s="36"/>
      <c r="C42" s="36" t="str">
        <f t="shared" si="0"/>
        <v/>
      </c>
      <c r="D42" s="122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</row>
    <row r="43" spans="1:23" ht="13.9" x14ac:dyDescent="0.5">
      <c r="A43" s="29"/>
      <c r="B43" s="36"/>
      <c r="C43" s="36" t="str">
        <f t="shared" si="0"/>
        <v/>
      </c>
      <c r="D43" s="122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spans="1:23" ht="13.9" x14ac:dyDescent="0.5">
      <c r="A44" s="29"/>
      <c r="B44" s="36"/>
      <c r="C44" s="36" t="str">
        <f t="shared" si="0"/>
        <v/>
      </c>
      <c r="D44" s="122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</row>
    <row r="45" spans="1:23" ht="13.9" x14ac:dyDescent="0.5">
      <c r="A45" s="29"/>
      <c r="B45" s="36"/>
      <c r="C45" s="36" t="str">
        <f t="shared" si="0"/>
        <v/>
      </c>
      <c r="D45" s="122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</row>
    <row r="46" spans="1:23" ht="13.9" x14ac:dyDescent="0.5">
      <c r="A46" s="29"/>
      <c r="B46" s="36"/>
      <c r="C46" s="36" t="str">
        <f t="shared" si="0"/>
        <v/>
      </c>
      <c r="D46" s="122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spans="1:23" ht="13.9" x14ac:dyDescent="0.5">
      <c r="A47" s="29"/>
      <c r="B47" s="36"/>
      <c r="C47" s="36" t="str">
        <f t="shared" si="0"/>
        <v/>
      </c>
      <c r="D47" s="122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</row>
    <row r="48" spans="1:23" ht="13.9" x14ac:dyDescent="0.5">
      <c r="A48" s="29"/>
      <c r="B48" s="36"/>
      <c r="C48" s="36" t="str">
        <f t="shared" si="0"/>
        <v/>
      </c>
      <c r="D48" s="122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</row>
    <row r="49" spans="1:23" ht="13.9" x14ac:dyDescent="0.5">
      <c r="A49" s="29"/>
      <c r="B49" s="36"/>
      <c r="C49" s="36" t="str">
        <f t="shared" si="0"/>
        <v/>
      </c>
      <c r="D49" s="122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 spans="1:23" ht="13.9" x14ac:dyDescent="0.5">
      <c r="A50" s="29"/>
      <c r="B50" s="36"/>
      <c r="C50" s="36" t="str">
        <f t="shared" si="0"/>
        <v/>
      </c>
      <c r="D50" s="122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</row>
    <row r="51" spans="1:23" ht="13.9" x14ac:dyDescent="0.5">
      <c r="A51" s="29"/>
      <c r="B51" s="36"/>
      <c r="C51" s="36" t="str">
        <f t="shared" si="0"/>
        <v/>
      </c>
      <c r="D51" s="122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 spans="1:23" ht="13.9" x14ac:dyDescent="0.5">
      <c r="A52" s="29"/>
      <c r="B52" s="36"/>
      <c r="C52" s="36" t="str">
        <f t="shared" si="0"/>
        <v/>
      </c>
      <c r="D52" s="122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spans="1:23" ht="13.9" x14ac:dyDescent="0.5">
      <c r="A53" s="29"/>
      <c r="B53" s="36"/>
      <c r="C53" s="36" t="str">
        <f t="shared" si="0"/>
        <v/>
      </c>
      <c r="D53" s="122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</row>
    <row r="54" spans="1:23" ht="13.9" x14ac:dyDescent="0.5">
      <c r="A54" s="29"/>
      <c r="B54" s="36"/>
      <c r="C54" s="36" t="str">
        <f t="shared" si="0"/>
        <v/>
      </c>
      <c r="D54" s="122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</row>
    <row r="55" spans="1:23" ht="13.9" x14ac:dyDescent="0.5">
      <c r="A55" s="29"/>
      <c r="B55" s="36"/>
      <c r="C55" s="36" t="str">
        <f t="shared" si="0"/>
        <v/>
      </c>
      <c r="D55" s="122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spans="1:23" ht="13.9" x14ac:dyDescent="0.5">
      <c r="A56" s="29"/>
      <c r="B56" s="36"/>
      <c r="C56" s="36" t="str">
        <f t="shared" si="0"/>
        <v/>
      </c>
      <c r="D56" s="122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</row>
    <row r="57" spans="1:23" ht="13.9" x14ac:dyDescent="0.5">
      <c r="A57" s="29"/>
      <c r="B57" s="36"/>
      <c r="C57" s="36" t="str">
        <f t="shared" si="0"/>
        <v/>
      </c>
      <c r="D57" s="122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</row>
    <row r="58" spans="1:23" ht="13.9" x14ac:dyDescent="0.5">
      <c r="A58" s="29"/>
      <c r="B58" s="36"/>
      <c r="C58" s="36" t="str">
        <f t="shared" si="0"/>
        <v/>
      </c>
      <c r="D58" s="122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spans="1:23" ht="13.9" x14ac:dyDescent="0.5">
      <c r="A59" s="29"/>
      <c r="B59" s="36"/>
      <c r="C59" s="36" t="str">
        <f t="shared" si="0"/>
        <v/>
      </c>
      <c r="D59" s="122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</row>
    <row r="60" spans="1:23" ht="13.9" x14ac:dyDescent="0.5">
      <c r="A60" s="29"/>
      <c r="B60" s="36"/>
      <c r="C60" s="36" t="str">
        <f t="shared" si="0"/>
        <v/>
      </c>
      <c r="D60" s="122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 spans="1:23" ht="13.9" x14ac:dyDescent="0.5">
      <c r="A61" s="29"/>
      <c r="B61" s="36"/>
      <c r="C61" s="36" t="str">
        <f t="shared" si="0"/>
        <v/>
      </c>
      <c r="D61" s="122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spans="1:23" ht="13.9" x14ac:dyDescent="0.5">
      <c r="A62" s="29"/>
      <c r="B62" s="36"/>
      <c r="C62" s="36" t="str">
        <f t="shared" si="0"/>
        <v/>
      </c>
      <c r="D62" s="122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</row>
    <row r="63" spans="1:23" ht="13.9" x14ac:dyDescent="0.5">
      <c r="A63" s="29"/>
      <c r="B63" s="36"/>
      <c r="C63" s="36" t="str">
        <f t="shared" si="0"/>
        <v/>
      </c>
      <c r="D63" s="122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 spans="1:23" ht="13.9" x14ac:dyDescent="0.5">
      <c r="A64" s="29"/>
      <c r="B64" s="36"/>
      <c r="C64" s="36" t="str">
        <f t="shared" si="0"/>
        <v/>
      </c>
      <c r="D64" s="122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spans="1:23" ht="13.9" x14ac:dyDescent="0.5">
      <c r="A65" s="29"/>
      <c r="B65" s="36"/>
      <c r="C65" s="36" t="str">
        <f t="shared" si="0"/>
        <v/>
      </c>
      <c r="D65" s="122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</row>
    <row r="66" spans="1:23" ht="13.9" x14ac:dyDescent="0.5">
      <c r="A66" s="29"/>
      <c r="B66" s="36"/>
      <c r="C66" s="36" t="str">
        <f t="shared" si="0"/>
        <v/>
      </c>
      <c r="D66" s="122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 spans="1:23" ht="13.9" x14ac:dyDescent="0.5">
      <c r="A67" s="29"/>
      <c r="B67" s="36"/>
      <c r="C67" s="36" t="str">
        <f t="shared" si="0"/>
        <v/>
      </c>
      <c r="D67" s="122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spans="1:23" ht="13.9" x14ac:dyDescent="0.5">
      <c r="A68" s="29"/>
      <c r="B68" s="36"/>
      <c r="C68" s="36" t="str">
        <f t="shared" si="0"/>
        <v/>
      </c>
      <c r="D68" s="122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 spans="1:23" ht="13.9" x14ac:dyDescent="0.5">
      <c r="A69" s="29"/>
      <c r="B69" s="36"/>
      <c r="C69" s="36" t="str">
        <f t="shared" si="0"/>
        <v/>
      </c>
      <c r="D69" s="122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 spans="1:23" ht="13.9" x14ac:dyDescent="0.5">
      <c r="A70" s="29"/>
      <c r="B70" s="36"/>
      <c r="C70" s="36" t="str">
        <f t="shared" si="0"/>
        <v/>
      </c>
      <c r="D70" s="122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spans="1:23" ht="13.9" x14ac:dyDescent="0.5">
      <c r="A71" s="29"/>
      <c r="B71" s="36"/>
      <c r="C71" s="36" t="str">
        <f t="shared" si="0"/>
        <v/>
      </c>
      <c r="D71" s="122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 spans="1:23" ht="13.9" x14ac:dyDescent="0.5">
      <c r="A72" s="29"/>
      <c r="B72" s="36"/>
      <c r="C72" s="36" t="str">
        <f t="shared" si="0"/>
        <v/>
      </c>
      <c r="D72" s="122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 spans="1:23" ht="13.9" x14ac:dyDescent="0.5">
      <c r="A73" s="29"/>
      <c r="B73" s="36"/>
      <c r="C73" s="36" t="str">
        <f t="shared" si="0"/>
        <v/>
      </c>
      <c r="D73" s="122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 spans="1:23" ht="13.9" x14ac:dyDescent="0.5">
      <c r="A74" s="29"/>
      <c r="B74" s="36"/>
      <c r="C74" s="36" t="str">
        <f t="shared" si="0"/>
        <v/>
      </c>
      <c r="D74" s="122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 spans="1:23" ht="13.9" x14ac:dyDescent="0.5">
      <c r="A75" s="29"/>
      <c r="B75" s="36"/>
      <c r="C75" s="36" t="str">
        <f t="shared" si="0"/>
        <v/>
      </c>
      <c r="D75" s="122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 spans="1:23" ht="13.9" x14ac:dyDescent="0.5">
      <c r="A76" s="29"/>
      <c r="B76" s="36"/>
      <c r="C76" s="36" t="str">
        <f t="shared" si="0"/>
        <v/>
      </c>
      <c r="D76" s="122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</row>
    <row r="77" spans="1:23" ht="13.9" x14ac:dyDescent="0.5">
      <c r="A77" s="29"/>
      <c r="B77" s="36"/>
      <c r="C77" s="36" t="str">
        <f t="shared" si="0"/>
        <v/>
      </c>
      <c r="D77" s="122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</row>
    <row r="78" spans="1:23" ht="13.9" x14ac:dyDescent="0.5">
      <c r="A78" s="29"/>
      <c r="B78" s="36"/>
      <c r="C78" s="36" t="str">
        <f t="shared" si="0"/>
        <v/>
      </c>
      <c r="D78" s="122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 spans="1:23" ht="13.9" x14ac:dyDescent="0.5">
      <c r="A79" s="29"/>
      <c r="B79" s="36"/>
      <c r="C79" s="36" t="str">
        <f t="shared" si="0"/>
        <v/>
      </c>
      <c r="D79" s="122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</row>
    <row r="80" spans="1:23" ht="13.9" x14ac:dyDescent="0.5">
      <c r="A80" s="29"/>
      <c r="B80" s="36"/>
      <c r="C80" s="36" t="str">
        <f t="shared" si="0"/>
        <v/>
      </c>
      <c r="D80" s="122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 spans="1:23" ht="13.9" x14ac:dyDescent="0.5">
      <c r="A81" s="29"/>
      <c r="B81" s="36"/>
      <c r="C81" s="36" t="str">
        <f t="shared" si="0"/>
        <v/>
      </c>
      <c r="D81" s="122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 spans="1:23" ht="13.9" x14ac:dyDescent="0.5">
      <c r="A82" s="29"/>
      <c r="B82" s="36"/>
      <c r="C82" s="36" t="str">
        <f t="shared" si="0"/>
        <v/>
      </c>
      <c r="D82" s="122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 spans="1:23" ht="13.9" x14ac:dyDescent="0.5">
      <c r="A83" s="29"/>
      <c r="B83" s="36"/>
      <c r="C83" s="36" t="str">
        <f t="shared" si="0"/>
        <v/>
      </c>
      <c r="D83" s="122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 spans="1:23" ht="13.9" x14ac:dyDescent="0.5">
      <c r="A84" s="29"/>
      <c r="B84" s="36"/>
      <c r="C84" s="36" t="str">
        <f t="shared" si="0"/>
        <v/>
      </c>
      <c r="D84" s="122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 spans="1:23" ht="13.9" x14ac:dyDescent="0.5">
      <c r="A85" s="29"/>
      <c r="B85" s="36"/>
      <c r="C85" s="36" t="str">
        <f t="shared" si="0"/>
        <v/>
      </c>
      <c r="D85" s="122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 spans="1:23" ht="13.9" x14ac:dyDescent="0.5">
      <c r="A86" s="29"/>
      <c r="B86" s="36"/>
      <c r="C86" s="36" t="str">
        <f t="shared" si="0"/>
        <v/>
      </c>
      <c r="D86" s="122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 spans="1:23" ht="13.9" x14ac:dyDescent="0.5">
      <c r="A87" s="29"/>
      <c r="B87" s="36"/>
      <c r="C87" s="36" t="str">
        <f t="shared" si="0"/>
        <v/>
      </c>
      <c r="D87" s="122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 spans="1:23" ht="13.9" x14ac:dyDescent="0.5">
      <c r="A88" s="29"/>
      <c r="B88" s="36"/>
      <c r="C88" s="36" t="str">
        <f t="shared" si="0"/>
        <v/>
      </c>
      <c r="D88" s="122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 spans="1:23" ht="13.9" x14ac:dyDescent="0.5">
      <c r="A89" s="29"/>
      <c r="B89" s="36"/>
      <c r="C89" s="36" t="str">
        <f t="shared" si="0"/>
        <v/>
      </c>
      <c r="D89" s="122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 spans="1:23" ht="13.9" x14ac:dyDescent="0.5">
      <c r="A90" s="29"/>
      <c r="B90" s="36"/>
      <c r="C90" s="36" t="str">
        <f t="shared" si="0"/>
        <v/>
      </c>
      <c r="D90" s="122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 spans="1:23" ht="13.9" x14ac:dyDescent="0.5">
      <c r="A91" s="29"/>
      <c r="B91" s="36"/>
      <c r="C91" s="36" t="str">
        <f t="shared" si="0"/>
        <v/>
      </c>
      <c r="D91" s="122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 spans="1:23" ht="13.9" x14ac:dyDescent="0.5">
      <c r="A92" s="29"/>
      <c r="B92" s="36"/>
      <c r="C92" s="36" t="str">
        <f t="shared" si="0"/>
        <v/>
      </c>
      <c r="D92" s="122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 spans="1:23" ht="13.9" x14ac:dyDescent="0.5">
      <c r="A93" s="29"/>
      <c r="B93" s="36"/>
      <c r="C93" s="36" t="str">
        <f t="shared" si="0"/>
        <v/>
      </c>
      <c r="D93" s="122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 spans="1:23" ht="13.9" x14ac:dyDescent="0.5">
      <c r="A94" s="29"/>
      <c r="B94" s="36"/>
      <c r="C94" s="36" t="str">
        <f t="shared" si="0"/>
        <v/>
      </c>
      <c r="D94" s="122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 spans="1:23" ht="13.9" x14ac:dyDescent="0.5">
      <c r="A95" s="29"/>
      <c r="B95" s="36"/>
      <c r="C95" s="36" t="str">
        <f t="shared" si="0"/>
        <v/>
      </c>
      <c r="D95" s="122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 spans="1:23" ht="13.9" x14ac:dyDescent="0.5">
      <c r="A96" s="29"/>
      <c r="B96" s="36"/>
      <c r="C96" s="36" t="str">
        <f t="shared" si="0"/>
        <v/>
      </c>
      <c r="D96" s="122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 spans="1:23" ht="13.9" x14ac:dyDescent="0.5">
      <c r="A97" s="29"/>
      <c r="B97" s="36"/>
      <c r="C97" s="36" t="str">
        <f t="shared" si="0"/>
        <v/>
      </c>
      <c r="D97" s="122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 spans="1:23" ht="13.9" x14ac:dyDescent="0.5">
      <c r="A98" s="29"/>
      <c r="B98" s="36"/>
      <c r="C98" s="36" t="str">
        <f t="shared" si="0"/>
        <v/>
      </c>
      <c r="D98" s="122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 spans="1:23" ht="13.9" x14ac:dyDescent="0.5">
      <c r="A99" s="29"/>
      <c r="B99" s="36"/>
      <c r="C99" s="36" t="str">
        <f t="shared" si="0"/>
        <v/>
      </c>
      <c r="D99" s="122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 spans="1:23" ht="13.9" x14ac:dyDescent="0.5">
      <c r="A100" s="29"/>
      <c r="B100" s="36"/>
      <c r="C100" s="36" t="str">
        <f t="shared" si="0"/>
        <v/>
      </c>
      <c r="D100" s="122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 spans="1:23" ht="13.9" x14ac:dyDescent="0.5">
      <c r="A101" s="29"/>
      <c r="B101" s="36"/>
      <c r="C101" s="36" t="str">
        <f t="shared" si="0"/>
        <v/>
      </c>
      <c r="D101" s="122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 spans="1:23" ht="13.9" x14ac:dyDescent="0.5">
      <c r="A102" s="29"/>
      <c r="B102" s="36"/>
      <c r="C102" s="36" t="str">
        <f t="shared" si="0"/>
        <v/>
      </c>
      <c r="D102" s="122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 spans="1:23" ht="13.9" x14ac:dyDescent="0.5">
      <c r="A103" s="29"/>
      <c r="B103" s="36"/>
      <c r="C103" s="36" t="str">
        <f t="shared" si="0"/>
        <v/>
      </c>
      <c r="D103" s="122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 spans="1:23" ht="13.9" x14ac:dyDescent="0.5">
      <c r="A104" s="29"/>
      <c r="B104" s="36"/>
      <c r="C104" s="36" t="str">
        <f t="shared" si="0"/>
        <v/>
      </c>
      <c r="D104" s="122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 spans="1:23" ht="13.9" x14ac:dyDescent="0.5">
      <c r="A105" s="29"/>
      <c r="B105" s="36"/>
      <c r="C105" s="36" t="str">
        <f t="shared" si="0"/>
        <v/>
      </c>
      <c r="D105" s="122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 spans="1:23" ht="13.9" x14ac:dyDescent="0.5">
      <c r="A106" s="29"/>
      <c r="B106" s="36"/>
      <c r="C106" s="36" t="str">
        <f t="shared" si="0"/>
        <v/>
      </c>
      <c r="D106" s="122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 spans="1:23" ht="13.9" x14ac:dyDescent="0.5">
      <c r="A107" s="29"/>
      <c r="B107" s="36"/>
      <c r="C107" s="36" t="str">
        <f t="shared" si="0"/>
        <v/>
      </c>
      <c r="D107" s="122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 spans="1:23" ht="13.9" x14ac:dyDescent="0.5">
      <c r="A108" s="29"/>
      <c r="B108" s="36"/>
      <c r="C108" s="36" t="str">
        <f t="shared" si="0"/>
        <v/>
      </c>
      <c r="D108" s="122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 spans="1:23" ht="13.9" x14ac:dyDescent="0.5">
      <c r="A109" s="29"/>
      <c r="B109" s="36"/>
      <c r="C109" s="36" t="str">
        <f t="shared" si="0"/>
        <v/>
      </c>
      <c r="D109" s="122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spans="1:23" ht="13.9" x14ac:dyDescent="0.5">
      <c r="A110" s="29"/>
      <c r="B110" s="36"/>
      <c r="C110" s="36" t="str">
        <f t="shared" si="0"/>
        <v/>
      </c>
      <c r="D110" s="122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spans="1:23" ht="13.9" x14ac:dyDescent="0.5">
      <c r="A111" s="29"/>
      <c r="B111" s="36"/>
      <c r="C111" s="36" t="str">
        <f t="shared" si="0"/>
        <v/>
      </c>
      <c r="D111" s="122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1:23" ht="13.9" x14ac:dyDescent="0.5">
      <c r="A112" s="29"/>
      <c r="B112" s="36"/>
      <c r="C112" s="36" t="str">
        <f t="shared" si="0"/>
        <v/>
      </c>
      <c r="D112" s="122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 spans="1:23" ht="13.9" x14ac:dyDescent="0.5">
      <c r="A113" s="29"/>
      <c r="B113" s="36"/>
      <c r="C113" s="36" t="str">
        <f t="shared" si="0"/>
        <v/>
      </c>
      <c r="D113" s="122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 spans="1:23" ht="13.9" x14ac:dyDescent="0.5">
      <c r="A114" s="29"/>
      <c r="B114" s="36"/>
      <c r="C114" s="36" t="str">
        <f t="shared" si="0"/>
        <v/>
      </c>
      <c r="D114" s="122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spans="1:23" ht="13.9" x14ac:dyDescent="0.5">
      <c r="A115" s="29"/>
      <c r="B115" s="36"/>
      <c r="C115" s="36" t="str">
        <f t="shared" si="0"/>
        <v/>
      </c>
      <c r="D115" s="122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 spans="1:23" ht="13.9" x14ac:dyDescent="0.5">
      <c r="A116" s="29"/>
      <c r="B116" s="36"/>
      <c r="C116" s="36" t="str">
        <f t="shared" si="0"/>
        <v/>
      </c>
      <c r="D116" s="122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 spans="1:23" ht="13.9" x14ac:dyDescent="0.5">
      <c r="A117" s="29"/>
      <c r="B117" s="36"/>
      <c r="C117" s="36" t="str">
        <f t="shared" si="0"/>
        <v/>
      </c>
      <c r="D117" s="122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 spans="1:23" ht="13.9" x14ac:dyDescent="0.5">
      <c r="A118" s="29"/>
      <c r="B118" s="36"/>
      <c r="C118" s="36" t="str">
        <f t="shared" si="0"/>
        <v/>
      </c>
      <c r="D118" s="122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 spans="1:23" ht="13.9" x14ac:dyDescent="0.5">
      <c r="A119" s="29"/>
      <c r="B119" s="36"/>
      <c r="C119" s="36" t="str">
        <f t="shared" si="0"/>
        <v/>
      </c>
      <c r="D119" s="122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spans="1:23" ht="13.9" x14ac:dyDescent="0.5">
      <c r="A120" s="29"/>
      <c r="B120" s="36"/>
      <c r="C120" s="36" t="str">
        <f t="shared" si="0"/>
        <v/>
      </c>
      <c r="D120" s="122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 spans="1:23" ht="13.9" x14ac:dyDescent="0.5">
      <c r="A121" s="29"/>
      <c r="B121" s="36"/>
      <c r="C121" s="36" t="str">
        <f t="shared" si="0"/>
        <v/>
      </c>
      <c r="D121" s="122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spans="1:23" ht="13.9" x14ac:dyDescent="0.5">
      <c r="A122" s="29"/>
      <c r="B122" s="36"/>
      <c r="C122" s="36" t="str">
        <f t="shared" si="0"/>
        <v/>
      </c>
      <c r="D122" s="122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 spans="1:23" ht="13.9" x14ac:dyDescent="0.5">
      <c r="A123" s="29"/>
      <c r="B123" s="36"/>
      <c r="C123" s="36" t="str">
        <f t="shared" si="0"/>
        <v/>
      </c>
      <c r="D123" s="122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 spans="1:23" ht="13.9" x14ac:dyDescent="0.5">
      <c r="A124" s="29"/>
      <c r="B124" s="36"/>
      <c r="C124" s="36" t="str">
        <f t="shared" si="0"/>
        <v/>
      </c>
      <c r="D124" s="122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 spans="1:23" ht="13.9" x14ac:dyDescent="0.5">
      <c r="A125" s="29"/>
      <c r="B125" s="36"/>
      <c r="C125" s="36" t="str">
        <f t="shared" si="0"/>
        <v/>
      </c>
      <c r="D125" s="122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 spans="1:23" ht="13.9" x14ac:dyDescent="0.5">
      <c r="A126" s="29"/>
      <c r="B126" s="36"/>
      <c r="C126" s="36" t="str">
        <f t="shared" si="0"/>
        <v/>
      </c>
      <c r="D126" s="122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 spans="1:23" ht="13.9" x14ac:dyDescent="0.5">
      <c r="A127" s="29"/>
      <c r="B127" s="36"/>
      <c r="C127" s="36" t="str">
        <f t="shared" si="0"/>
        <v/>
      </c>
      <c r="D127" s="122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 spans="1:23" ht="13.9" x14ac:dyDescent="0.5">
      <c r="A128" s="29"/>
      <c r="B128" s="36"/>
      <c r="C128" s="36" t="str">
        <f t="shared" si="0"/>
        <v/>
      </c>
      <c r="D128" s="122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 spans="1:23" ht="13.9" x14ac:dyDescent="0.5">
      <c r="A129" s="29"/>
      <c r="B129" s="36"/>
      <c r="C129" s="36" t="str">
        <f t="shared" si="0"/>
        <v/>
      </c>
      <c r="D129" s="122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 spans="1:23" ht="13.9" x14ac:dyDescent="0.5">
      <c r="A130" s="29"/>
      <c r="B130" s="36"/>
      <c r="C130" s="36" t="str">
        <f t="shared" si="0"/>
        <v/>
      </c>
      <c r="D130" s="122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 spans="1:23" ht="13.9" x14ac:dyDescent="0.5">
      <c r="A131" s="29"/>
      <c r="B131" s="36"/>
      <c r="C131" s="36" t="str">
        <f t="shared" si="0"/>
        <v/>
      </c>
      <c r="D131" s="122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 spans="1:23" ht="13.9" x14ac:dyDescent="0.5">
      <c r="A132" s="29"/>
      <c r="B132" s="36"/>
      <c r="C132" s="36" t="str">
        <f t="shared" si="0"/>
        <v/>
      </c>
      <c r="D132" s="122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 spans="1:23" ht="13.9" x14ac:dyDescent="0.5">
      <c r="A133" s="29"/>
      <c r="B133" s="36"/>
      <c r="C133" s="36" t="str">
        <f t="shared" si="0"/>
        <v/>
      </c>
      <c r="D133" s="122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spans="1:23" ht="13.9" x14ac:dyDescent="0.5">
      <c r="A134" s="29"/>
      <c r="B134" s="36"/>
      <c r="C134" s="36" t="str">
        <f t="shared" si="0"/>
        <v/>
      </c>
      <c r="D134" s="122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 spans="1:23" ht="13.9" x14ac:dyDescent="0.5">
      <c r="A135" s="29"/>
      <c r="B135" s="36"/>
      <c r="C135" s="36" t="str">
        <f t="shared" si="0"/>
        <v/>
      </c>
      <c r="D135" s="122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 spans="1:23" ht="13.9" x14ac:dyDescent="0.5">
      <c r="A136" s="29"/>
      <c r="B136" s="36"/>
      <c r="C136" s="36" t="str">
        <f t="shared" si="0"/>
        <v/>
      </c>
      <c r="D136" s="122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 spans="1:23" ht="13.9" x14ac:dyDescent="0.5">
      <c r="A137" s="29"/>
      <c r="B137" s="36"/>
      <c r="C137" s="36" t="str">
        <f t="shared" si="0"/>
        <v/>
      </c>
      <c r="D137" s="122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spans="1:23" ht="13.9" x14ac:dyDescent="0.5">
      <c r="A138" s="29"/>
      <c r="B138" s="36"/>
      <c r="C138" s="36" t="str">
        <f t="shared" si="0"/>
        <v/>
      </c>
      <c r="D138" s="122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 spans="1:23" ht="13.9" x14ac:dyDescent="0.5">
      <c r="A139" s="29"/>
      <c r="B139" s="36"/>
      <c r="C139" s="36" t="str">
        <f t="shared" si="0"/>
        <v/>
      </c>
      <c r="D139" s="122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spans="1:23" ht="13.9" x14ac:dyDescent="0.5">
      <c r="A140" s="29"/>
      <c r="B140" s="36"/>
      <c r="C140" s="36" t="str">
        <f t="shared" si="0"/>
        <v/>
      </c>
      <c r="D140" s="122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 spans="1:23" ht="13.9" x14ac:dyDescent="0.5">
      <c r="A141" s="29"/>
      <c r="B141" s="36"/>
      <c r="C141" s="36" t="str">
        <f t="shared" si="0"/>
        <v/>
      </c>
      <c r="D141" s="122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 spans="1:23" ht="13.9" x14ac:dyDescent="0.5">
      <c r="A142" s="29"/>
      <c r="B142" s="36"/>
      <c r="C142" s="36" t="str">
        <f t="shared" si="0"/>
        <v/>
      </c>
      <c r="D142" s="122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 spans="1:23" ht="13.9" x14ac:dyDescent="0.5">
      <c r="A143" s="29"/>
      <c r="B143" s="36"/>
      <c r="C143" s="36" t="str">
        <f t="shared" si="0"/>
        <v/>
      </c>
      <c r="D143" s="122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spans="1:23" ht="13.9" x14ac:dyDescent="0.5">
      <c r="A144" s="29"/>
      <c r="B144" s="36"/>
      <c r="C144" s="36" t="str">
        <f t="shared" si="0"/>
        <v/>
      </c>
      <c r="D144" s="122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 spans="1:23" ht="13.9" x14ac:dyDescent="0.5">
      <c r="A145" s="29"/>
      <c r="B145" s="36"/>
      <c r="C145" s="36" t="str">
        <f t="shared" si="0"/>
        <v/>
      </c>
      <c r="D145" s="122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spans="1:23" ht="13.9" x14ac:dyDescent="0.5">
      <c r="A146" s="29"/>
      <c r="B146" s="36"/>
      <c r="C146" s="36" t="str">
        <f t="shared" si="0"/>
        <v/>
      </c>
      <c r="D146" s="122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 spans="1:23" ht="13.9" x14ac:dyDescent="0.5">
      <c r="A147" s="29"/>
      <c r="B147" s="36"/>
      <c r="C147" s="36" t="str">
        <f t="shared" si="0"/>
        <v/>
      </c>
      <c r="D147" s="122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 spans="1:23" ht="13.9" x14ac:dyDescent="0.5">
      <c r="A148" s="29"/>
      <c r="B148" s="36"/>
      <c r="C148" s="36" t="str">
        <f t="shared" si="0"/>
        <v/>
      </c>
      <c r="D148" s="122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 spans="1:23" ht="13.9" x14ac:dyDescent="0.5">
      <c r="A149" s="29"/>
      <c r="B149" s="36"/>
      <c r="C149" s="36" t="str">
        <f t="shared" si="0"/>
        <v/>
      </c>
      <c r="D149" s="122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spans="1:23" ht="13.9" x14ac:dyDescent="0.5">
      <c r="A150" s="29"/>
      <c r="B150" s="36"/>
      <c r="C150" s="36" t="str">
        <f t="shared" si="0"/>
        <v/>
      </c>
      <c r="D150" s="12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 spans="1:23" ht="13.9" x14ac:dyDescent="0.5">
      <c r="A151" s="29"/>
      <c r="B151" s="36"/>
      <c r="C151" s="36" t="str">
        <f t="shared" si="0"/>
        <v/>
      </c>
      <c r="D151" s="122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 spans="1:23" ht="13.9" x14ac:dyDescent="0.5">
      <c r="A152" s="29"/>
      <c r="B152" s="36"/>
      <c r="C152" s="36" t="str">
        <f t="shared" si="0"/>
        <v/>
      </c>
      <c r="D152" s="122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 spans="1:23" ht="13.9" x14ac:dyDescent="0.5">
      <c r="A153" s="29"/>
      <c r="B153" s="36"/>
      <c r="C153" s="36" t="str">
        <f t="shared" si="0"/>
        <v/>
      </c>
      <c r="D153" s="122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 spans="1:23" ht="13.9" x14ac:dyDescent="0.5">
      <c r="A154" s="29"/>
      <c r="B154" s="36"/>
      <c r="C154" s="36" t="str">
        <f t="shared" si="0"/>
        <v/>
      </c>
      <c r="D154" s="122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 spans="1:23" ht="13.9" x14ac:dyDescent="0.5">
      <c r="A155" s="29"/>
      <c r="B155" s="36"/>
      <c r="C155" s="36" t="str">
        <f t="shared" si="0"/>
        <v/>
      </c>
      <c r="D155" s="122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 spans="1:23" ht="13.9" x14ac:dyDescent="0.5">
      <c r="A156" s="29"/>
      <c r="B156" s="36"/>
      <c r="C156" s="36" t="str">
        <f t="shared" si="0"/>
        <v/>
      </c>
      <c r="D156" s="122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1:23" ht="13.9" x14ac:dyDescent="0.5">
      <c r="A157" s="29"/>
      <c r="B157" s="36"/>
      <c r="C157" s="36" t="str">
        <f t="shared" si="0"/>
        <v/>
      </c>
      <c r="D157" s="122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 spans="1:23" ht="13.9" x14ac:dyDescent="0.5">
      <c r="A158" s="29"/>
      <c r="B158" s="36"/>
      <c r="C158" s="36" t="str">
        <f t="shared" si="0"/>
        <v/>
      </c>
      <c r="D158" s="122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 spans="1:23" ht="13.9" x14ac:dyDescent="0.5">
      <c r="A159" s="29"/>
      <c r="B159" s="36"/>
      <c r="C159" s="36" t="str">
        <f t="shared" si="0"/>
        <v/>
      </c>
      <c r="D159" s="122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 spans="1:23" ht="13.9" x14ac:dyDescent="0.5">
      <c r="A160" s="29"/>
      <c r="B160" s="36"/>
      <c r="C160" s="36" t="str">
        <f t="shared" si="0"/>
        <v/>
      </c>
      <c r="D160" s="122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 spans="1:23" ht="13.9" x14ac:dyDescent="0.5">
      <c r="A161" s="29"/>
      <c r="B161" s="36"/>
      <c r="C161" s="36" t="str">
        <f t="shared" si="0"/>
        <v/>
      </c>
      <c r="D161" s="122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 spans="1:23" ht="13.9" x14ac:dyDescent="0.5">
      <c r="A162" s="29"/>
      <c r="B162" s="36"/>
      <c r="C162" s="36" t="str">
        <f t="shared" si="0"/>
        <v/>
      </c>
      <c r="D162" s="122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 spans="1:23" ht="13.9" x14ac:dyDescent="0.5">
      <c r="A163" s="29"/>
      <c r="B163" s="36"/>
      <c r="C163" s="36" t="str">
        <f t="shared" si="0"/>
        <v/>
      </c>
      <c r="D163" s="122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spans="1:23" ht="13.9" x14ac:dyDescent="0.5">
      <c r="A164" s="29"/>
      <c r="B164" s="36"/>
      <c r="C164" s="36" t="str">
        <f t="shared" si="0"/>
        <v/>
      </c>
      <c r="D164" s="122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 spans="1:23" ht="13.9" x14ac:dyDescent="0.5">
      <c r="A165" s="29"/>
      <c r="B165" s="36"/>
      <c r="C165" s="36" t="str">
        <f t="shared" si="0"/>
        <v/>
      </c>
      <c r="D165" s="122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 spans="1:23" ht="13.9" x14ac:dyDescent="0.5">
      <c r="A166" s="29"/>
      <c r="B166" s="36"/>
      <c r="C166" s="36" t="str">
        <f t="shared" si="0"/>
        <v/>
      </c>
      <c r="D166" s="122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 spans="1:23" ht="13.9" x14ac:dyDescent="0.5">
      <c r="A167" s="29"/>
      <c r="B167" s="36"/>
      <c r="C167" s="36" t="str">
        <f t="shared" si="0"/>
        <v/>
      </c>
      <c r="D167" s="122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 spans="1:23" ht="13.9" x14ac:dyDescent="0.5">
      <c r="A168" s="29"/>
      <c r="B168" s="36"/>
      <c r="C168" s="36" t="str">
        <f t="shared" si="0"/>
        <v/>
      </c>
      <c r="D168" s="122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 spans="1:23" ht="13.9" x14ac:dyDescent="0.5">
      <c r="A169" s="29"/>
      <c r="B169" s="36"/>
      <c r="C169" s="36" t="str">
        <f t="shared" si="0"/>
        <v/>
      </c>
      <c r="D169" s="122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spans="1:23" ht="13.9" x14ac:dyDescent="0.5">
      <c r="A170" s="29"/>
      <c r="B170" s="36"/>
      <c r="C170" s="36" t="str">
        <f t="shared" si="0"/>
        <v/>
      </c>
      <c r="D170" s="122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 spans="1:23" ht="13.9" x14ac:dyDescent="0.5">
      <c r="A171" s="29"/>
      <c r="B171" s="36"/>
      <c r="C171" s="36" t="str">
        <f t="shared" si="0"/>
        <v/>
      </c>
      <c r="D171" s="122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 spans="1:23" ht="13.9" x14ac:dyDescent="0.5">
      <c r="A172" s="29"/>
      <c r="B172" s="36"/>
      <c r="C172" s="36" t="str">
        <f t="shared" si="0"/>
        <v/>
      </c>
      <c r="D172" s="122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spans="1:23" ht="13.9" x14ac:dyDescent="0.5">
      <c r="A173" s="29"/>
      <c r="B173" s="36"/>
      <c r="C173" s="36" t="str">
        <f t="shared" si="0"/>
        <v/>
      </c>
      <c r="D173" s="122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 spans="1:23" ht="13.9" x14ac:dyDescent="0.5">
      <c r="A174" s="29"/>
      <c r="B174" s="36"/>
      <c r="C174" s="36" t="str">
        <f t="shared" si="0"/>
        <v/>
      </c>
      <c r="D174" s="122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 spans="1:23" ht="13.9" x14ac:dyDescent="0.5">
      <c r="A175" s="29"/>
      <c r="B175" s="36"/>
      <c r="C175" s="36" t="str">
        <f t="shared" si="0"/>
        <v/>
      </c>
      <c r="D175" s="122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 spans="1:23" ht="13.9" x14ac:dyDescent="0.5">
      <c r="A176" s="29"/>
      <c r="B176" s="36"/>
      <c r="C176" s="36" t="str">
        <f t="shared" si="0"/>
        <v/>
      </c>
      <c r="D176" s="122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 spans="1:23" ht="13.9" x14ac:dyDescent="0.5">
      <c r="A177" s="29"/>
      <c r="B177" s="36"/>
      <c r="C177" s="36" t="str">
        <f t="shared" si="0"/>
        <v/>
      </c>
      <c r="D177" s="122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 spans="1:23" ht="13.9" x14ac:dyDescent="0.5">
      <c r="A178" s="29"/>
      <c r="B178" s="36"/>
      <c r="C178" s="36" t="str">
        <f t="shared" si="0"/>
        <v/>
      </c>
      <c r="D178" s="122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 spans="1:23" ht="13.9" x14ac:dyDescent="0.5">
      <c r="A179" s="29"/>
      <c r="B179" s="36"/>
      <c r="C179" s="36" t="str">
        <f t="shared" si="0"/>
        <v/>
      </c>
      <c r="D179" s="122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 spans="1:23" ht="13.9" x14ac:dyDescent="0.5">
      <c r="A180" s="29"/>
      <c r="B180" s="36"/>
      <c r="C180" s="36" t="str">
        <f t="shared" si="0"/>
        <v/>
      </c>
      <c r="D180" s="122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 spans="1:23" ht="13.9" x14ac:dyDescent="0.5">
      <c r="A181" s="29"/>
      <c r="B181" s="36"/>
      <c r="C181" s="36" t="str">
        <f t="shared" si="0"/>
        <v/>
      </c>
      <c r="D181" s="122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 spans="1:23" ht="13.9" x14ac:dyDescent="0.5">
      <c r="A182" s="29"/>
      <c r="B182" s="36"/>
      <c r="C182" s="36" t="str">
        <f t="shared" si="0"/>
        <v/>
      </c>
      <c r="D182" s="122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 spans="1:23" ht="13.9" x14ac:dyDescent="0.5">
      <c r="A183" s="29"/>
      <c r="B183" s="36"/>
      <c r="C183" s="36" t="str">
        <f t="shared" si="0"/>
        <v/>
      </c>
      <c r="D183" s="122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spans="1:23" ht="13.9" x14ac:dyDescent="0.5">
      <c r="A184" s="29"/>
      <c r="B184" s="36"/>
      <c r="C184" s="36" t="str">
        <f t="shared" si="0"/>
        <v/>
      </c>
      <c r="D184" s="122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 spans="1:23" ht="13.9" x14ac:dyDescent="0.5">
      <c r="A185" s="29"/>
      <c r="B185" s="36"/>
      <c r="C185" s="36" t="str">
        <f t="shared" si="0"/>
        <v/>
      </c>
      <c r="D185" s="122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 spans="1:23" ht="13.9" x14ac:dyDescent="0.5">
      <c r="A186" s="29"/>
      <c r="B186" s="36"/>
      <c r="C186" s="36" t="str">
        <f t="shared" si="0"/>
        <v/>
      </c>
      <c r="D186" s="122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spans="1:23" ht="13.9" x14ac:dyDescent="0.5">
      <c r="A187" s="29"/>
      <c r="B187" s="36"/>
      <c r="C187" s="36" t="str">
        <f t="shared" si="0"/>
        <v/>
      </c>
      <c r="D187" s="122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 spans="1:23" ht="13.9" x14ac:dyDescent="0.5">
      <c r="A188" s="29"/>
      <c r="B188" s="36"/>
      <c r="C188" s="36" t="str">
        <f t="shared" si="0"/>
        <v/>
      </c>
      <c r="D188" s="122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spans="1:23" ht="13.9" x14ac:dyDescent="0.5">
      <c r="A189" s="29"/>
      <c r="B189" s="36"/>
      <c r="C189" s="36" t="str">
        <f t="shared" si="0"/>
        <v/>
      </c>
      <c r="D189" s="122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 spans="1:23" ht="13.9" x14ac:dyDescent="0.5">
      <c r="A190" s="29"/>
      <c r="B190" s="36"/>
      <c r="C190" s="36" t="str">
        <f t="shared" si="0"/>
        <v/>
      </c>
      <c r="D190" s="122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 spans="1:23" ht="13.9" x14ac:dyDescent="0.5">
      <c r="A191" s="29"/>
      <c r="B191" s="36"/>
      <c r="C191" s="36" t="str">
        <f t="shared" si="0"/>
        <v/>
      </c>
      <c r="D191" s="122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 spans="1:23" ht="13.9" x14ac:dyDescent="0.5">
      <c r="A192" s="29"/>
      <c r="B192" s="36"/>
      <c r="C192" s="36" t="str">
        <f t="shared" si="0"/>
        <v/>
      </c>
      <c r="D192" s="122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 spans="1:23" ht="13.9" x14ac:dyDescent="0.5">
      <c r="A193" s="29"/>
      <c r="B193" s="36"/>
      <c r="C193" s="36" t="str">
        <f t="shared" si="0"/>
        <v/>
      </c>
      <c r="D193" s="122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spans="1:23" ht="13.9" x14ac:dyDescent="0.5">
      <c r="A194" s="29"/>
      <c r="B194" s="36"/>
      <c r="C194" s="36" t="str">
        <f t="shared" si="0"/>
        <v/>
      </c>
      <c r="D194" s="122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 spans="1:23" ht="13.9" x14ac:dyDescent="0.5">
      <c r="A195" s="29"/>
      <c r="B195" s="36"/>
      <c r="C195" s="36" t="str">
        <f t="shared" si="0"/>
        <v/>
      </c>
      <c r="D195" s="122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 spans="1:23" ht="13.9" x14ac:dyDescent="0.5">
      <c r="A196" s="29"/>
      <c r="B196" s="36"/>
      <c r="C196" s="36" t="str">
        <f t="shared" si="0"/>
        <v/>
      </c>
      <c r="D196" s="122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 spans="1:23" ht="13.9" x14ac:dyDescent="0.5">
      <c r="A197" s="29"/>
      <c r="B197" s="36"/>
      <c r="C197" s="36" t="str">
        <f t="shared" si="0"/>
        <v/>
      </c>
      <c r="D197" s="122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1:23" ht="13.9" x14ac:dyDescent="0.5">
      <c r="A198" s="29"/>
      <c r="B198" s="36"/>
      <c r="C198" s="36" t="str">
        <f t="shared" si="0"/>
        <v/>
      </c>
      <c r="D198" s="122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 spans="1:23" ht="13.9" x14ac:dyDescent="0.5">
      <c r="A199" s="29"/>
      <c r="B199" s="36"/>
      <c r="C199" s="36" t="str">
        <f t="shared" si="0"/>
        <v/>
      </c>
      <c r="D199" s="122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 spans="1:23" ht="13.9" x14ac:dyDescent="0.5">
      <c r="A200" s="29"/>
      <c r="B200" s="36"/>
      <c r="C200" s="36" t="str">
        <f t="shared" si="0"/>
        <v/>
      </c>
      <c r="D200" s="122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spans="1:23" ht="13.9" x14ac:dyDescent="0.5">
      <c r="A201" s="29"/>
      <c r="B201" s="36"/>
      <c r="C201" s="36" t="str">
        <f t="shared" si="0"/>
        <v/>
      </c>
      <c r="D201" s="122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 spans="1:23" ht="13.9" x14ac:dyDescent="0.5">
      <c r="A202" s="29"/>
      <c r="B202" s="36"/>
      <c r="C202" s="36" t="str">
        <f t="shared" si="0"/>
        <v/>
      </c>
      <c r="D202" s="122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 spans="1:23" ht="13.9" x14ac:dyDescent="0.5">
      <c r="A203" s="29"/>
      <c r="B203" s="36"/>
      <c r="C203" s="36" t="str">
        <f t="shared" si="0"/>
        <v/>
      </c>
      <c r="D203" s="122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 spans="1:23" ht="13.9" x14ac:dyDescent="0.5">
      <c r="A204" s="29"/>
      <c r="B204" s="36"/>
      <c r="C204" s="36" t="str">
        <f t="shared" si="0"/>
        <v/>
      </c>
      <c r="D204" s="122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 spans="1:23" ht="13.9" x14ac:dyDescent="0.5">
      <c r="A205" s="29"/>
      <c r="B205" s="36"/>
      <c r="C205" s="36" t="str">
        <f t="shared" si="0"/>
        <v/>
      </c>
      <c r="D205" s="122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 spans="1:23" ht="13.9" x14ac:dyDescent="0.5">
      <c r="A206" s="29"/>
      <c r="B206" s="36"/>
      <c r="C206" s="36" t="str">
        <f t="shared" si="0"/>
        <v/>
      </c>
      <c r="D206" s="122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spans="1:23" ht="13.9" x14ac:dyDescent="0.5">
      <c r="A207" s="29"/>
      <c r="B207" s="36"/>
      <c r="C207" s="36" t="str">
        <f t="shared" si="0"/>
        <v/>
      </c>
      <c r="D207" s="122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 spans="1:23" ht="13.9" x14ac:dyDescent="0.5">
      <c r="A208" s="29"/>
      <c r="B208" s="36"/>
      <c r="C208" s="36" t="str">
        <f t="shared" si="0"/>
        <v/>
      </c>
      <c r="D208" s="122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 spans="1:23" ht="13.9" x14ac:dyDescent="0.5">
      <c r="A209" s="29"/>
      <c r="B209" s="36"/>
      <c r="C209" s="36" t="str">
        <f t="shared" si="0"/>
        <v/>
      </c>
      <c r="D209" s="122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 spans="1:23" ht="13.9" x14ac:dyDescent="0.5">
      <c r="A210" s="29"/>
      <c r="B210" s="36"/>
      <c r="C210" s="36" t="str">
        <f t="shared" si="0"/>
        <v/>
      </c>
      <c r="D210" s="122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 spans="1:23" ht="13.9" x14ac:dyDescent="0.5">
      <c r="A211" s="29"/>
      <c r="B211" s="36"/>
      <c r="C211" s="36" t="str">
        <f t="shared" si="0"/>
        <v/>
      </c>
      <c r="D211" s="122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 spans="1:23" ht="13.9" x14ac:dyDescent="0.5">
      <c r="A212" s="29"/>
      <c r="B212" s="36"/>
      <c r="C212" s="36" t="str">
        <f t="shared" si="0"/>
        <v/>
      </c>
      <c r="D212" s="122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spans="1:23" ht="13.9" x14ac:dyDescent="0.5">
      <c r="A213" s="29"/>
      <c r="B213" s="36"/>
      <c r="C213" s="36" t="str">
        <f t="shared" si="0"/>
        <v/>
      </c>
      <c r="D213" s="122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 spans="1:23" ht="13.9" x14ac:dyDescent="0.5">
      <c r="A214" s="29"/>
      <c r="B214" s="36"/>
      <c r="C214" s="36" t="str">
        <f t="shared" si="0"/>
        <v/>
      </c>
      <c r="D214" s="122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 spans="1:23" ht="13.9" x14ac:dyDescent="0.5">
      <c r="A215" s="29"/>
      <c r="B215" s="36"/>
      <c r="C215" s="36" t="str">
        <f t="shared" si="0"/>
        <v/>
      </c>
      <c r="D215" s="122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 spans="1:23" ht="13.9" x14ac:dyDescent="0.5">
      <c r="A216" s="29"/>
      <c r="B216" s="36"/>
      <c r="C216" s="36" t="str">
        <f t="shared" si="0"/>
        <v/>
      </c>
      <c r="D216" s="122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 spans="1:23" ht="13.9" x14ac:dyDescent="0.5">
      <c r="A217" s="29"/>
      <c r="B217" s="36"/>
      <c r="C217" s="36" t="str">
        <f t="shared" si="0"/>
        <v/>
      </c>
      <c r="D217" s="122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 spans="1:23" ht="13.9" x14ac:dyDescent="0.5">
      <c r="A218" s="29"/>
      <c r="B218" s="36"/>
      <c r="C218" s="36" t="str">
        <f t="shared" si="0"/>
        <v/>
      </c>
      <c r="D218" s="122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 spans="1:23" ht="13.9" x14ac:dyDescent="0.5">
      <c r="A219" s="29"/>
      <c r="B219" s="36"/>
      <c r="C219" s="36" t="str">
        <f t="shared" si="0"/>
        <v/>
      </c>
      <c r="D219" s="122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 spans="1:23" ht="13.9" x14ac:dyDescent="0.5">
      <c r="A220" s="29"/>
      <c r="B220" s="36"/>
      <c r="C220" s="36" t="str">
        <f t="shared" si="0"/>
        <v/>
      </c>
      <c r="D220" s="122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spans="1:23" ht="13.9" x14ac:dyDescent="0.5">
      <c r="A221" s="29"/>
      <c r="B221" s="36"/>
      <c r="C221" s="36" t="str">
        <f t="shared" si="0"/>
        <v/>
      </c>
      <c r="D221" s="122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 spans="1:23" ht="13.9" x14ac:dyDescent="0.5">
      <c r="A222" s="29"/>
      <c r="B222" s="36"/>
      <c r="C222" s="36" t="str">
        <f t="shared" si="0"/>
        <v/>
      </c>
      <c r="D222" s="122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 spans="1:23" ht="13.9" x14ac:dyDescent="0.5">
      <c r="A223" s="29"/>
      <c r="B223" s="36"/>
      <c r="C223" s="36" t="str">
        <f t="shared" si="0"/>
        <v/>
      </c>
      <c r="D223" s="122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 spans="1:23" ht="13.9" x14ac:dyDescent="0.5">
      <c r="A224" s="29"/>
      <c r="B224" s="36"/>
      <c r="C224" s="36" t="str">
        <f t="shared" si="0"/>
        <v/>
      </c>
      <c r="D224" s="122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 spans="1:23" ht="13.9" x14ac:dyDescent="0.5">
      <c r="A225" s="29"/>
      <c r="B225" s="36"/>
      <c r="C225" s="36" t="str">
        <f t="shared" si="0"/>
        <v/>
      </c>
      <c r="D225" s="122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 spans="1:23" ht="13.9" x14ac:dyDescent="0.5">
      <c r="A226" s="29"/>
      <c r="B226" s="36"/>
      <c r="C226" s="36" t="str">
        <f t="shared" si="0"/>
        <v/>
      </c>
      <c r="D226" s="122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spans="1:23" ht="13.9" x14ac:dyDescent="0.5">
      <c r="A227" s="29"/>
      <c r="B227" s="36"/>
      <c r="C227" s="36" t="str">
        <f t="shared" si="0"/>
        <v/>
      </c>
      <c r="D227" s="122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 spans="1:23" ht="13.9" x14ac:dyDescent="0.5">
      <c r="A228" s="29"/>
      <c r="B228" s="36"/>
      <c r="C228" s="36" t="str">
        <f t="shared" si="0"/>
        <v/>
      </c>
      <c r="D228" s="122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 spans="1:23" ht="13.9" x14ac:dyDescent="0.5">
      <c r="A229" s="29"/>
      <c r="B229" s="36"/>
      <c r="C229" s="36" t="str">
        <f t="shared" si="0"/>
        <v/>
      </c>
      <c r="D229" s="122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 spans="1:23" ht="13.9" x14ac:dyDescent="0.5">
      <c r="A230" s="29"/>
      <c r="B230" s="36"/>
      <c r="C230" s="36" t="str">
        <f t="shared" si="0"/>
        <v/>
      </c>
      <c r="D230" s="122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 spans="1:23" ht="13.9" x14ac:dyDescent="0.5">
      <c r="A231" s="29"/>
      <c r="B231" s="36"/>
      <c r="C231" s="36" t="str">
        <f t="shared" si="0"/>
        <v/>
      </c>
      <c r="D231" s="122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 spans="1:23" ht="13.9" x14ac:dyDescent="0.5">
      <c r="A232" s="29"/>
      <c r="B232" s="36"/>
      <c r="C232" s="36" t="str">
        <f t="shared" si="0"/>
        <v/>
      </c>
      <c r="D232" s="122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 spans="1:23" ht="13.9" x14ac:dyDescent="0.5">
      <c r="A233" s="29"/>
      <c r="B233" s="36"/>
      <c r="C233" s="36" t="str">
        <f t="shared" si="0"/>
        <v/>
      </c>
      <c r="D233" s="122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 spans="1:23" ht="13.9" x14ac:dyDescent="0.5">
      <c r="A234" s="29"/>
      <c r="B234" s="36"/>
      <c r="C234" s="36" t="str">
        <f t="shared" si="0"/>
        <v/>
      </c>
      <c r="D234" s="122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 spans="1:23" ht="13.9" x14ac:dyDescent="0.5">
      <c r="A235" s="29"/>
      <c r="B235" s="36"/>
      <c r="C235" s="36" t="str">
        <f t="shared" si="0"/>
        <v/>
      </c>
      <c r="D235" s="122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 spans="1:23" ht="13.9" x14ac:dyDescent="0.5">
      <c r="A236" s="29"/>
      <c r="B236" s="36"/>
      <c r="C236" s="36" t="str">
        <f t="shared" si="0"/>
        <v/>
      </c>
      <c r="D236" s="122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spans="1:23" ht="13.9" x14ac:dyDescent="0.5">
      <c r="A237" s="29"/>
      <c r="B237" s="36"/>
      <c r="C237" s="36" t="str">
        <f t="shared" si="0"/>
        <v/>
      </c>
      <c r="D237" s="122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 spans="1:23" ht="13.9" x14ac:dyDescent="0.5">
      <c r="A238" s="29"/>
      <c r="B238" s="36"/>
      <c r="C238" s="36" t="str">
        <f t="shared" si="0"/>
        <v/>
      </c>
      <c r="D238" s="122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 spans="1:23" ht="13.9" x14ac:dyDescent="0.5">
      <c r="A239" s="29"/>
      <c r="B239" s="36"/>
      <c r="C239" s="36" t="str">
        <f t="shared" si="0"/>
        <v/>
      </c>
      <c r="D239" s="122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 spans="1:23" ht="13.9" x14ac:dyDescent="0.5">
      <c r="A240" s="29"/>
      <c r="B240" s="36"/>
      <c r="C240" s="36" t="str">
        <f t="shared" si="0"/>
        <v/>
      </c>
      <c r="D240" s="122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 spans="1:23" ht="13.9" x14ac:dyDescent="0.5">
      <c r="A241" s="29"/>
      <c r="B241" s="36"/>
      <c r="C241" s="36" t="str">
        <f t="shared" si="0"/>
        <v/>
      </c>
      <c r="D241" s="122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 spans="1:23" ht="13.9" x14ac:dyDescent="0.5">
      <c r="A242" s="29"/>
      <c r="B242" s="36"/>
      <c r="C242" s="36" t="str">
        <f t="shared" si="0"/>
        <v/>
      </c>
      <c r="D242" s="122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 spans="1:23" ht="13.9" x14ac:dyDescent="0.5">
      <c r="A243" s="29"/>
      <c r="B243" s="36"/>
      <c r="C243" s="36" t="str">
        <f t="shared" si="0"/>
        <v/>
      </c>
      <c r="D243" s="122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 spans="1:23" ht="13.9" x14ac:dyDescent="0.5">
      <c r="A244" s="29"/>
      <c r="B244" s="36"/>
      <c r="C244" s="36" t="str">
        <f t="shared" si="0"/>
        <v/>
      </c>
      <c r="D244" s="122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 spans="1:23" ht="13.9" x14ac:dyDescent="0.5">
      <c r="A245" s="29"/>
      <c r="B245" s="36"/>
      <c r="C245" s="36" t="str">
        <f t="shared" si="0"/>
        <v/>
      </c>
      <c r="D245" s="122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 spans="1:23" ht="13.9" x14ac:dyDescent="0.5">
      <c r="A246" s="29"/>
      <c r="B246" s="36"/>
      <c r="C246" s="36" t="str">
        <f t="shared" si="0"/>
        <v/>
      </c>
      <c r="D246" s="122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 spans="1:23" ht="13.9" x14ac:dyDescent="0.5">
      <c r="A247" s="29"/>
      <c r="B247" s="36"/>
      <c r="C247" s="36" t="str">
        <f t="shared" si="0"/>
        <v/>
      </c>
      <c r="D247" s="122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 spans="1:23" ht="13.9" x14ac:dyDescent="0.5">
      <c r="A248" s="29"/>
      <c r="B248" s="36"/>
      <c r="C248" s="36" t="str">
        <f t="shared" si="0"/>
        <v/>
      </c>
      <c r="D248" s="122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 spans="1:23" ht="13.9" x14ac:dyDescent="0.5">
      <c r="A249" s="29"/>
      <c r="B249" s="36"/>
      <c r="C249" s="36" t="str">
        <f t="shared" si="0"/>
        <v/>
      </c>
      <c r="D249" s="122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 spans="1:23" ht="13.9" x14ac:dyDescent="0.5">
      <c r="A250" s="29"/>
      <c r="B250" s="36"/>
      <c r="C250" s="36" t="str">
        <f t="shared" si="0"/>
        <v/>
      </c>
      <c r="D250" s="122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 spans="1:23" ht="13.9" x14ac:dyDescent="0.5">
      <c r="A251" s="29"/>
      <c r="B251" s="36"/>
      <c r="C251" s="36" t="str">
        <f t="shared" si="0"/>
        <v/>
      </c>
      <c r="D251" s="122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 spans="1:23" ht="13.9" x14ac:dyDescent="0.5">
      <c r="A252" s="29"/>
      <c r="B252" s="36"/>
      <c r="C252" s="36" t="str">
        <f t="shared" si="0"/>
        <v/>
      </c>
      <c r="D252" s="122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 spans="1:23" ht="13.9" x14ac:dyDescent="0.5">
      <c r="A253" s="29"/>
      <c r="B253" s="36"/>
      <c r="C253" s="36" t="str">
        <f t="shared" si="0"/>
        <v/>
      </c>
      <c r="D253" s="122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 spans="1:23" ht="13.9" x14ac:dyDescent="0.5">
      <c r="A254" s="29"/>
      <c r="B254" s="36"/>
      <c r="C254" s="36" t="str">
        <f t="shared" si="0"/>
        <v/>
      </c>
      <c r="D254" s="122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 spans="1:23" ht="13.9" x14ac:dyDescent="0.5">
      <c r="A255" s="29"/>
      <c r="B255" s="36"/>
      <c r="C255" s="36" t="str">
        <f t="shared" si="0"/>
        <v/>
      </c>
      <c r="D255" s="122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 spans="1:23" ht="13.9" x14ac:dyDescent="0.5">
      <c r="A256" s="29"/>
      <c r="B256" s="36"/>
      <c r="C256" s="36" t="str">
        <f t="shared" si="0"/>
        <v/>
      </c>
      <c r="D256" s="122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 spans="1:23" ht="13.9" x14ac:dyDescent="0.5">
      <c r="A257" s="29"/>
      <c r="B257" s="36"/>
      <c r="C257" s="36" t="str">
        <f t="shared" si="0"/>
        <v/>
      </c>
      <c r="D257" s="122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 spans="1:23" ht="13.9" x14ac:dyDescent="0.5">
      <c r="A258" s="29"/>
      <c r="B258" s="36"/>
      <c r="C258" s="36" t="str">
        <f t="shared" si="0"/>
        <v/>
      </c>
      <c r="D258" s="122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 spans="1:23" ht="13.9" x14ac:dyDescent="0.5">
      <c r="A259" s="29"/>
      <c r="B259" s="36"/>
      <c r="C259" s="36" t="str">
        <f t="shared" si="0"/>
        <v/>
      </c>
      <c r="D259" s="122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 spans="1:23" ht="13.9" x14ac:dyDescent="0.5">
      <c r="A260" s="29"/>
      <c r="B260" s="36"/>
      <c r="C260" s="36" t="str">
        <f t="shared" si="0"/>
        <v/>
      </c>
      <c r="D260" s="122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 spans="1:23" ht="13.9" x14ac:dyDescent="0.5">
      <c r="A261" s="29"/>
      <c r="B261" s="36"/>
      <c r="C261" s="36" t="str">
        <f t="shared" si="0"/>
        <v/>
      </c>
      <c r="D261" s="122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 spans="1:23" ht="13.9" x14ac:dyDescent="0.5">
      <c r="A262" s="29"/>
      <c r="B262" s="36"/>
      <c r="C262" s="36" t="str">
        <f t="shared" si="0"/>
        <v/>
      </c>
      <c r="D262" s="122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 spans="1:23" ht="13.9" x14ac:dyDescent="0.5">
      <c r="A263" s="29"/>
      <c r="B263" s="36"/>
      <c r="C263" s="36" t="str">
        <f t="shared" si="0"/>
        <v/>
      </c>
      <c r="D263" s="122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 spans="1:23" ht="13.9" x14ac:dyDescent="0.5">
      <c r="A264" s="29"/>
      <c r="B264" s="36"/>
      <c r="C264" s="36" t="str">
        <f t="shared" si="0"/>
        <v/>
      </c>
      <c r="D264" s="122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 spans="1:23" ht="13.9" x14ac:dyDescent="0.5">
      <c r="A265" s="29"/>
      <c r="B265" s="36"/>
      <c r="C265" s="36" t="str">
        <f t="shared" si="0"/>
        <v/>
      </c>
      <c r="D265" s="122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 spans="1:23" ht="13.9" x14ac:dyDescent="0.5">
      <c r="A266" s="29"/>
      <c r="B266" s="36"/>
      <c r="C266" s="36" t="str">
        <f t="shared" si="0"/>
        <v/>
      </c>
      <c r="D266" s="122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spans="1:23" ht="13.9" x14ac:dyDescent="0.5">
      <c r="A267" s="29"/>
      <c r="B267" s="36"/>
      <c r="C267" s="36" t="str">
        <f t="shared" si="0"/>
        <v/>
      </c>
      <c r="D267" s="122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1:23" ht="13.9" x14ac:dyDescent="0.5">
      <c r="A268" s="29"/>
      <c r="B268" s="36"/>
      <c r="C268" s="36" t="str">
        <f t="shared" si="0"/>
        <v/>
      </c>
      <c r="D268" s="122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spans="1:23" ht="13.9" x14ac:dyDescent="0.5">
      <c r="A269" s="29"/>
      <c r="B269" s="36"/>
      <c r="C269" s="36" t="str">
        <f t="shared" si="0"/>
        <v/>
      </c>
      <c r="D269" s="122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spans="1:23" ht="13.9" x14ac:dyDescent="0.5">
      <c r="A270" s="29"/>
      <c r="B270" s="36"/>
      <c r="C270" s="36" t="str">
        <f t="shared" si="0"/>
        <v/>
      </c>
      <c r="D270" s="12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spans="1:23" ht="13.9" x14ac:dyDescent="0.5">
      <c r="A271" s="29"/>
      <c r="B271" s="36"/>
      <c r="C271" s="36" t="str">
        <f t="shared" si="0"/>
        <v/>
      </c>
      <c r="D271" s="122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spans="1:23" ht="13.9" x14ac:dyDescent="0.5">
      <c r="A272" s="29"/>
      <c r="B272" s="36"/>
      <c r="C272" s="36" t="str">
        <f t="shared" si="0"/>
        <v/>
      </c>
      <c r="D272" s="122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 spans="1:23" ht="13.9" x14ac:dyDescent="0.5">
      <c r="A273" s="29"/>
      <c r="B273" s="36"/>
      <c r="C273" s="36" t="str">
        <f t="shared" si="0"/>
        <v/>
      </c>
      <c r="D273" s="122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 spans="1:23" ht="13.9" x14ac:dyDescent="0.5">
      <c r="A274" s="29"/>
      <c r="B274" s="36"/>
      <c r="C274" s="36" t="str">
        <f t="shared" si="0"/>
        <v/>
      </c>
      <c r="D274" s="122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 spans="1:23" ht="13.9" x14ac:dyDescent="0.5">
      <c r="A275" s="29"/>
      <c r="B275" s="36"/>
      <c r="C275" s="36" t="str">
        <f t="shared" si="0"/>
        <v/>
      </c>
      <c r="D275" s="122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 spans="1:23" ht="13.9" x14ac:dyDescent="0.5">
      <c r="A276" s="29"/>
      <c r="B276" s="36"/>
      <c r="C276" s="36" t="str">
        <f t="shared" ref="C276:C530" si="1">IF(A276="","",COUNTIF($A$5:$H$14,A276)*20 + IFERROR(D276,0))</f>
        <v/>
      </c>
      <c r="D276" s="122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 spans="1:23" ht="13.9" x14ac:dyDescent="0.5">
      <c r="A277" s="29"/>
      <c r="B277" s="36"/>
      <c r="C277" s="36" t="str">
        <f t="shared" si="1"/>
        <v/>
      </c>
      <c r="D277" s="122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 spans="1:23" ht="13.9" x14ac:dyDescent="0.5">
      <c r="A278" s="29"/>
      <c r="B278" s="36"/>
      <c r="C278" s="36" t="str">
        <f t="shared" si="1"/>
        <v/>
      </c>
      <c r="D278" s="122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spans="1:23" ht="13.9" x14ac:dyDescent="0.5">
      <c r="A279" s="29"/>
      <c r="B279" s="36"/>
      <c r="C279" s="36" t="str">
        <f t="shared" si="1"/>
        <v/>
      </c>
      <c r="D279" s="122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 spans="1:23" ht="13.9" x14ac:dyDescent="0.5">
      <c r="A280" s="29"/>
      <c r="B280" s="36"/>
      <c r="C280" s="36" t="str">
        <f t="shared" si="1"/>
        <v/>
      </c>
      <c r="D280" s="122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 spans="1:23" ht="13.9" x14ac:dyDescent="0.5">
      <c r="A281" s="29"/>
      <c r="B281" s="36"/>
      <c r="C281" s="36" t="str">
        <f t="shared" si="1"/>
        <v/>
      </c>
      <c r="D281" s="122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 spans="1:23" ht="13.9" x14ac:dyDescent="0.5">
      <c r="A282" s="29"/>
      <c r="B282" s="36"/>
      <c r="C282" s="36" t="str">
        <f t="shared" si="1"/>
        <v/>
      </c>
      <c r="D282" s="122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 spans="1:23" ht="13.9" x14ac:dyDescent="0.5">
      <c r="A283" s="29"/>
      <c r="B283" s="36"/>
      <c r="C283" s="36" t="str">
        <f t="shared" si="1"/>
        <v/>
      </c>
      <c r="D283" s="122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 spans="1:23" ht="13.9" x14ac:dyDescent="0.5">
      <c r="A284" s="29"/>
      <c r="B284" s="36"/>
      <c r="C284" s="36" t="str">
        <f t="shared" si="1"/>
        <v/>
      </c>
      <c r="D284" s="122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 spans="1:23" ht="13.9" x14ac:dyDescent="0.5">
      <c r="A285" s="29"/>
      <c r="B285" s="36"/>
      <c r="C285" s="36" t="str">
        <f t="shared" si="1"/>
        <v/>
      </c>
      <c r="D285" s="122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 spans="1:23" ht="13.9" x14ac:dyDescent="0.5">
      <c r="A286" s="29"/>
      <c r="B286" s="36"/>
      <c r="C286" s="36" t="str">
        <f t="shared" si="1"/>
        <v/>
      </c>
      <c r="D286" s="122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 spans="1:23" ht="13.9" x14ac:dyDescent="0.5">
      <c r="A287" s="29"/>
      <c r="B287" s="36"/>
      <c r="C287" s="36" t="str">
        <f t="shared" si="1"/>
        <v/>
      </c>
      <c r="D287" s="122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 spans="1:23" ht="13.9" x14ac:dyDescent="0.5">
      <c r="A288" s="29"/>
      <c r="B288" s="36"/>
      <c r="C288" s="36" t="str">
        <f t="shared" si="1"/>
        <v/>
      </c>
      <c r="D288" s="122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 spans="1:23" ht="13.9" x14ac:dyDescent="0.5">
      <c r="A289" s="29"/>
      <c r="B289" s="36"/>
      <c r="C289" s="36" t="str">
        <f t="shared" si="1"/>
        <v/>
      </c>
      <c r="D289" s="122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 spans="1:23" ht="13.9" x14ac:dyDescent="0.5">
      <c r="A290" s="29"/>
      <c r="B290" s="36"/>
      <c r="C290" s="36" t="str">
        <f t="shared" si="1"/>
        <v/>
      </c>
      <c r="D290" s="122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 spans="1:23" ht="13.9" x14ac:dyDescent="0.5">
      <c r="A291" s="29"/>
      <c r="B291" s="36"/>
      <c r="C291" s="36" t="str">
        <f t="shared" si="1"/>
        <v/>
      </c>
      <c r="D291" s="122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 spans="1:23" ht="13.9" x14ac:dyDescent="0.5">
      <c r="A292" s="29"/>
      <c r="B292" s="36"/>
      <c r="C292" s="36" t="str">
        <f t="shared" si="1"/>
        <v/>
      </c>
      <c r="D292" s="122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 spans="1:23" ht="13.9" x14ac:dyDescent="0.5">
      <c r="A293" s="29"/>
      <c r="B293" s="36"/>
      <c r="C293" s="36" t="str">
        <f t="shared" si="1"/>
        <v/>
      </c>
      <c r="D293" s="122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 spans="1:23" ht="13.9" x14ac:dyDescent="0.5">
      <c r="A294" s="29"/>
      <c r="B294" s="36"/>
      <c r="C294" s="36" t="str">
        <f t="shared" si="1"/>
        <v/>
      </c>
      <c r="D294" s="122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 spans="1:23" ht="13.9" x14ac:dyDescent="0.5">
      <c r="A295" s="29"/>
      <c r="B295" s="36"/>
      <c r="C295" s="36" t="str">
        <f t="shared" si="1"/>
        <v/>
      </c>
      <c r="D295" s="122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 spans="1:23" ht="13.9" x14ac:dyDescent="0.5">
      <c r="A296" s="29"/>
      <c r="B296" s="36"/>
      <c r="C296" s="36" t="str">
        <f t="shared" si="1"/>
        <v/>
      </c>
      <c r="D296" s="122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 spans="1:23" ht="13.9" x14ac:dyDescent="0.5">
      <c r="A297" s="29"/>
      <c r="B297" s="36"/>
      <c r="C297" s="36" t="str">
        <f t="shared" si="1"/>
        <v/>
      </c>
      <c r="D297" s="122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 spans="1:23" ht="13.9" x14ac:dyDescent="0.5">
      <c r="A298" s="29"/>
      <c r="B298" s="36"/>
      <c r="C298" s="36" t="str">
        <f t="shared" si="1"/>
        <v/>
      </c>
      <c r="D298" s="122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 spans="1:23" ht="13.9" x14ac:dyDescent="0.5">
      <c r="A299" s="29"/>
      <c r="B299" s="36"/>
      <c r="C299" s="36" t="str">
        <f t="shared" si="1"/>
        <v/>
      </c>
      <c r="D299" s="122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 spans="1:23" ht="13.9" x14ac:dyDescent="0.5">
      <c r="A300" s="29"/>
      <c r="B300" s="36"/>
      <c r="C300" s="36" t="str">
        <f t="shared" si="1"/>
        <v/>
      </c>
      <c r="D300" s="122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 spans="1:23" ht="13.9" x14ac:dyDescent="0.5">
      <c r="A301" s="29"/>
      <c r="B301" s="36"/>
      <c r="C301" s="36" t="str">
        <f t="shared" si="1"/>
        <v/>
      </c>
      <c r="D301" s="122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 spans="1:23" ht="13.9" x14ac:dyDescent="0.5">
      <c r="A302" s="29"/>
      <c r="B302" s="36"/>
      <c r="C302" s="36" t="str">
        <f t="shared" si="1"/>
        <v/>
      </c>
      <c r="D302" s="122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 spans="1:23" ht="13.9" x14ac:dyDescent="0.5">
      <c r="A303" s="29"/>
      <c r="B303" s="36"/>
      <c r="C303" s="36" t="str">
        <f t="shared" si="1"/>
        <v/>
      </c>
      <c r="D303" s="122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 spans="1:23" ht="13.9" x14ac:dyDescent="0.5">
      <c r="A304" s="29"/>
      <c r="B304" s="36"/>
      <c r="C304" s="36" t="str">
        <f t="shared" si="1"/>
        <v/>
      </c>
      <c r="D304" s="122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 spans="1:23" ht="13.9" x14ac:dyDescent="0.5">
      <c r="A305" s="29"/>
      <c r="B305" s="36"/>
      <c r="C305" s="36" t="str">
        <f t="shared" si="1"/>
        <v/>
      </c>
      <c r="D305" s="122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 spans="1:23" ht="13.9" x14ac:dyDescent="0.5">
      <c r="A306" s="29"/>
      <c r="B306" s="36"/>
      <c r="C306" s="36" t="str">
        <f t="shared" si="1"/>
        <v/>
      </c>
      <c r="D306" s="122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 spans="1:23" ht="13.9" x14ac:dyDescent="0.5">
      <c r="A307" s="29"/>
      <c r="B307" s="36"/>
      <c r="C307" s="36" t="str">
        <f t="shared" si="1"/>
        <v/>
      </c>
      <c r="D307" s="122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 spans="1:23" ht="13.9" x14ac:dyDescent="0.5">
      <c r="A308" s="29"/>
      <c r="B308" s="36"/>
      <c r="C308" s="36" t="str">
        <f t="shared" si="1"/>
        <v/>
      </c>
      <c r="D308" s="122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 spans="1:23" ht="13.9" x14ac:dyDescent="0.5">
      <c r="A309" s="29"/>
      <c r="B309" s="36"/>
      <c r="C309" s="36" t="str">
        <f t="shared" si="1"/>
        <v/>
      </c>
      <c r="D309" s="122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 spans="1:23" ht="13.9" x14ac:dyDescent="0.5">
      <c r="A310" s="29"/>
      <c r="B310" s="36"/>
      <c r="C310" s="36" t="str">
        <f t="shared" si="1"/>
        <v/>
      </c>
      <c r="D310" s="122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 spans="1:23" ht="13.9" x14ac:dyDescent="0.5">
      <c r="A311" s="29"/>
      <c r="B311" s="36"/>
      <c r="C311" s="36" t="str">
        <f t="shared" si="1"/>
        <v/>
      </c>
      <c r="D311" s="122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 spans="1:23" ht="13.9" x14ac:dyDescent="0.5">
      <c r="A312" s="29"/>
      <c r="B312" s="36"/>
      <c r="C312" s="36" t="str">
        <f t="shared" si="1"/>
        <v/>
      </c>
      <c r="D312" s="122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 spans="1:23" ht="13.9" x14ac:dyDescent="0.5">
      <c r="A313" s="29"/>
      <c r="B313" s="36"/>
      <c r="C313" s="36" t="str">
        <f t="shared" si="1"/>
        <v/>
      </c>
      <c r="D313" s="122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 spans="1:23" ht="13.9" x14ac:dyDescent="0.5">
      <c r="A314" s="29"/>
      <c r="B314" s="36"/>
      <c r="C314" s="36" t="str">
        <f t="shared" si="1"/>
        <v/>
      </c>
      <c r="D314" s="122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</row>
    <row r="315" spans="1:23" ht="13.9" x14ac:dyDescent="0.5">
      <c r="A315" s="29"/>
      <c r="B315" s="36"/>
      <c r="C315" s="36" t="str">
        <f t="shared" si="1"/>
        <v/>
      </c>
      <c r="D315" s="122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</row>
    <row r="316" spans="1:23" ht="13.9" x14ac:dyDescent="0.5">
      <c r="A316" s="29"/>
      <c r="B316" s="36"/>
      <c r="C316" s="36" t="str">
        <f t="shared" si="1"/>
        <v/>
      </c>
      <c r="D316" s="122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</row>
    <row r="317" spans="1:23" ht="13.9" x14ac:dyDescent="0.5">
      <c r="A317" s="29"/>
      <c r="B317" s="36"/>
      <c r="C317" s="36" t="str">
        <f t="shared" si="1"/>
        <v/>
      </c>
      <c r="D317" s="122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</row>
    <row r="318" spans="1:23" ht="13.9" x14ac:dyDescent="0.5">
      <c r="A318" s="29"/>
      <c r="B318" s="36"/>
      <c r="C318" s="36" t="str">
        <f t="shared" si="1"/>
        <v/>
      </c>
      <c r="D318" s="122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</row>
    <row r="319" spans="1:23" ht="13.9" x14ac:dyDescent="0.5">
      <c r="A319" s="29"/>
      <c r="B319" s="36"/>
      <c r="C319" s="36" t="str">
        <f t="shared" si="1"/>
        <v/>
      </c>
      <c r="D319" s="122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</row>
    <row r="320" spans="1:23" ht="13.9" x14ac:dyDescent="0.5">
      <c r="A320" s="29"/>
      <c r="B320" s="36"/>
      <c r="C320" s="36" t="str">
        <f t="shared" si="1"/>
        <v/>
      </c>
      <c r="D320" s="122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</row>
    <row r="321" spans="1:23" ht="13.9" x14ac:dyDescent="0.5">
      <c r="A321" s="29"/>
      <c r="B321" s="36"/>
      <c r="C321" s="36" t="str">
        <f t="shared" si="1"/>
        <v/>
      </c>
      <c r="D321" s="122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</row>
    <row r="322" spans="1:23" ht="13.9" x14ac:dyDescent="0.5">
      <c r="A322" s="29"/>
      <c r="B322" s="36"/>
      <c r="C322" s="36" t="str">
        <f t="shared" si="1"/>
        <v/>
      </c>
      <c r="D322" s="122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</row>
    <row r="323" spans="1:23" ht="13.9" x14ac:dyDescent="0.5">
      <c r="A323" s="29"/>
      <c r="B323" s="36"/>
      <c r="C323" s="36" t="str">
        <f t="shared" si="1"/>
        <v/>
      </c>
      <c r="D323" s="122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</row>
    <row r="324" spans="1:23" ht="13.9" x14ac:dyDescent="0.5">
      <c r="A324" s="29"/>
      <c r="B324" s="36"/>
      <c r="C324" s="36" t="str">
        <f t="shared" si="1"/>
        <v/>
      </c>
      <c r="D324" s="122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 spans="1:23" ht="13.9" x14ac:dyDescent="0.5">
      <c r="A325" s="29"/>
      <c r="B325" s="36"/>
      <c r="C325" s="36" t="str">
        <f t="shared" si="1"/>
        <v/>
      </c>
      <c r="D325" s="122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</row>
    <row r="326" spans="1:23" ht="13.9" x14ac:dyDescent="0.5">
      <c r="A326" s="29"/>
      <c r="B326" s="36"/>
      <c r="C326" s="36" t="str">
        <f t="shared" si="1"/>
        <v/>
      </c>
      <c r="D326" s="122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</row>
    <row r="327" spans="1:23" ht="13.9" x14ac:dyDescent="0.5">
      <c r="A327" s="29"/>
      <c r="B327" s="36"/>
      <c r="C327" s="36" t="str">
        <f t="shared" si="1"/>
        <v/>
      </c>
      <c r="D327" s="122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</row>
    <row r="328" spans="1:23" ht="13.9" x14ac:dyDescent="0.5">
      <c r="A328" s="29"/>
      <c r="B328" s="36"/>
      <c r="C328" s="36" t="str">
        <f t="shared" si="1"/>
        <v/>
      </c>
      <c r="D328" s="122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</row>
    <row r="329" spans="1:23" ht="13.9" x14ac:dyDescent="0.5">
      <c r="A329" s="29"/>
      <c r="B329" s="36"/>
      <c r="C329" s="36" t="str">
        <f t="shared" si="1"/>
        <v/>
      </c>
      <c r="D329" s="122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</row>
    <row r="330" spans="1:23" ht="13.9" x14ac:dyDescent="0.5">
      <c r="A330" s="29"/>
      <c r="B330" s="36"/>
      <c r="C330" s="36" t="str">
        <f t="shared" si="1"/>
        <v/>
      </c>
      <c r="D330" s="122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</row>
    <row r="331" spans="1:23" ht="13.9" x14ac:dyDescent="0.5">
      <c r="A331" s="29"/>
      <c r="B331" s="36"/>
      <c r="C331" s="36" t="str">
        <f t="shared" si="1"/>
        <v/>
      </c>
      <c r="D331" s="122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</row>
    <row r="332" spans="1:23" ht="13.9" x14ac:dyDescent="0.5">
      <c r="A332" s="29"/>
      <c r="B332" s="36"/>
      <c r="C332" s="36" t="str">
        <f t="shared" si="1"/>
        <v/>
      </c>
      <c r="D332" s="122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</row>
    <row r="333" spans="1:23" ht="13.9" x14ac:dyDescent="0.5">
      <c r="A333" s="29"/>
      <c r="B333" s="36"/>
      <c r="C333" s="36" t="str">
        <f t="shared" si="1"/>
        <v/>
      </c>
      <c r="D333" s="122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</row>
    <row r="334" spans="1:23" ht="13.9" x14ac:dyDescent="0.5">
      <c r="A334" s="29"/>
      <c r="B334" s="36"/>
      <c r="C334" s="36" t="str">
        <f t="shared" si="1"/>
        <v/>
      </c>
      <c r="D334" s="122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</row>
    <row r="335" spans="1:23" ht="13.9" x14ac:dyDescent="0.5">
      <c r="A335" s="29"/>
      <c r="B335" s="36"/>
      <c r="C335" s="36" t="str">
        <f t="shared" si="1"/>
        <v/>
      </c>
      <c r="D335" s="122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</row>
    <row r="336" spans="1:23" ht="13.9" x14ac:dyDescent="0.5">
      <c r="A336" s="29"/>
      <c r="B336" s="36"/>
      <c r="C336" s="36" t="str">
        <f t="shared" si="1"/>
        <v/>
      </c>
      <c r="D336" s="122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</row>
    <row r="337" spans="1:23" ht="13.9" x14ac:dyDescent="0.5">
      <c r="A337" s="29"/>
      <c r="B337" s="36"/>
      <c r="C337" s="36" t="str">
        <f t="shared" si="1"/>
        <v/>
      </c>
      <c r="D337" s="122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</row>
    <row r="338" spans="1:23" ht="13.9" x14ac:dyDescent="0.5">
      <c r="A338" s="29"/>
      <c r="B338" s="36"/>
      <c r="C338" s="36" t="str">
        <f t="shared" si="1"/>
        <v/>
      </c>
      <c r="D338" s="122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</row>
    <row r="339" spans="1:23" ht="13.9" x14ac:dyDescent="0.5">
      <c r="A339" s="29"/>
      <c r="B339" s="36"/>
      <c r="C339" s="36" t="str">
        <f t="shared" si="1"/>
        <v/>
      </c>
      <c r="D339" s="122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</row>
    <row r="340" spans="1:23" ht="13.9" x14ac:dyDescent="0.5">
      <c r="A340" s="29"/>
      <c r="B340" s="36"/>
      <c r="C340" s="36" t="str">
        <f t="shared" si="1"/>
        <v/>
      </c>
      <c r="D340" s="122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</row>
    <row r="341" spans="1:23" ht="13.9" x14ac:dyDescent="0.5">
      <c r="A341" s="29"/>
      <c r="B341" s="36"/>
      <c r="C341" s="36" t="str">
        <f t="shared" si="1"/>
        <v/>
      </c>
      <c r="D341" s="122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</row>
    <row r="342" spans="1:23" ht="13.9" x14ac:dyDescent="0.5">
      <c r="A342" s="29"/>
      <c r="B342" s="36"/>
      <c r="C342" s="36" t="str">
        <f t="shared" si="1"/>
        <v/>
      </c>
      <c r="D342" s="122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</row>
    <row r="343" spans="1:23" ht="13.9" x14ac:dyDescent="0.5">
      <c r="A343" s="29"/>
      <c r="B343" s="36"/>
      <c r="C343" s="36" t="str">
        <f t="shared" si="1"/>
        <v/>
      </c>
      <c r="D343" s="122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</row>
    <row r="344" spans="1:23" ht="13.9" x14ac:dyDescent="0.5">
      <c r="A344" s="29"/>
      <c r="B344" s="36"/>
      <c r="C344" s="36" t="str">
        <f t="shared" si="1"/>
        <v/>
      </c>
      <c r="D344" s="122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</row>
    <row r="345" spans="1:23" ht="13.9" x14ac:dyDescent="0.5">
      <c r="A345" s="29"/>
      <c r="B345" s="36"/>
      <c r="C345" s="36" t="str">
        <f t="shared" si="1"/>
        <v/>
      </c>
      <c r="D345" s="122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</row>
    <row r="346" spans="1:23" ht="13.9" x14ac:dyDescent="0.5">
      <c r="A346" s="29"/>
      <c r="B346" s="36"/>
      <c r="C346" s="36" t="str">
        <f t="shared" si="1"/>
        <v/>
      </c>
      <c r="D346" s="122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</row>
    <row r="347" spans="1:23" ht="13.9" x14ac:dyDescent="0.5">
      <c r="A347" s="29"/>
      <c r="B347" s="36"/>
      <c r="C347" s="36" t="str">
        <f t="shared" si="1"/>
        <v/>
      </c>
      <c r="D347" s="122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</row>
    <row r="348" spans="1:23" ht="13.9" x14ac:dyDescent="0.5">
      <c r="A348" s="29"/>
      <c r="B348" s="36"/>
      <c r="C348" s="36" t="str">
        <f t="shared" si="1"/>
        <v/>
      </c>
      <c r="D348" s="122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</row>
    <row r="349" spans="1:23" ht="13.9" x14ac:dyDescent="0.5">
      <c r="A349" s="29"/>
      <c r="B349" s="36"/>
      <c r="C349" s="36" t="str">
        <f t="shared" si="1"/>
        <v/>
      </c>
      <c r="D349" s="122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</row>
    <row r="350" spans="1:23" ht="13.9" x14ac:dyDescent="0.5">
      <c r="A350" s="29"/>
      <c r="B350" s="36"/>
      <c r="C350" s="36" t="str">
        <f t="shared" si="1"/>
        <v/>
      </c>
      <c r="D350" s="122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</row>
    <row r="351" spans="1:23" ht="13.9" x14ac:dyDescent="0.5">
      <c r="A351" s="29"/>
      <c r="B351" s="36"/>
      <c r="C351" s="36" t="str">
        <f t="shared" si="1"/>
        <v/>
      </c>
      <c r="D351" s="122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</row>
    <row r="352" spans="1:23" ht="13.9" x14ac:dyDescent="0.5">
      <c r="A352" s="29"/>
      <c r="B352" s="36"/>
      <c r="C352" s="36" t="str">
        <f t="shared" si="1"/>
        <v/>
      </c>
      <c r="D352" s="122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</row>
    <row r="353" spans="1:23" ht="13.9" x14ac:dyDescent="0.5">
      <c r="A353" s="29"/>
      <c r="B353" s="36"/>
      <c r="C353" s="36" t="str">
        <f t="shared" si="1"/>
        <v/>
      </c>
      <c r="D353" s="122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</row>
    <row r="354" spans="1:23" ht="13.9" x14ac:dyDescent="0.5">
      <c r="A354" s="29"/>
      <c r="B354" s="36"/>
      <c r="C354" s="36" t="str">
        <f t="shared" si="1"/>
        <v/>
      </c>
      <c r="D354" s="122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</row>
    <row r="355" spans="1:23" ht="13.9" x14ac:dyDescent="0.5">
      <c r="A355" s="29"/>
      <c r="B355" s="36"/>
      <c r="C355" s="36" t="str">
        <f t="shared" si="1"/>
        <v/>
      </c>
      <c r="D355" s="122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</row>
    <row r="356" spans="1:23" ht="13.9" x14ac:dyDescent="0.5">
      <c r="A356" s="29"/>
      <c r="B356" s="36"/>
      <c r="C356" s="36" t="str">
        <f t="shared" si="1"/>
        <v/>
      </c>
      <c r="D356" s="122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</row>
    <row r="357" spans="1:23" ht="13.9" x14ac:dyDescent="0.5">
      <c r="A357" s="29"/>
      <c r="B357" s="36"/>
      <c r="C357" s="36" t="str">
        <f t="shared" si="1"/>
        <v/>
      </c>
      <c r="D357" s="122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</row>
    <row r="358" spans="1:23" ht="13.9" x14ac:dyDescent="0.5">
      <c r="A358" s="29"/>
      <c r="B358" s="36"/>
      <c r="C358" s="36" t="str">
        <f t="shared" si="1"/>
        <v/>
      </c>
      <c r="D358" s="122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</row>
    <row r="359" spans="1:23" ht="13.9" x14ac:dyDescent="0.5">
      <c r="A359" s="29"/>
      <c r="B359" s="36"/>
      <c r="C359" s="36" t="str">
        <f t="shared" si="1"/>
        <v/>
      </c>
      <c r="D359" s="122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</row>
    <row r="360" spans="1:23" ht="13.9" x14ac:dyDescent="0.5">
      <c r="A360" s="29"/>
      <c r="B360" s="36"/>
      <c r="C360" s="36" t="str">
        <f t="shared" si="1"/>
        <v/>
      </c>
      <c r="D360" s="12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</row>
    <row r="361" spans="1:23" ht="13.9" x14ac:dyDescent="0.5">
      <c r="A361" s="29"/>
      <c r="B361" s="36"/>
      <c r="C361" s="36" t="str">
        <f t="shared" si="1"/>
        <v/>
      </c>
      <c r="D361" s="122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</row>
    <row r="362" spans="1:23" ht="13.9" x14ac:dyDescent="0.5">
      <c r="A362" s="29"/>
      <c r="B362" s="36"/>
      <c r="C362" s="36" t="str">
        <f t="shared" si="1"/>
        <v/>
      </c>
      <c r="D362" s="122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</row>
    <row r="363" spans="1:23" ht="13.9" x14ac:dyDescent="0.5">
      <c r="A363" s="29"/>
      <c r="B363" s="36"/>
      <c r="C363" s="36" t="str">
        <f t="shared" si="1"/>
        <v/>
      </c>
      <c r="D363" s="122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</row>
    <row r="364" spans="1:23" ht="13.9" x14ac:dyDescent="0.5">
      <c r="A364" s="29"/>
      <c r="B364" s="36"/>
      <c r="C364" s="36" t="str">
        <f t="shared" si="1"/>
        <v/>
      </c>
      <c r="D364" s="122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</row>
    <row r="365" spans="1:23" ht="13.9" x14ac:dyDescent="0.5">
      <c r="A365" s="29"/>
      <c r="B365" s="36"/>
      <c r="C365" s="36" t="str">
        <f t="shared" si="1"/>
        <v/>
      </c>
      <c r="D365" s="122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</row>
    <row r="366" spans="1:23" ht="13.9" x14ac:dyDescent="0.5">
      <c r="A366" s="29"/>
      <c r="B366" s="36"/>
      <c r="C366" s="36" t="str">
        <f t="shared" si="1"/>
        <v/>
      </c>
      <c r="D366" s="122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</row>
    <row r="367" spans="1:23" ht="13.9" x14ac:dyDescent="0.5">
      <c r="A367" s="29"/>
      <c r="B367" s="36"/>
      <c r="C367" s="36" t="str">
        <f t="shared" si="1"/>
        <v/>
      </c>
      <c r="D367" s="122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</row>
    <row r="368" spans="1:23" ht="13.9" x14ac:dyDescent="0.5">
      <c r="A368" s="29"/>
      <c r="B368" s="36"/>
      <c r="C368" s="36" t="str">
        <f t="shared" si="1"/>
        <v/>
      </c>
      <c r="D368" s="122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</row>
    <row r="369" spans="1:23" ht="13.9" x14ac:dyDescent="0.5">
      <c r="A369" s="29"/>
      <c r="B369" s="36"/>
      <c r="C369" s="36" t="str">
        <f t="shared" si="1"/>
        <v/>
      </c>
      <c r="D369" s="122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</row>
    <row r="370" spans="1:23" ht="13.9" x14ac:dyDescent="0.5">
      <c r="A370" s="29"/>
      <c r="B370" s="36"/>
      <c r="C370" s="36" t="str">
        <f t="shared" si="1"/>
        <v/>
      </c>
      <c r="D370" s="122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</row>
    <row r="371" spans="1:23" ht="13.9" x14ac:dyDescent="0.5">
      <c r="A371" s="29"/>
      <c r="B371" s="36"/>
      <c r="C371" s="36" t="str">
        <f t="shared" si="1"/>
        <v/>
      </c>
      <c r="D371" s="122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</row>
    <row r="372" spans="1:23" ht="13.9" x14ac:dyDescent="0.5">
      <c r="A372" s="29"/>
      <c r="B372" s="36"/>
      <c r="C372" s="36" t="str">
        <f t="shared" si="1"/>
        <v/>
      </c>
      <c r="D372" s="122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</row>
    <row r="373" spans="1:23" ht="13.9" x14ac:dyDescent="0.5">
      <c r="A373" s="29"/>
      <c r="B373" s="36"/>
      <c r="C373" s="36" t="str">
        <f t="shared" si="1"/>
        <v/>
      </c>
      <c r="D373" s="122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</row>
    <row r="374" spans="1:23" ht="13.9" x14ac:dyDescent="0.5">
      <c r="A374" s="29"/>
      <c r="B374" s="36"/>
      <c r="C374" s="36" t="str">
        <f t="shared" si="1"/>
        <v/>
      </c>
      <c r="D374" s="122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</row>
    <row r="375" spans="1:23" ht="13.9" x14ac:dyDescent="0.5">
      <c r="A375" s="29"/>
      <c r="B375" s="36"/>
      <c r="C375" s="36" t="str">
        <f t="shared" si="1"/>
        <v/>
      </c>
      <c r="D375" s="122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</row>
    <row r="376" spans="1:23" ht="13.9" x14ac:dyDescent="0.5">
      <c r="A376" s="29"/>
      <c r="B376" s="36"/>
      <c r="C376" s="36" t="str">
        <f t="shared" si="1"/>
        <v/>
      </c>
      <c r="D376" s="122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</row>
    <row r="377" spans="1:23" ht="13.9" x14ac:dyDescent="0.5">
      <c r="A377" s="29"/>
      <c r="B377" s="36"/>
      <c r="C377" s="36" t="str">
        <f t="shared" si="1"/>
        <v/>
      </c>
      <c r="D377" s="122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</row>
    <row r="378" spans="1:23" ht="13.9" x14ac:dyDescent="0.5">
      <c r="A378" s="29"/>
      <c r="B378" s="36"/>
      <c r="C378" s="36" t="str">
        <f t="shared" si="1"/>
        <v/>
      </c>
      <c r="D378" s="122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</row>
    <row r="379" spans="1:23" ht="13.9" x14ac:dyDescent="0.5">
      <c r="A379" s="29"/>
      <c r="B379" s="36"/>
      <c r="C379" s="36" t="str">
        <f t="shared" si="1"/>
        <v/>
      </c>
      <c r="D379" s="122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</row>
    <row r="380" spans="1:23" ht="13.9" x14ac:dyDescent="0.5">
      <c r="A380" s="29"/>
      <c r="B380" s="36"/>
      <c r="C380" s="36" t="str">
        <f t="shared" si="1"/>
        <v/>
      </c>
      <c r="D380" s="122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</row>
    <row r="381" spans="1:23" ht="13.9" x14ac:dyDescent="0.5">
      <c r="A381" s="29"/>
      <c r="B381" s="36"/>
      <c r="C381" s="36" t="str">
        <f t="shared" si="1"/>
        <v/>
      </c>
      <c r="D381" s="122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</row>
    <row r="382" spans="1:23" ht="13.9" x14ac:dyDescent="0.5">
      <c r="A382" s="29"/>
      <c r="B382" s="36"/>
      <c r="C382" s="36" t="str">
        <f t="shared" si="1"/>
        <v/>
      </c>
      <c r="D382" s="122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</row>
    <row r="383" spans="1:23" ht="13.9" x14ac:dyDescent="0.5">
      <c r="A383" s="29"/>
      <c r="B383" s="36"/>
      <c r="C383" s="36" t="str">
        <f t="shared" si="1"/>
        <v/>
      </c>
      <c r="D383" s="122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</row>
    <row r="384" spans="1:23" ht="13.9" x14ac:dyDescent="0.5">
      <c r="A384" s="29"/>
      <c r="B384" s="36"/>
      <c r="C384" s="36" t="str">
        <f t="shared" si="1"/>
        <v/>
      </c>
      <c r="D384" s="122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</row>
    <row r="385" spans="1:23" ht="13.9" x14ac:dyDescent="0.5">
      <c r="A385" s="29"/>
      <c r="B385" s="36"/>
      <c r="C385" s="36" t="str">
        <f t="shared" si="1"/>
        <v/>
      </c>
      <c r="D385" s="122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</row>
    <row r="386" spans="1:23" ht="13.9" x14ac:dyDescent="0.5">
      <c r="A386" s="29"/>
      <c r="B386" s="36"/>
      <c r="C386" s="36" t="str">
        <f t="shared" si="1"/>
        <v/>
      </c>
      <c r="D386" s="122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 spans="1:23" ht="13.9" x14ac:dyDescent="0.5">
      <c r="A387" s="29"/>
      <c r="B387" s="36"/>
      <c r="C387" s="36" t="str">
        <f t="shared" si="1"/>
        <v/>
      </c>
      <c r="D387" s="122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 spans="1:23" ht="13.9" x14ac:dyDescent="0.5">
      <c r="A388" s="29"/>
      <c r="B388" s="36"/>
      <c r="C388" s="36" t="str">
        <f t="shared" si="1"/>
        <v/>
      </c>
      <c r="D388" s="122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 spans="1:23" ht="13.9" x14ac:dyDescent="0.5">
      <c r="A389" s="29"/>
      <c r="B389" s="36"/>
      <c r="C389" s="36" t="str">
        <f t="shared" si="1"/>
        <v/>
      </c>
      <c r="D389" s="12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 spans="1:23" ht="13.9" x14ac:dyDescent="0.5">
      <c r="A390" s="29"/>
      <c r="B390" s="36"/>
      <c r="C390" s="36" t="str">
        <f t="shared" si="1"/>
        <v/>
      </c>
      <c r="D390" s="12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 spans="1:23" ht="13.9" x14ac:dyDescent="0.5">
      <c r="A391" s="29"/>
      <c r="B391" s="36"/>
      <c r="C391" s="36" t="str">
        <f t="shared" si="1"/>
        <v/>
      </c>
      <c r="D391" s="122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 spans="1:23" ht="13.9" x14ac:dyDescent="0.5">
      <c r="A392" s="29"/>
      <c r="B392" s="36"/>
      <c r="C392" s="36" t="str">
        <f t="shared" si="1"/>
        <v/>
      </c>
      <c r="D392" s="122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 spans="1:23" ht="13.9" x14ac:dyDescent="0.5">
      <c r="A393" s="29"/>
      <c r="B393" s="36"/>
      <c r="C393" s="36" t="str">
        <f t="shared" si="1"/>
        <v/>
      </c>
      <c r="D393" s="122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 spans="1:23" ht="13.9" x14ac:dyDescent="0.5">
      <c r="A394" s="29"/>
      <c r="B394" s="36"/>
      <c r="C394" s="36" t="str">
        <f t="shared" si="1"/>
        <v/>
      </c>
      <c r="D394" s="122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 spans="1:23" ht="13.9" x14ac:dyDescent="0.5">
      <c r="A395" s="29"/>
      <c r="B395" s="36"/>
      <c r="C395" s="36" t="str">
        <f t="shared" si="1"/>
        <v/>
      </c>
      <c r="D395" s="122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 spans="1:23" ht="13.9" x14ac:dyDescent="0.5">
      <c r="A396" s="29"/>
      <c r="B396" s="36"/>
      <c r="C396" s="36" t="str">
        <f t="shared" si="1"/>
        <v/>
      </c>
      <c r="D396" s="122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 spans="1:23" ht="13.9" x14ac:dyDescent="0.5">
      <c r="A397" s="29"/>
      <c r="B397" s="36"/>
      <c r="C397" s="36" t="str">
        <f t="shared" si="1"/>
        <v/>
      </c>
      <c r="D397" s="122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 spans="1:23" ht="13.9" x14ac:dyDescent="0.5">
      <c r="A398" s="29"/>
      <c r="B398" s="36"/>
      <c r="C398" s="36" t="str">
        <f t="shared" si="1"/>
        <v/>
      </c>
      <c r="D398" s="122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 spans="1:23" ht="13.9" x14ac:dyDescent="0.5">
      <c r="A399" s="29"/>
      <c r="B399" s="36"/>
      <c r="C399" s="36" t="str">
        <f t="shared" si="1"/>
        <v/>
      </c>
      <c r="D399" s="122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 spans="1:23" ht="13.9" x14ac:dyDescent="0.5">
      <c r="A400" s="29"/>
      <c r="B400" s="36"/>
      <c r="C400" s="36" t="str">
        <f t="shared" si="1"/>
        <v/>
      </c>
      <c r="D400" s="122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 spans="1:23" ht="13.9" x14ac:dyDescent="0.5">
      <c r="A401" s="29"/>
      <c r="B401" s="36"/>
      <c r="C401" s="36" t="str">
        <f t="shared" si="1"/>
        <v/>
      </c>
      <c r="D401" s="122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 spans="1:23" ht="13.9" x14ac:dyDescent="0.5">
      <c r="A402" s="29"/>
      <c r="B402" s="36"/>
      <c r="C402" s="36" t="str">
        <f t="shared" si="1"/>
        <v/>
      </c>
      <c r="D402" s="122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 spans="1:23" ht="13.9" x14ac:dyDescent="0.5">
      <c r="A403" s="29"/>
      <c r="B403" s="36"/>
      <c r="C403" s="36" t="str">
        <f t="shared" si="1"/>
        <v/>
      </c>
      <c r="D403" s="122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 spans="1:23" ht="13.9" x14ac:dyDescent="0.5">
      <c r="A404" s="29"/>
      <c r="B404" s="36"/>
      <c r="C404" s="36" t="str">
        <f t="shared" si="1"/>
        <v/>
      </c>
      <c r="D404" s="122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 spans="1:23" ht="13.9" x14ac:dyDescent="0.5">
      <c r="A405" s="29"/>
      <c r="B405" s="36"/>
      <c r="C405" s="36" t="str">
        <f t="shared" si="1"/>
        <v/>
      </c>
      <c r="D405" s="122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 spans="1:23" ht="13.9" x14ac:dyDescent="0.5">
      <c r="A406" s="29"/>
      <c r="B406" s="36"/>
      <c r="C406" s="36" t="str">
        <f t="shared" si="1"/>
        <v/>
      </c>
      <c r="D406" s="122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 spans="1:23" ht="13.9" x14ac:dyDescent="0.5">
      <c r="A407" s="29"/>
      <c r="B407" s="36"/>
      <c r="C407" s="36" t="str">
        <f t="shared" si="1"/>
        <v/>
      </c>
      <c r="D407" s="122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 spans="1:23" ht="13.9" x14ac:dyDescent="0.5">
      <c r="A408" s="29"/>
      <c r="B408" s="36"/>
      <c r="C408" s="36" t="str">
        <f t="shared" si="1"/>
        <v/>
      </c>
      <c r="D408" s="122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 spans="1:23" ht="13.9" x14ac:dyDescent="0.5">
      <c r="A409" s="29"/>
      <c r="B409" s="36"/>
      <c r="C409" s="36" t="str">
        <f t="shared" si="1"/>
        <v/>
      </c>
      <c r="D409" s="122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 spans="1:23" ht="13.9" x14ac:dyDescent="0.5">
      <c r="A410" s="29"/>
      <c r="B410" s="36"/>
      <c r="C410" s="36" t="str">
        <f t="shared" si="1"/>
        <v/>
      </c>
      <c r="D410" s="122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 spans="1:23" ht="13.9" x14ac:dyDescent="0.5">
      <c r="A411" s="29"/>
      <c r="B411" s="36"/>
      <c r="C411" s="36" t="str">
        <f t="shared" si="1"/>
        <v/>
      </c>
      <c r="D411" s="122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 spans="1:23" ht="13.9" x14ac:dyDescent="0.5">
      <c r="A412" s="29"/>
      <c r="B412" s="36"/>
      <c r="C412" s="36" t="str">
        <f t="shared" si="1"/>
        <v/>
      </c>
      <c r="D412" s="122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 spans="1:23" ht="13.9" x14ac:dyDescent="0.5">
      <c r="A413" s="29"/>
      <c r="B413" s="36"/>
      <c r="C413" s="36" t="str">
        <f t="shared" si="1"/>
        <v/>
      </c>
      <c r="D413" s="122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 spans="1:23" ht="13.9" x14ac:dyDescent="0.5">
      <c r="A414" s="29"/>
      <c r="B414" s="36"/>
      <c r="C414" s="36" t="str">
        <f t="shared" si="1"/>
        <v/>
      </c>
      <c r="D414" s="122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 spans="1:23" ht="13.9" x14ac:dyDescent="0.5">
      <c r="A415" s="29"/>
      <c r="B415" s="36"/>
      <c r="C415" s="36" t="str">
        <f t="shared" si="1"/>
        <v/>
      </c>
      <c r="D415" s="122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 spans="1:23" ht="13.9" x14ac:dyDescent="0.5">
      <c r="A416" s="29"/>
      <c r="B416" s="36"/>
      <c r="C416" s="36" t="str">
        <f t="shared" si="1"/>
        <v/>
      </c>
      <c r="D416" s="122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 spans="1:23" ht="13.9" x14ac:dyDescent="0.5">
      <c r="A417" s="29"/>
      <c r="B417" s="36"/>
      <c r="C417" s="36" t="str">
        <f t="shared" si="1"/>
        <v/>
      </c>
      <c r="D417" s="122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 spans="1:23" ht="13.9" x14ac:dyDescent="0.5">
      <c r="A418" s="29"/>
      <c r="B418" s="36"/>
      <c r="C418" s="36" t="str">
        <f t="shared" si="1"/>
        <v/>
      </c>
      <c r="D418" s="122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 spans="1:23" ht="13.9" x14ac:dyDescent="0.5">
      <c r="A419" s="29"/>
      <c r="B419" s="36"/>
      <c r="C419" s="36" t="str">
        <f t="shared" si="1"/>
        <v/>
      </c>
      <c r="D419" s="122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 spans="1:23" ht="13.9" x14ac:dyDescent="0.5">
      <c r="A420" s="29"/>
      <c r="B420" s="36"/>
      <c r="C420" s="36" t="str">
        <f t="shared" si="1"/>
        <v/>
      </c>
      <c r="D420" s="12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 spans="1:23" ht="13.9" x14ac:dyDescent="0.5">
      <c r="A421" s="29"/>
      <c r="B421" s="36"/>
      <c r="C421" s="36" t="str">
        <f t="shared" si="1"/>
        <v/>
      </c>
      <c r="D421" s="122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 spans="1:23" ht="13.9" x14ac:dyDescent="0.5">
      <c r="A422" s="29"/>
      <c r="B422" s="36"/>
      <c r="C422" s="36" t="str">
        <f t="shared" si="1"/>
        <v/>
      </c>
      <c r="D422" s="122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 spans="1:23" ht="13.9" x14ac:dyDescent="0.5">
      <c r="A423" s="29"/>
      <c r="B423" s="36"/>
      <c r="C423" s="36" t="str">
        <f t="shared" si="1"/>
        <v/>
      </c>
      <c r="D423" s="122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 spans="1:23" ht="13.9" x14ac:dyDescent="0.5">
      <c r="A424" s="29"/>
      <c r="B424" s="36"/>
      <c r="C424" s="36" t="str">
        <f t="shared" si="1"/>
        <v/>
      </c>
      <c r="D424" s="122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 spans="1:23" ht="13.9" x14ac:dyDescent="0.5">
      <c r="A425" s="29"/>
      <c r="B425" s="36"/>
      <c r="C425" s="36" t="str">
        <f t="shared" si="1"/>
        <v/>
      </c>
      <c r="D425" s="122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 spans="1:23" ht="13.9" x14ac:dyDescent="0.5">
      <c r="A426" s="29"/>
      <c r="B426" s="36"/>
      <c r="C426" s="36" t="str">
        <f t="shared" si="1"/>
        <v/>
      </c>
      <c r="D426" s="122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 spans="1:23" ht="13.9" x14ac:dyDescent="0.5">
      <c r="A427" s="29"/>
      <c r="B427" s="36"/>
      <c r="C427" s="36" t="str">
        <f t="shared" si="1"/>
        <v/>
      </c>
      <c r="D427" s="122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 spans="1:23" ht="13.9" x14ac:dyDescent="0.5">
      <c r="A428" s="29"/>
      <c r="B428" s="36"/>
      <c r="C428" s="36" t="str">
        <f t="shared" si="1"/>
        <v/>
      </c>
      <c r="D428" s="122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 spans="1:23" ht="13.9" x14ac:dyDescent="0.5">
      <c r="A429" s="29"/>
      <c r="B429" s="36"/>
      <c r="C429" s="36" t="str">
        <f t="shared" si="1"/>
        <v/>
      </c>
      <c r="D429" s="122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 spans="1:23" ht="13.9" x14ac:dyDescent="0.5">
      <c r="A430" s="29"/>
      <c r="B430" s="36"/>
      <c r="C430" s="36" t="str">
        <f t="shared" si="1"/>
        <v/>
      </c>
      <c r="D430" s="122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 spans="1:23" ht="13.9" x14ac:dyDescent="0.5">
      <c r="A431" s="29"/>
      <c r="B431" s="36"/>
      <c r="C431" s="36" t="str">
        <f t="shared" si="1"/>
        <v/>
      </c>
      <c r="D431" s="122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1:23" ht="13.9" x14ac:dyDescent="0.5">
      <c r="A432" s="29"/>
      <c r="B432" s="36"/>
      <c r="C432" s="36" t="str">
        <f t="shared" si="1"/>
        <v/>
      </c>
      <c r="D432" s="122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 spans="1:23" ht="13.9" x14ac:dyDescent="0.5">
      <c r="A433" s="29"/>
      <c r="B433" s="36"/>
      <c r="C433" s="36" t="str">
        <f t="shared" si="1"/>
        <v/>
      </c>
      <c r="D433" s="122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 spans="1:23" ht="13.9" x14ac:dyDescent="0.5">
      <c r="A434" s="29"/>
      <c r="B434" s="36"/>
      <c r="C434" s="36" t="str">
        <f t="shared" si="1"/>
        <v/>
      </c>
      <c r="D434" s="122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 spans="1:23" ht="13.9" x14ac:dyDescent="0.5">
      <c r="A435" s="29"/>
      <c r="B435" s="36"/>
      <c r="C435" s="36" t="str">
        <f t="shared" si="1"/>
        <v/>
      </c>
      <c r="D435" s="122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 spans="1:23" ht="13.9" x14ac:dyDescent="0.5">
      <c r="A436" s="29"/>
      <c r="B436" s="36"/>
      <c r="C436" s="36" t="str">
        <f t="shared" si="1"/>
        <v/>
      </c>
      <c r="D436" s="122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 spans="1:23" ht="13.9" x14ac:dyDescent="0.5">
      <c r="A437" s="29"/>
      <c r="B437" s="36"/>
      <c r="C437" s="36" t="str">
        <f t="shared" si="1"/>
        <v/>
      </c>
      <c r="D437" s="122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 spans="1:23" ht="13.9" x14ac:dyDescent="0.5">
      <c r="A438" s="29"/>
      <c r="B438" s="36"/>
      <c r="C438" s="36" t="str">
        <f t="shared" si="1"/>
        <v/>
      </c>
      <c r="D438" s="122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 spans="1:23" ht="13.9" x14ac:dyDescent="0.5">
      <c r="A439" s="29"/>
      <c r="B439" s="36"/>
      <c r="C439" s="36" t="str">
        <f t="shared" si="1"/>
        <v/>
      </c>
      <c r="D439" s="122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 spans="1:23" ht="13.9" x14ac:dyDescent="0.5">
      <c r="A440" s="29"/>
      <c r="B440" s="36"/>
      <c r="C440" s="36" t="str">
        <f t="shared" si="1"/>
        <v/>
      </c>
      <c r="D440" s="122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 spans="1:23" ht="13.9" x14ac:dyDescent="0.5">
      <c r="A441" s="29"/>
      <c r="B441" s="36"/>
      <c r="C441" s="36" t="str">
        <f t="shared" si="1"/>
        <v/>
      </c>
      <c r="D441" s="122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 spans="1:23" ht="13.9" x14ac:dyDescent="0.5">
      <c r="A442" s="29"/>
      <c r="B442" s="36"/>
      <c r="C442" s="36" t="str">
        <f t="shared" si="1"/>
        <v/>
      </c>
      <c r="D442" s="122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 spans="1:23" ht="13.9" x14ac:dyDescent="0.5">
      <c r="A443" s="29"/>
      <c r="B443" s="36"/>
      <c r="C443" s="36" t="str">
        <f t="shared" si="1"/>
        <v/>
      </c>
      <c r="D443" s="122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 spans="1:23" ht="13.9" x14ac:dyDescent="0.5">
      <c r="A444" s="29"/>
      <c r="B444" s="36"/>
      <c r="C444" s="36" t="str">
        <f t="shared" si="1"/>
        <v/>
      </c>
      <c r="D444" s="122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 spans="1:23" ht="13.9" x14ac:dyDescent="0.5">
      <c r="A445" s="29"/>
      <c r="B445" s="36"/>
      <c r="C445" s="36" t="str">
        <f t="shared" si="1"/>
        <v/>
      </c>
      <c r="D445" s="122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 spans="1:23" ht="13.9" x14ac:dyDescent="0.5">
      <c r="A446" s="29"/>
      <c r="B446" s="36"/>
      <c r="C446" s="36" t="str">
        <f t="shared" si="1"/>
        <v/>
      </c>
      <c r="D446" s="122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 spans="1:23" ht="13.9" x14ac:dyDescent="0.5">
      <c r="A447" s="29"/>
      <c r="B447" s="36"/>
      <c r="C447" s="36" t="str">
        <f t="shared" si="1"/>
        <v/>
      </c>
      <c r="D447" s="122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 spans="1:23" ht="13.9" x14ac:dyDescent="0.5">
      <c r="A448" s="29"/>
      <c r="B448" s="36"/>
      <c r="C448" s="36" t="str">
        <f t="shared" si="1"/>
        <v/>
      </c>
      <c r="D448" s="122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 spans="1:23" ht="13.9" x14ac:dyDescent="0.5">
      <c r="A449" s="29"/>
      <c r="B449" s="36"/>
      <c r="C449" s="36" t="str">
        <f t="shared" si="1"/>
        <v/>
      </c>
      <c r="D449" s="122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 spans="1:23" ht="13.9" x14ac:dyDescent="0.5">
      <c r="A450" s="29"/>
      <c r="B450" s="36"/>
      <c r="C450" s="36" t="str">
        <f t="shared" si="1"/>
        <v/>
      </c>
      <c r="D450" s="122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 spans="1:23" ht="13.9" x14ac:dyDescent="0.5">
      <c r="A451" s="29"/>
      <c r="B451" s="36"/>
      <c r="C451" s="36" t="str">
        <f t="shared" si="1"/>
        <v/>
      </c>
      <c r="D451" s="122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 spans="1:23" ht="13.9" x14ac:dyDescent="0.5">
      <c r="A452" s="29"/>
      <c r="B452" s="36"/>
      <c r="C452" s="36" t="str">
        <f t="shared" si="1"/>
        <v/>
      </c>
      <c r="D452" s="122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 spans="1:23" ht="13.9" x14ac:dyDescent="0.5">
      <c r="A453" s="29"/>
      <c r="B453" s="36"/>
      <c r="C453" s="36" t="str">
        <f t="shared" si="1"/>
        <v/>
      </c>
      <c r="D453" s="122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 spans="1:23" ht="13.9" x14ac:dyDescent="0.5">
      <c r="A454" s="29"/>
      <c r="B454" s="36"/>
      <c r="C454" s="36" t="str">
        <f t="shared" si="1"/>
        <v/>
      </c>
      <c r="D454" s="122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 spans="1:23" ht="13.9" x14ac:dyDescent="0.5">
      <c r="A455" s="29"/>
      <c r="B455" s="36"/>
      <c r="C455" s="36" t="str">
        <f t="shared" si="1"/>
        <v/>
      </c>
      <c r="D455" s="122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 spans="1:23" ht="13.9" x14ac:dyDescent="0.5">
      <c r="A456" s="29"/>
      <c r="B456" s="36"/>
      <c r="C456" s="36" t="str">
        <f t="shared" si="1"/>
        <v/>
      </c>
      <c r="D456" s="122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 spans="1:23" ht="13.9" x14ac:dyDescent="0.5">
      <c r="A457" s="29"/>
      <c r="B457" s="36"/>
      <c r="C457" s="36" t="str">
        <f t="shared" si="1"/>
        <v/>
      </c>
      <c r="D457" s="122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 spans="1:23" ht="13.9" x14ac:dyDescent="0.5">
      <c r="A458" s="29"/>
      <c r="B458" s="36"/>
      <c r="C458" s="36" t="str">
        <f t="shared" si="1"/>
        <v/>
      </c>
      <c r="D458" s="122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 spans="1:23" ht="13.9" x14ac:dyDescent="0.5">
      <c r="A459" s="29"/>
      <c r="B459" s="36"/>
      <c r="C459" s="36" t="str">
        <f t="shared" si="1"/>
        <v/>
      </c>
      <c r="D459" s="122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1:23" ht="13.9" x14ac:dyDescent="0.5">
      <c r="A460" s="29"/>
      <c r="B460" s="36"/>
      <c r="C460" s="36" t="str">
        <f t="shared" si="1"/>
        <v/>
      </c>
      <c r="D460" s="122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 spans="1:23" ht="13.9" x14ac:dyDescent="0.5">
      <c r="A461" s="29"/>
      <c r="B461" s="36"/>
      <c r="C461" s="36" t="str">
        <f t="shared" si="1"/>
        <v/>
      </c>
      <c r="D461" s="122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 spans="1:23" ht="13.9" x14ac:dyDescent="0.5">
      <c r="A462" s="29"/>
      <c r="B462" s="36"/>
      <c r="C462" s="36" t="str">
        <f t="shared" si="1"/>
        <v/>
      </c>
      <c r="D462" s="122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 spans="1:23" ht="13.9" x14ac:dyDescent="0.5">
      <c r="A463" s="29"/>
      <c r="B463" s="36"/>
      <c r="C463" s="36" t="str">
        <f t="shared" si="1"/>
        <v/>
      </c>
      <c r="D463" s="122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 spans="1:23" ht="13.9" x14ac:dyDescent="0.5">
      <c r="A464" s="29"/>
      <c r="B464" s="36"/>
      <c r="C464" s="36" t="str">
        <f t="shared" si="1"/>
        <v/>
      </c>
      <c r="D464" s="122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 spans="1:23" ht="13.9" x14ac:dyDescent="0.5">
      <c r="A465" s="29"/>
      <c r="B465" s="36"/>
      <c r="C465" s="36" t="str">
        <f t="shared" si="1"/>
        <v/>
      </c>
      <c r="D465" s="122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 spans="1:23" ht="13.9" x14ac:dyDescent="0.5">
      <c r="A466" s="29"/>
      <c r="B466" s="36"/>
      <c r="C466" s="36" t="str">
        <f t="shared" si="1"/>
        <v/>
      </c>
      <c r="D466" s="122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1:23" ht="13.9" x14ac:dyDescent="0.5">
      <c r="A467" s="29"/>
      <c r="B467" s="36"/>
      <c r="C467" s="36" t="str">
        <f t="shared" si="1"/>
        <v/>
      </c>
      <c r="D467" s="122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 spans="1:23" ht="13.9" x14ac:dyDescent="0.5">
      <c r="A468" s="29"/>
      <c r="B468" s="36"/>
      <c r="C468" s="36" t="str">
        <f t="shared" si="1"/>
        <v/>
      </c>
      <c r="D468" s="122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 spans="1:23" ht="13.9" x14ac:dyDescent="0.5">
      <c r="A469" s="29"/>
      <c r="B469" s="36"/>
      <c r="C469" s="36" t="str">
        <f t="shared" si="1"/>
        <v/>
      </c>
      <c r="D469" s="122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 spans="1:23" ht="13.9" x14ac:dyDescent="0.5">
      <c r="A470" s="29"/>
      <c r="B470" s="36"/>
      <c r="C470" s="36" t="str">
        <f t="shared" si="1"/>
        <v/>
      </c>
      <c r="D470" s="122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 spans="1:23" ht="13.9" x14ac:dyDescent="0.5">
      <c r="A471" s="29"/>
      <c r="B471" s="36"/>
      <c r="C471" s="36" t="str">
        <f t="shared" si="1"/>
        <v/>
      </c>
      <c r="D471" s="122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 spans="1:23" ht="13.9" x14ac:dyDescent="0.5">
      <c r="A472" s="29"/>
      <c r="B472" s="36"/>
      <c r="C472" s="36" t="str">
        <f t="shared" si="1"/>
        <v/>
      </c>
      <c r="D472" s="122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 spans="1:23" ht="13.9" x14ac:dyDescent="0.5">
      <c r="A473" s="29"/>
      <c r="B473" s="36"/>
      <c r="C473" s="36" t="str">
        <f t="shared" si="1"/>
        <v/>
      </c>
      <c r="D473" s="122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 spans="1:23" ht="13.9" x14ac:dyDescent="0.5">
      <c r="A474" s="29"/>
      <c r="B474" s="36"/>
      <c r="C474" s="36" t="str">
        <f t="shared" si="1"/>
        <v/>
      </c>
      <c r="D474" s="122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 spans="1:23" ht="13.9" x14ac:dyDescent="0.5">
      <c r="A475" s="29"/>
      <c r="B475" s="36"/>
      <c r="C475" s="36" t="str">
        <f t="shared" si="1"/>
        <v/>
      </c>
      <c r="D475" s="122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 spans="1:23" ht="13.9" x14ac:dyDescent="0.5">
      <c r="A476" s="29"/>
      <c r="B476" s="36"/>
      <c r="C476" s="36" t="str">
        <f t="shared" si="1"/>
        <v/>
      </c>
      <c r="D476" s="122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1:23" ht="13.9" x14ac:dyDescent="0.5">
      <c r="A477" s="29"/>
      <c r="B477" s="36"/>
      <c r="C477" s="36" t="str">
        <f t="shared" si="1"/>
        <v/>
      </c>
      <c r="D477" s="122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 spans="1:23" ht="13.9" x14ac:dyDescent="0.5">
      <c r="A478" s="29"/>
      <c r="B478" s="36"/>
      <c r="C478" s="36" t="str">
        <f t="shared" si="1"/>
        <v/>
      </c>
      <c r="D478" s="122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 spans="1:23" ht="13.9" x14ac:dyDescent="0.5">
      <c r="A479" s="29"/>
      <c r="B479" s="36"/>
      <c r="C479" s="36" t="str">
        <f t="shared" si="1"/>
        <v/>
      </c>
      <c r="D479" s="122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1:23" ht="13.9" x14ac:dyDescent="0.5">
      <c r="A480" s="29"/>
      <c r="B480" s="36"/>
      <c r="C480" s="36" t="str">
        <f t="shared" si="1"/>
        <v/>
      </c>
      <c r="D480" s="122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 spans="1:23" ht="13.9" x14ac:dyDescent="0.5">
      <c r="A481" s="29"/>
      <c r="B481" s="36"/>
      <c r="C481" s="36" t="str">
        <f t="shared" si="1"/>
        <v/>
      </c>
      <c r="D481" s="122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 spans="1:23" ht="13.9" x14ac:dyDescent="0.5">
      <c r="A482" s="29"/>
      <c r="B482" s="36"/>
      <c r="C482" s="36" t="str">
        <f t="shared" si="1"/>
        <v/>
      </c>
      <c r="D482" s="122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 spans="1:23" ht="13.9" x14ac:dyDescent="0.5">
      <c r="A483" s="29"/>
      <c r="B483" s="36"/>
      <c r="C483" s="36" t="str">
        <f t="shared" si="1"/>
        <v/>
      </c>
      <c r="D483" s="122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 spans="1:23" ht="13.9" x14ac:dyDescent="0.5">
      <c r="A484" s="29"/>
      <c r="B484" s="36"/>
      <c r="C484" s="36" t="str">
        <f t="shared" si="1"/>
        <v/>
      </c>
      <c r="D484" s="122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 spans="1:23" ht="13.9" x14ac:dyDescent="0.5">
      <c r="A485" s="29"/>
      <c r="B485" s="36"/>
      <c r="C485" s="36" t="str">
        <f t="shared" si="1"/>
        <v/>
      </c>
      <c r="D485" s="122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 spans="1:23" ht="13.9" x14ac:dyDescent="0.5">
      <c r="A486" s="29"/>
      <c r="B486" s="36"/>
      <c r="C486" s="36" t="str">
        <f t="shared" si="1"/>
        <v/>
      </c>
      <c r="D486" s="122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 spans="1:23" ht="13.9" x14ac:dyDescent="0.5">
      <c r="A487" s="29"/>
      <c r="B487" s="36"/>
      <c r="C487" s="36" t="str">
        <f t="shared" si="1"/>
        <v/>
      </c>
      <c r="D487" s="122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1:23" ht="13.9" x14ac:dyDescent="0.5">
      <c r="A488" s="29"/>
      <c r="B488" s="36"/>
      <c r="C488" s="36" t="str">
        <f t="shared" si="1"/>
        <v/>
      </c>
      <c r="D488" s="122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 spans="1:23" ht="13.9" x14ac:dyDescent="0.5">
      <c r="A489" s="29"/>
      <c r="B489" s="36"/>
      <c r="C489" s="36" t="str">
        <f t="shared" si="1"/>
        <v/>
      </c>
      <c r="D489" s="122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 spans="1:23" ht="13.9" x14ac:dyDescent="0.5">
      <c r="A490" s="29"/>
      <c r="B490" s="36"/>
      <c r="C490" s="36" t="str">
        <f t="shared" si="1"/>
        <v/>
      </c>
      <c r="D490" s="122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 spans="1:23" ht="13.9" x14ac:dyDescent="0.5">
      <c r="A491" s="29"/>
      <c r="B491" s="36"/>
      <c r="C491" s="36" t="str">
        <f t="shared" si="1"/>
        <v/>
      </c>
      <c r="D491" s="122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 spans="1:23" ht="13.9" x14ac:dyDescent="0.5">
      <c r="A492" s="29"/>
      <c r="B492" s="36"/>
      <c r="C492" s="36" t="str">
        <f t="shared" si="1"/>
        <v/>
      </c>
      <c r="D492" s="122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 spans="1:23" ht="13.9" x14ac:dyDescent="0.5">
      <c r="A493" s="29"/>
      <c r="B493" s="36"/>
      <c r="C493" s="36" t="str">
        <f t="shared" si="1"/>
        <v/>
      </c>
      <c r="D493" s="122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 spans="1:23" ht="13.9" x14ac:dyDescent="0.5">
      <c r="A494" s="29"/>
      <c r="B494" s="36"/>
      <c r="C494" s="36" t="str">
        <f t="shared" si="1"/>
        <v/>
      </c>
      <c r="D494" s="122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 spans="1:23" ht="13.9" x14ac:dyDescent="0.5">
      <c r="A495" s="29"/>
      <c r="B495" s="36"/>
      <c r="C495" s="36" t="str">
        <f t="shared" si="1"/>
        <v/>
      </c>
      <c r="D495" s="122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 spans="1:23" ht="13.9" x14ac:dyDescent="0.5">
      <c r="A496" s="29"/>
      <c r="B496" s="36"/>
      <c r="C496" s="36" t="str">
        <f t="shared" si="1"/>
        <v/>
      </c>
      <c r="D496" s="122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 spans="1:23" ht="13.9" x14ac:dyDescent="0.5">
      <c r="A497" s="29"/>
      <c r="B497" s="36"/>
      <c r="C497" s="36" t="str">
        <f t="shared" si="1"/>
        <v/>
      </c>
      <c r="D497" s="122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 spans="1:23" ht="13.9" x14ac:dyDescent="0.5">
      <c r="A498" s="29"/>
      <c r="B498" s="36"/>
      <c r="C498" s="36" t="str">
        <f t="shared" si="1"/>
        <v/>
      </c>
      <c r="D498" s="122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 spans="1:23" ht="13.9" x14ac:dyDescent="0.5">
      <c r="A499" s="29"/>
      <c r="B499" s="36"/>
      <c r="C499" s="36" t="str">
        <f t="shared" si="1"/>
        <v/>
      </c>
      <c r="D499" s="122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 spans="1:23" ht="13.9" x14ac:dyDescent="0.5">
      <c r="A500" s="29"/>
      <c r="B500" s="36"/>
      <c r="C500" s="36" t="str">
        <f t="shared" si="1"/>
        <v/>
      </c>
      <c r="D500" s="122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 spans="1:23" ht="13.9" x14ac:dyDescent="0.5">
      <c r="A501" s="29"/>
      <c r="B501" s="36"/>
      <c r="C501" s="36" t="str">
        <f t="shared" si="1"/>
        <v/>
      </c>
      <c r="D501" s="122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 spans="1:23" ht="13.9" x14ac:dyDescent="0.5">
      <c r="A502" s="29"/>
      <c r="B502" s="36"/>
      <c r="C502" s="36" t="str">
        <f t="shared" si="1"/>
        <v/>
      </c>
      <c r="D502" s="122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 spans="1:23" ht="13.9" x14ac:dyDescent="0.5">
      <c r="A503" s="29"/>
      <c r="B503" s="36"/>
      <c r="C503" s="36" t="str">
        <f t="shared" si="1"/>
        <v/>
      </c>
      <c r="D503" s="122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 spans="1:23" ht="13.9" x14ac:dyDescent="0.5">
      <c r="A504" s="29"/>
      <c r="B504" s="36"/>
      <c r="C504" s="36" t="str">
        <f t="shared" si="1"/>
        <v/>
      </c>
      <c r="D504" s="122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 spans="1:23" ht="13.9" x14ac:dyDescent="0.5">
      <c r="A505" s="29"/>
      <c r="B505" s="36"/>
      <c r="C505" s="36" t="str">
        <f t="shared" si="1"/>
        <v/>
      </c>
      <c r="D505" s="122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1:23" ht="13.9" x14ac:dyDescent="0.5">
      <c r="A506" s="29"/>
      <c r="B506" s="36"/>
      <c r="C506" s="36" t="str">
        <f t="shared" si="1"/>
        <v/>
      </c>
      <c r="D506" s="122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 spans="1:23" ht="13.9" x14ac:dyDescent="0.5">
      <c r="A507" s="29"/>
      <c r="B507" s="36"/>
      <c r="C507" s="36" t="str">
        <f t="shared" si="1"/>
        <v/>
      </c>
      <c r="D507" s="122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 spans="1:23" ht="13.9" x14ac:dyDescent="0.5">
      <c r="A508" s="29"/>
      <c r="B508" s="36"/>
      <c r="C508" s="36" t="str">
        <f t="shared" si="1"/>
        <v/>
      </c>
      <c r="D508" s="122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 spans="1:23" ht="13.9" x14ac:dyDescent="0.5">
      <c r="A509" s="29"/>
      <c r="B509" s="36"/>
      <c r="C509" s="36" t="str">
        <f t="shared" si="1"/>
        <v/>
      </c>
      <c r="D509" s="122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 spans="1:23" ht="13.9" x14ac:dyDescent="0.5">
      <c r="A510" s="29"/>
      <c r="B510" s="36"/>
      <c r="C510" s="36" t="str">
        <f t="shared" si="1"/>
        <v/>
      </c>
      <c r="D510" s="122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 spans="1:23" ht="13.9" x14ac:dyDescent="0.5">
      <c r="A511" s="29"/>
      <c r="B511" s="36"/>
      <c r="C511" s="36" t="str">
        <f t="shared" si="1"/>
        <v/>
      </c>
      <c r="D511" s="122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 spans="1:23" ht="13.9" x14ac:dyDescent="0.5">
      <c r="A512" s="29"/>
      <c r="B512" s="36"/>
      <c r="C512" s="36" t="str">
        <f t="shared" si="1"/>
        <v/>
      </c>
      <c r="D512" s="122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 spans="1:23" ht="13.9" x14ac:dyDescent="0.5">
      <c r="A513" s="29"/>
      <c r="B513" s="36"/>
      <c r="C513" s="36" t="str">
        <f t="shared" si="1"/>
        <v/>
      </c>
      <c r="D513" s="122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 spans="1:23" ht="13.9" x14ac:dyDescent="0.5">
      <c r="A514" s="29"/>
      <c r="B514" s="36"/>
      <c r="C514" s="36" t="str">
        <f t="shared" si="1"/>
        <v/>
      </c>
      <c r="D514" s="122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 spans="1:23" ht="13.9" x14ac:dyDescent="0.5">
      <c r="A515" s="29"/>
      <c r="B515" s="36"/>
      <c r="C515" s="36" t="str">
        <f t="shared" si="1"/>
        <v/>
      </c>
      <c r="D515" s="122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 spans="1:23" ht="13.9" x14ac:dyDescent="0.5">
      <c r="A516" s="29"/>
      <c r="B516" s="36"/>
      <c r="C516" s="36" t="str">
        <f t="shared" si="1"/>
        <v/>
      </c>
      <c r="D516" s="122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 spans="1:23" ht="13.9" x14ac:dyDescent="0.5">
      <c r="A517" s="29"/>
      <c r="B517" s="36"/>
      <c r="C517" s="36" t="str">
        <f t="shared" si="1"/>
        <v/>
      </c>
      <c r="D517" s="122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 spans="1:23" ht="13.9" x14ac:dyDescent="0.5">
      <c r="A518" s="29"/>
      <c r="B518" s="36"/>
      <c r="C518" s="36" t="str">
        <f t="shared" si="1"/>
        <v/>
      </c>
      <c r="D518" s="122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 spans="1:23" ht="13.9" x14ac:dyDescent="0.5">
      <c r="A519" s="29"/>
      <c r="B519" s="36"/>
      <c r="C519" s="36" t="str">
        <f t="shared" si="1"/>
        <v/>
      </c>
      <c r="D519" s="122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 spans="1:23" ht="13.9" x14ac:dyDescent="0.5">
      <c r="A520" s="29"/>
      <c r="B520" s="36"/>
      <c r="C520" s="36" t="str">
        <f t="shared" si="1"/>
        <v/>
      </c>
      <c r="D520" s="122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 spans="1:23" ht="13.9" x14ac:dyDescent="0.5">
      <c r="A521" s="29"/>
      <c r="B521" s="36"/>
      <c r="C521" s="36" t="str">
        <f t="shared" si="1"/>
        <v/>
      </c>
      <c r="D521" s="122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1:23" ht="13.9" x14ac:dyDescent="0.5">
      <c r="A522" s="29"/>
      <c r="B522" s="36"/>
      <c r="C522" s="36" t="str">
        <f t="shared" si="1"/>
        <v/>
      </c>
      <c r="D522" s="122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 spans="1:23" ht="13.9" x14ac:dyDescent="0.5">
      <c r="A523" s="29"/>
      <c r="B523" s="36"/>
      <c r="C523" s="36" t="str">
        <f t="shared" si="1"/>
        <v/>
      </c>
      <c r="D523" s="122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 spans="1:23" ht="13.9" x14ac:dyDescent="0.5">
      <c r="A524" s="29"/>
      <c r="B524" s="36"/>
      <c r="C524" s="36" t="str">
        <f t="shared" si="1"/>
        <v/>
      </c>
      <c r="D524" s="122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 spans="1:23" ht="13.9" x14ac:dyDescent="0.5">
      <c r="A525" s="29"/>
      <c r="B525" s="36"/>
      <c r="C525" s="36" t="str">
        <f t="shared" si="1"/>
        <v/>
      </c>
      <c r="D525" s="122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 spans="1:23" ht="13.9" x14ac:dyDescent="0.5">
      <c r="A526" s="29"/>
      <c r="B526" s="36"/>
      <c r="C526" s="36" t="str">
        <f t="shared" si="1"/>
        <v/>
      </c>
      <c r="D526" s="122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 spans="1:23" ht="13.9" x14ac:dyDescent="0.5">
      <c r="A527" s="29"/>
      <c r="B527" s="36"/>
      <c r="C527" s="36" t="str">
        <f t="shared" si="1"/>
        <v/>
      </c>
      <c r="D527" s="122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 spans="1:23" ht="13.9" x14ac:dyDescent="0.5">
      <c r="A528" s="29"/>
      <c r="B528" s="36"/>
      <c r="C528" s="36" t="str">
        <f t="shared" si="1"/>
        <v/>
      </c>
      <c r="D528" s="122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 spans="1:23" ht="13.9" x14ac:dyDescent="0.5">
      <c r="A529" s="29"/>
      <c r="B529" s="36"/>
      <c r="C529" s="36" t="str">
        <f t="shared" si="1"/>
        <v/>
      </c>
      <c r="D529" s="122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 spans="1:23" ht="13.9" x14ac:dyDescent="0.5">
      <c r="A530" s="29"/>
      <c r="B530" s="36"/>
      <c r="C530" s="36" t="str">
        <f t="shared" si="1"/>
        <v/>
      </c>
      <c r="D530" s="122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1:23" ht="13.9" x14ac:dyDescent="0.5">
      <c r="A531" s="29"/>
      <c r="B531" s="36"/>
      <c r="C531" s="36" t="str">
        <f t="shared" ref="C531:C785" si="2">IF(A531="","",COUNTIF($A$5:$H$14,A531)*20 + IFERROR(D531,0))</f>
        <v/>
      </c>
      <c r="D531" s="122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 spans="1:23" ht="13.9" x14ac:dyDescent="0.5">
      <c r="A532" s="29"/>
      <c r="B532" s="36"/>
      <c r="C532" s="36" t="str">
        <f t="shared" si="2"/>
        <v/>
      </c>
      <c r="D532" s="122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 spans="1:23" ht="13.9" x14ac:dyDescent="0.5">
      <c r="A533" s="29"/>
      <c r="B533" s="36"/>
      <c r="C533" s="36" t="str">
        <f t="shared" si="2"/>
        <v/>
      </c>
      <c r="D533" s="122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 spans="1:23" ht="13.9" x14ac:dyDescent="0.5">
      <c r="A534" s="29"/>
      <c r="B534" s="36"/>
      <c r="C534" s="36" t="str">
        <f t="shared" si="2"/>
        <v/>
      </c>
      <c r="D534" s="122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 spans="1:23" ht="13.9" x14ac:dyDescent="0.5">
      <c r="A535" s="29"/>
      <c r="B535" s="36"/>
      <c r="C535" s="36" t="str">
        <f t="shared" si="2"/>
        <v/>
      </c>
      <c r="D535" s="122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 spans="1:23" ht="13.9" x14ac:dyDescent="0.5">
      <c r="A536" s="29"/>
      <c r="B536" s="36"/>
      <c r="C536" s="36" t="str">
        <f t="shared" si="2"/>
        <v/>
      </c>
      <c r="D536" s="122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 spans="1:23" ht="13.9" x14ac:dyDescent="0.5">
      <c r="A537" s="29"/>
      <c r="B537" s="36"/>
      <c r="C537" s="36" t="str">
        <f t="shared" si="2"/>
        <v/>
      </c>
      <c r="D537" s="122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1:23" ht="13.9" x14ac:dyDescent="0.5">
      <c r="A538" s="29"/>
      <c r="B538" s="36"/>
      <c r="C538" s="36" t="str">
        <f t="shared" si="2"/>
        <v/>
      </c>
      <c r="D538" s="122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 spans="1:23" ht="13.9" x14ac:dyDescent="0.5">
      <c r="A539" s="29"/>
      <c r="B539" s="36"/>
      <c r="C539" s="36" t="str">
        <f t="shared" si="2"/>
        <v/>
      </c>
      <c r="D539" s="122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 spans="1:23" ht="13.9" x14ac:dyDescent="0.5">
      <c r="A540" s="29"/>
      <c r="B540" s="36"/>
      <c r="C540" s="36" t="str">
        <f t="shared" si="2"/>
        <v/>
      </c>
      <c r="D540" s="122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 spans="1:23" ht="13.9" x14ac:dyDescent="0.5">
      <c r="A541" s="29"/>
      <c r="B541" s="36"/>
      <c r="C541" s="36" t="str">
        <f t="shared" si="2"/>
        <v/>
      </c>
      <c r="D541" s="122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 spans="1:23" ht="13.9" x14ac:dyDescent="0.5">
      <c r="A542" s="29"/>
      <c r="B542" s="36"/>
      <c r="C542" s="36" t="str">
        <f t="shared" si="2"/>
        <v/>
      </c>
      <c r="D542" s="122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 spans="1:23" ht="13.9" x14ac:dyDescent="0.5">
      <c r="A543" s="29"/>
      <c r="B543" s="36"/>
      <c r="C543" s="36" t="str">
        <f t="shared" si="2"/>
        <v/>
      </c>
      <c r="D543" s="122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 spans="1:23" ht="13.9" x14ac:dyDescent="0.5">
      <c r="A544" s="29"/>
      <c r="B544" s="36"/>
      <c r="C544" s="36" t="str">
        <f t="shared" si="2"/>
        <v/>
      </c>
      <c r="D544" s="122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 spans="1:23" ht="13.9" x14ac:dyDescent="0.5">
      <c r="A545" s="29"/>
      <c r="B545" s="36"/>
      <c r="C545" s="36" t="str">
        <f t="shared" si="2"/>
        <v/>
      </c>
      <c r="D545" s="122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 spans="1:23" ht="13.9" x14ac:dyDescent="0.5">
      <c r="A546" s="29"/>
      <c r="B546" s="36"/>
      <c r="C546" s="36" t="str">
        <f t="shared" si="2"/>
        <v/>
      </c>
      <c r="D546" s="122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 spans="1:23" ht="13.9" x14ac:dyDescent="0.5">
      <c r="A547" s="29"/>
      <c r="B547" s="36"/>
      <c r="C547" s="36" t="str">
        <f t="shared" si="2"/>
        <v/>
      </c>
      <c r="D547" s="122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 spans="1:23" ht="13.9" x14ac:dyDescent="0.5">
      <c r="A548" s="29"/>
      <c r="B548" s="36"/>
      <c r="C548" s="36" t="str">
        <f t="shared" si="2"/>
        <v/>
      </c>
      <c r="D548" s="122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 spans="1:23" ht="13.9" x14ac:dyDescent="0.5">
      <c r="A549" s="29"/>
      <c r="B549" s="36"/>
      <c r="C549" s="36" t="str">
        <f t="shared" si="2"/>
        <v/>
      </c>
      <c r="D549" s="122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 spans="1:23" ht="13.9" x14ac:dyDescent="0.5">
      <c r="A550" s="29"/>
      <c r="B550" s="36"/>
      <c r="C550" s="36" t="str">
        <f t="shared" si="2"/>
        <v/>
      </c>
      <c r="D550" s="122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 spans="1:23" ht="13.9" x14ac:dyDescent="0.5">
      <c r="A551" s="29"/>
      <c r="B551" s="36"/>
      <c r="C551" s="36" t="str">
        <f t="shared" si="2"/>
        <v/>
      </c>
      <c r="D551" s="122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 spans="1:23" ht="13.9" x14ac:dyDescent="0.5">
      <c r="A552" s="29"/>
      <c r="B552" s="36"/>
      <c r="C552" s="36" t="str">
        <f t="shared" si="2"/>
        <v/>
      </c>
      <c r="D552" s="122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 spans="1:23" ht="13.9" x14ac:dyDescent="0.5">
      <c r="A553" s="29"/>
      <c r="B553" s="36"/>
      <c r="C553" s="36" t="str">
        <f t="shared" si="2"/>
        <v/>
      </c>
      <c r="D553" s="122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 spans="1:23" ht="13.9" x14ac:dyDescent="0.5">
      <c r="A554" s="29"/>
      <c r="B554" s="36"/>
      <c r="C554" s="36" t="str">
        <f t="shared" si="2"/>
        <v/>
      </c>
      <c r="D554" s="122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 spans="1:23" ht="13.9" x14ac:dyDescent="0.5">
      <c r="A555" s="29"/>
      <c r="B555" s="36"/>
      <c r="C555" s="36" t="str">
        <f t="shared" si="2"/>
        <v/>
      </c>
      <c r="D555" s="122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 spans="1:23" ht="13.9" x14ac:dyDescent="0.5">
      <c r="A556" s="29"/>
      <c r="B556" s="36"/>
      <c r="C556" s="36" t="str">
        <f t="shared" si="2"/>
        <v/>
      </c>
      <c r="D556" s="122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 spans="1:23" ht="13.9" x14ac:dyDescent="0.5">
      <c r="A557" s="29"/>
      <c r="B557" s="36"/>
      <c r="C557" s="36" t="str">
        <f t="shared" si="2"/>
        <v/>
      </c>
      <c r="D557" s="122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 spans="1:23" ht="13.9" x14ac:dyDescent="0.5">
      <c r="A558" s="29"/>
      <c r="B558" s="36"/>
      <c r="C558" s="36" t="str">
        <f t="shared" si="2"/>
        <v/>
      </c>
      <c r="D558" s="122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1:23" ht="13.9" x14ac:dyDescent="0.5">
      <c r="A559" s="29"/>
      <c r="B559" s="36"/>
      <c r="C559" s="36" t="str">
        <f t="shared" si="2"/>
        <v/>
      </c>
      <c r="D559" s="122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 spans="1:23" ht="13.9" x14ac:dyDescent="0.5">
      <c r="A560" s="29"/>
      <c r="B560" s="36"/>
      <c r="C560" s="36" t="str">
        <f t="shared" si="2"/>
        <v/>
      </c>
      <c r="D560" s="122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 spans="1:23" ht="13.9" x14ac:dyDescent="0.5">
      <c r="A561" s="29"/>
      <c r="B561" s="36"/>
      <c r="C561" s="36" t="str">
        <f t="shared" si="2"/>
        <v/>
      </c>
      <c r="D561" s="122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 spans="1:23" ht="13.9" x14ac:dyDescent="0.5">
      <c r="A562" s="29"/>
      <c r="B562" s="36"/>
      <c r="C562" s="36" t="str">
        <f t="shared" si="2"/>
        <v/>
      </c>
      <c r="D562" s="122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 spans="1:23" ht="13.9" x14ac:dyDescent="0.5">
      <c r="A563" s="29"/>
      <c r="B563" s="36"/>
      <c r="C563" s="36" t="str">
        <f t="shared" si="2"/>
        <v/>
      </c>
      <c r="D563" s="122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 spans="1:23" ht="13.9" x14ac:dyDescent="0.5">
      <c r="A564" s="29"/>
      <c r="B564" s="36"/>
      <c r="C564" s="36" t="str">
        <f t="shared" si="2"/>
        <v/>
      </c>
      <c r="D564" s="122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 spans="1:23" ht="13.9" x14ac:dyDescent="0.5">
      <c r="A565" s="29"/>
      <c r="B565" s="36"/>
      <c r="C565" s="36" t="str">
        <f t="shared" si="2"/>
        <v/>
      </c>
      <c r="D565" s="122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 spans="1:23" ht="13.9" x14ac:dyDescent="0.5">
      <c r="A566" s="29"/>
      <c r="B566" s="36"/>
      <c r="C566" s="36" t="str">
        <f t="shared" si="2"/>
        <v/>
      </c>
      <c r="D566" s="122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 spans="1:23" ht="13.9" x14ac:dyDescent="0.5">
      <c r="A567" s="29"/>
      <c r="B567" s="36"/>
      <c r="C567" s="36" t="str">
        <f t="shared" si="2"/>
        <v/>
      </c>
      <c r="D567" s="122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 spans="1:23" ht="13.9" x14ac:dyDescent="0.5">
      <c r="A568" s="29"/>
      <c r="B568" s="36"/>
      <c r="C568" s="36" t="str">
        <f t="shared" si="2"/>
        <v/>
      </c>
      <c r="D568" s="122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 spans="1:23" ht="13.9" x14ac:dyDescent="0.5">
      <c r="A569" s="29"/>
      <c r="B569" s="36"/>
      <c r="C569" s="36" t="str">
        <f t="shared" si="2"/>
        <v/>
      </c>
      <c r="D569" s="122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 spans="1:23" ht="13.9" x14ac:dyDescent="0.5">
      <c r="A570" s="29"/>
      <c r="B570" s="36"/>
      <c r="C570" s="36" t="str">
        <f t="shared" si="2"/>
        <v/>
      </c>
      <c r="D570" s="122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 spans="1:23" ht="13.9" x14ac:dyDescent="0.5">
      <c r="A571" s="29"/>
      <c r="B571" s="36"/>
      <c r="C571" s="36" t="str">
        <f t="shared" si="2"/>
        <v/>
      </c>
      <c r="D571" s="122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 spans="1:23" ht="13.9" x14ac:dyDescent="0.5">
      <c r="A572" s="29"/>
      <c r="B572" s="36"/>
      <c r="C572" s="36" t="str">
        <f t="shared" si="2"/>
        <v/>
      </c>
      <c r="D572" s="122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 spans="1:23" ht="13.9" x14ac:dyDescent="0.5">
      <c r="A573" s="29"/>
      <c r="B573" s="36"/>
      <c r="C573" s="36" t="str">
        <f t="shared" si="2"/>
        <v/>
      </c>
      <c r="D573" s="122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 spans="1:23" ht="13.9" x14ac:dyDescent="0.5">
      <c r="A574" s="29"/>
      <c r="B574" s="36"/>
      <c r="C574" s="36" t="str">
        <f t="shared" si="2"/>
        <v/>
      </c>
      <c r="D574" s="122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 spans="1:23" ht="13.9" x14ac:dyDescent="0.5">
      <c r="A575" s="29"/>
      <c r="B575" s="36"/>
      <c r="C575" s="36" t="str">
        <f t="shared" si="2"/>
        <v/>
      </c>
      <c r="D575" s="122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 spans="1:23" ht="13.9" x14ac:dyDescent="0.5">
      <c r="A576" s="29"/>
      <c r="B576" s="36"/>
      <c r="C576" s="36" t="str">
        <f t="shared" si="2"/>
        <v/>
      </c>
      <c r="D576" s="122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 spans="1:23" ht="13.9" x14ac:dyDescent="0.5">
      <c r="A577" s="29"/>
      <c r="B577" s="36"/>
      <c r="C577" s="36" t="str">
        <f t="shared" si="2"/>
        <v/>
      </c>
      <c r="D577" s="122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 spans="1:23" ht="13.9" x14ac:dyDescent="0.5">
      <c r="A578" s="29"/>
      <c r="B578" s="36"/>
      <c r="C578" s="36" t="str">
        <f t="shared" si="2"/>
        <v/>
      </c>
      <c r="D578" s="122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 spans="1:23" ht="13.9" x14ac:dyDescent="0.5">
      <c r="A579" s="29"/>
      <c r="B579" s="36"/>
      <c r="C579" s="36" t="str">
        <f t="shared" si="2"/>
        <v/>
      </c>
      <c r="D579" s="122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 spans="1:23" ht="13.9" x14ac:dyDescent="0.5">
      <c r="A580" s="29"/>
      <c r="B580" s="36"/>
      <c r="C580" s="36" t="str">
        <f t="shared" si="2"/>
        <v/>
      </c>
      <c r="D580" s="122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 spans="1:23" ht="13.9" x14ac:dyDescent="0.5">
      <c r="A581" s="29"/>
      <c r="B581" s="36"/>
      <c r="C581" s="36" t="str">
        <f t="shared" si="2"/>
        <v/>
      </c>
      <c r="D581" s="122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 spans="1:23" ht="13.9" x14ac:dyDescent="0.5">
      <c r="A582" s="29"/>
      <c r="B582" s="36"/>
      <c r="C582" s="36" t="str">
        <f t="shared" si="2"/>
        <v/>
      </c>
      <c r="D582" s="122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 spans="1:23" ht="13.9" x14ac:dyDescent="0.5">
      <c r="A583" s="29"/>
      <c r="B583" s="36"/>
      <c r="C583" s="36" t="str">
        <f t="shared" si="2"/>
        <v/>
      </c>
      <c r="D583" s="122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 spans="1:23" ht="13.9" x14ac:dyDescent="0.5">
      <c r="A584" s="29"/>
      <c r="B584" s="36"/>
      <c r="C584" s="36" t="str">
        <f t="shared" si="2"/>
        <v/>
      </c>
      <c r="D584" s="122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 spans="1:23" ht="13.9" x14ac:dyDescent="0.5">
      <c r="A585" s="29"/>
      <c r="B585" s="36"/>
      <c r="C585" s="36" t="str">
        <f t="shared" si="2"/>
        <v/>
      </c>
      <c r="D585" s="122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 spans="1:23" ht="13.9" x14ac:dyDescent="0.5">
      <c r="A586" s="29"/>
      <c r="B586" s="36"/>
      <c r="C586" s="36" t="str">
        <f t="shared" si="2"/>
        <v/>
      </c>
      <c r="D586" s="122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 spans="1:23" ht="13.9" x14ac:dyDescent="0.5">
      <c r="A587" s="29"/>
      <c r="B587" s="36"/>
      <c r="C587" s="36" t="str">
        <f t="shared" si="2"/>
        <v/>
      </c>
      <c r="D587" s="122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 spans="1:23" ht="13.9" x14ac:dyDescent="0.5">
      <c r="A588" s="29"/>
      <c r="B588" s="36"/>
      <c r="C588" s="36" t="str">
        <f t="shared" si="2"/>
        <v/>
      </c>
      <c r="D588" s="122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 spans="1:23" ht="13.9" x14ac:dyDescent="0.5">
      <c r="A589" s="29"/>
      <c r="B589" s="36"/>
      <c r="C589" s="36" t="str">
        <f t="shared" si="2"/>
        <v/>
      </c>
      <c r="D589" s="122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 spans="1:23" ht="13.9" x14ac:dyDescent="0.5">
      <c r="A590" s="29"/>
      <c r="B590" s="36"/>
      <c r="C590" s="36" t="str">
        <f t="shared" si="2"/>
        <v/>
      </c>
      <c r="D590" s="122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 spans="1:23" ht="13.9" x14ac:dyDescent="0.5">
      <c r="A591" s="29"/>
      <c r="B591" s="36"/>
      <c r="C591" s="36" t="str">
        <f t="shared" si="2"/>
        <v/>
      </c>
      <c r="D591" s="122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 spans="1:23" ht="13.9" x14ac:dyDescent="0.5">
      <c r="A592" s="29"/>
      <c r="B592" s="36"/>
      <c r="C592" s="36" t="str">
        <f t="shared" si="2"/>
        <v/>
      </c>
      <c r="D592" s="122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 spans="1:23" ht="13.9" x14ac:dyDescent="0.5">
      <c r="A593" s="29"/>
      <c r="B593" s="36"/>
      <c r="C593" s="36" t="str">
        <f t="shared" si="2"/>
        <v/>
      </c>
      <c r="D593" s="122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 spans="1:23" ht="13.9" x14ac:dyDescent="0.5">
      <c r="A594" s="29"/>
      <c r="B594" s="36"/>
      <c r="C594" s="36" t="str">
        <f t="shared" si="2"/>
        <v/>
      </c>
      <c r="D594" s="122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 spans="1:23" ht="13.9" x14ac:dyDescent="0.5">
      <c r="A595" s="29"/>
      <c r="B595" s="36"/>
      <c r="C595" s="36" t="str">
        <f t="shared" si="2"/>
        <v/>
      </c>
      <c r="D595" s="122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 spans="1:23" ht="13.9" x14ac:dyDescent="0.5">
      <c r="A596" s="29"/>
      <c r="B596" s="36"/>
      <c r="C596" s="36" t="str">
        <f t="shared" si="2"/>
        <v/>
      </c>
      <c r="D596" s="122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 spans="1:23" ht="13.9" x14ac:dyDescent="0.5">
      <c r="A597" s="29"/>
      <c r="B597" s="36"/>
      <c r="C597" s="36" t="str">
        <f t="shared" si="2"/>
        <v/>
      </c>
      <c r="D597" s="122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 spans="1:23" ht="13.9" x14ac:dyDescent="0.5">
      <c r="A598" s="29"/>
      <c r="B598" s="36"/>
      <c r="C598" s="36" t="str">
        <f t="shared" si="2"/>
        <v/>
      </c>
      <c r="D598" s="122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 spans="1:23" ht="13.9" x14ac:dyDescent="0.5">
      <c r="A599" s="29"/>
      <c r="B599" s="36"/>
      <c r="C599" s="36" t="str">
        <f t="shared" si="2"/>
        <v/>
      </c>
      <c r="D599" s="122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 spans="1:23" ht="13.9" x14ac:dyDescent="0.5">
      <c r="A600" s="29"/>
      <c r="B600" s="36"/>
      <c r="C600" s="36" t="str">
        <f t="shared" si="2"/>
        <v/>
      </c>
      <c r="D600" s="122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 spans="1:23" ht="13.9" x14ac:dyDescent="0.5">
      <c r="A601" s="29"/>
      <c r="B601" s="36"/>
      <c r="C601" s="36" t="str">
        <f t="shared" si="2"/>
        <v/>
      </c>
      <c r="D601" s="122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 spans="1:23" ht="13.9" x14ac:dyDescent="0.5">
      <c r="A602" s="29"/>
      <c r="B602" s="36"/>
      <c r="C602" s="36" t="str">
        <f t="shared" si="2"/>
        <v/>
      </c>
      <c r="D602" s="122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 spans="1:23" ht="13.9" x14ac:dyDescent="0.5">
      <c r="A603" s="29"/>
      <c r="B603" s="36"/>
      <c r="C603" s="36" t="str">
        <f t="shared" si="2"/>
        <v/>
      </c>
      <c r="D603" s="122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 spans="1:23" ht="13.9" x14ac:dyDescent="0.5">
      <c r="A604" s="29"/>
      <c r="B604" s="36"/>
      <c r="C604" s="36" t="str">
        <f t="shared" si="2"/>
        <v/>
      </c>
      <c r="D604" s="122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 spans="1:23" ht="13.9" x14ac:dyDescent="0.5">
      <c r="A605" s="29"/>
      <c r="B605" s="36"/>
      <c r="C605" s="36" t="str">
        <f t="shared" si="2"/>
        <v/>
      </c>
      <c r="D605" s="122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 spans="1:23" ht="13.9" x14ac:dyDescent="0.5">
      <c r="A606" s="29"/>
      <c r="B606" s="36"/>
      <c r="C606" s="36" t="str">
        <f t="shared" si="2"/>
        <v/>
      </c>
      <c r="D606" s="122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 spans="1:23" ht="13.9" x14ac:dyDescent="0.5">
      <c r="A607" s="29"/>
      <c r="B607" s="36"/>
      <c r="C607" s="36" t="str">
        <f t="shared" si="2"/>
        <v/>
      </c>
      <c r="D607" s="122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 spans="1:23" ht="13.9" x14ac:dyDescent="0.5">
      <c r="A608" s="29"/>
      <c r="B608" s="36"/>
      <c r="C608" s="36" t="str">
        <f t="shared" si="2"/>
        <v/>
      </c>
      <c r="D608" s="122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 spans="1:23" ht="13.9" x14ac:dyDescent="0.5">
      <c r="A609" s="29"/>
      <c r="B609" s="36"/>
      <c r="C609" s="36" t="str">
        <f t="shared" si="2"/>
        <v/>
      </c>
      <c r="D609" s="122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 spans="1:23" ht="13.9" x14ac:dyDescent="0.5">
      <c r="A610" s="29"/>
      <c r="B610" s="36"/>
      <c r="C610" s="36" t="str">
        <f t="shared" si="2"/>
        <v/>
      </c>
      <c r="D610" s="122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 spans="1:23" ht="13.9" x14ac:dyDescent="0.5">
      <c r="A611" s="29"/>
      <c r="B611" s="36"/>
      <c r="C611" s="36" t="str">
        <f t="shared" si="2"/>
        <v/>
      </c>
      <c r="D611" s="122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 spans="1:23" ht="13.9" x14ac:dyDescent="0.5">
      <c r="A612" s="29"/>
      <c r="B612" s="36"/>
      <c r="C612" s="36" t="str">
        <f t="shared" si="2"/>
        <v/>
      </c>
      <c r="D612" s="122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 spans="1:23" ht="13.9" x14ac:dyDescent="0.5">
      <c r="A613" s="29"/>
      <c r="B613" s="36"/>
      <c r="C613" s="36" t="str">
        <f t="shared" si="2"/>
        <v/>
      </c>
      <c r="D613" s="122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 spans="1:23" ht="13.9" x14ac:dyDescent="0.5">
      <c r="A614" s="29"/>
      <c r="B614" s="36"/>
      <c r="C614" s="36" t="str">
        <f t="shared" si="2"/>
        <v/>
      </c>
      <c r="D614" s="122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 spans="1:23" ht="13.9" x14ac:dyDescent="0.5">
      <c r="A615" s="29"/>
      <c r="B615" s="36"/>
      <c r="C615" s="36" t="str">
        <f t="shared" si="2"/>
        <v/>
      </c>
      <c r="D615" s="122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 spans="1:23" ht="13.9" x14ac:dyDescent="0.5">
      <c r="A616" s="29"/>
      <c r="B616" s="36"/>
      <c r="C616" s="36" t="str">
        <f t="shared" si="2"/>
        <v/>
      </c>
      <c r="D616" s="122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 spans="1:23" ht="13.9" x14ac:dyDescent="0.5">
      <c r="A617" s="29"/>
      <c r="B617" s="36"/>
      <c r="C617" s="36" t="str">
        <f t="shared" si="2"/>
        <v/>
      </c>
      <c r="D617" s="122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 spans="1:23" ht="13.9" x14ac:dyDescent="0.5">
      <c r="A618" s="29"/>
      <c r="B618" s="36"/>
      <c r="C618" s="36" t="str">
        <f t="shared" si="2"/>
        <v/>
      </c>
      <c r="D618" s="122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 spans="1:23" ht="13.9" x14ac:dyDescent="0.5">
      <c r="A619" s="29"/>
      <c r="B619" s="36"/>
      <c r="C619" s="36" t="str">
        <f t="shared" si="2"/>
        <v/>
      </c>
      <c r="D619" s="122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 spans="1:23" ht="13.9" x14ac:dyDescent="0.5">
      <c r="A620" s="29"/>
      <c r="B620" s="36"/>
      <c r="C620" s="36" t="str">
        <f t="shared" si="2"/>
        <v/>
      </c>
      <c r="D620" s="122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 spans="1:23" ht="13.9" x14ac:dyDescent="0.5">
      <c r="A621" s="29"/>
      <c r="B621" s="36"/>
      <c r="C621" s="36" t="str">
        <f t="shared" si="2"/>
        <v/>
      </c>
      <c r="D621" s="122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 spans="1:23" ht="13.9" x14ac:dyDescent="0.5">
      <c r="A622" s="29"/>
      <c r="B622" s="36"/>
      <c r="C622" s="36" t="str">
        <f t="shared" si="2"/>
        <v/>
      </c>
      <c r="D622" s="122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 spans="1:23" ht="13.9" x14ac:dyDescent="0.5">
      <c r="A623" s="29"/>
      <c r="B623" s="36"/>
      <c r="C623" s="36" t="str">
        <f t="shared" si="2"/>
        <v/>
      </c>
      <c r="D623" s="122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 spans="1:23" ht="13.9" x14ac:dyDescent="0.5">
      <c r="A624" s="29"/>
      <c r="B624" s="36"/>
      <c r="C624" s="36" t="str">
        <f t="shared" si="2"/>
        <v/>
      </c>
      <c r="D624" s="122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 spans="1:23" ht="13.9" x14ac:dyDescent="0.5">
      <c r="A625" s="29"/>
      <c r="B625" s="36"/>
      <c r="C625" s="36" t="str">
        <f t="shared" si="2"/>
        <v/>
      </c>
      <c r="D625" s="122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 spans="1:23" ht="13.9" x14ac:dyDescent="0.5">
      <c r="A626" s="29"/>
      <c r="B626" s="36"/>
      <c r="C626" s="36" t="str">
        <f t="shared" si="2"/>
        <v/>
      </c>
      <c r="D626" s="122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 spans="1:23" ht="13.9" x14ac:dyDescent="0.5">
      <c r="A627" s="29"/>
      <c r="B627" s="36"/>
      <c r="C627" s="36" t="str">
        <f t="shared" si="2"/>
        <v/>
      </c>
      <c r="D627" s="122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1:23" ht="13.9" x14ac:dyDescent="0.5">
      <c r="A628" s="29"/>
      <c r="B628" s="36"/>
      <c r="C628" s="36" t="str">
        <f t="shared" si="2"/>
        <v/>
      </c>
      <c r="D628" s="122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 spans="1:23" ht="13.9" x14ac:dyDescent="0.5">
      <c r="A629" s="29"/>
      <c r="B629" s="36"/>
      <c r="C629" s="36" t="str">
        <f t="shared" si="2"/>
        <v/>
      </c>
      <c r="D629" s="122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 spans="1:23" ht="13.9" x14ac:dyDescent="0.5">
      <c r="A630" s="29"/>
      <c r="B630" s="36"/>
      <c r="C630" s="36" t="str">
        <f t="shared" si="2"/>
        <v/>
      </c>
      <c r="D630" s="122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 spans="1:23" ht="13.9" x14ac:dyDescent="0.5">
      <c r="A631" s="29"/>
      <c r="B631" s="36"/>
      <c r="C631" s="36" t="str">
        <f t="shared" si="2"/>
        <v/>
      </c>
      <c r="D631" s="122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 spans="1:23" ht="13.9" x14ac:dyDescent="0.5">
      <c r="A632" s="29"/>
      <c r="B632" s="36"/>
      <c r="C632" s="36" t="str">
        <f t="shared" si="2"/>
        <v/>
      </c>
      <c r="D632" s="122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 spans="1:23" ht="13.9" x14ac:dyDescent="0.5">
      <c r="A633" s="29"/>
      <c r="B633" s="36"/>
      <c r="C633" s="36" t="str">
        <f t="shared" si="2"/>
        <v/>
      </c>
      <c r="D633" s="122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 spans="1:23" ht="13.9" x14ac:dyDescent="0.5">
      <c r="A634" s="29"/>
      <c r="B634" s="36"/>
      <c r="C634" s="36" t="str">
        <f t="shared" si="2"/>
        <v/>
      </c>
      <c r="D634" s="122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 spans="1:23" ht="13.9" x14ac:dyDescent="0.5">
      <c r="A635" s="29"/>
      <c r="B635" s="36"/>
      <c r="C635" s="36" t="str">
        <f t="shared" si="2"/>
        <v/>
      </c>
      <c r="D635" s="122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 spans="1:23" ht="13.9" x14ac:dyDescent="0.5">
      <c r="A636" s="29"/>
      <c r="B636" s="36"/>
      <c r="C636" s="36" t="str">
        <f t="shared" si="2"/>
        <v/>
      </c>
      <c r="D636" s="122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1:23" ht="13.9" x14ac:dyDescent="0.5">
      <c r="A637" s="29"/>
      <c r="B637" s="36"/>
      <c r="C637" s="36" t="str">
        <f t="shared" si="2"/>
        <v/>
      </c>
      <c r="D637" s="122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 spans="1:23" ht="13.9" x14ac:dyDescent="0.5">
      <c r="A638" s="29"/>
      <c r="B638" s="36"/>
      <c r="C638" s="36" t="str">
        <f t="shared" si="2"/>
        <v/>
      </c>
      <c r="D638" s="122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 spans="1:23" ht="13.9" x14ac:dyDescent="0.5">
      <c r="A639" s="29"/>
      <c r="B639" s="36"/>
      <c r="C639" s="36" t="str">
        <f t="shared" si="2"/>
        <v/>
      </c>
      <c r="D639" s="122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 spans="1:23" ht="13.9" x14ac:dyDescent="0.5">
      <c r="A640" s="29"/>
      <c r="B640" s="36"/>
      <c r="C640" s="36" t="str">
        <f t="shared" si="2"/>
        <v/>
      </c>
      <c r="D640" s="122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 spans="1:23" ht="13.9" x14ac:dyDescent="0.5">
      <c r="A641" s="29"/>
      <c r="B641" s="36"/>
      <c r="C641" s="36" t="str">
        <f t="shared" si="2"/>
        <v/>
      </c>
      <c r="D641" s="122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 spans="1:23" ht="13.9" x14ac:dyDescent="0.5">
      <c r="A642" s="29"/>
      <c r="B642" s="36"/>
      <c r="C642" s="36" t="str">
        <f t="shared" si="2"/>
        <v/>
      </c>
      <c r="D642" s="122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 spans="1:23" ht="13.9" x14ac:dyDescent="0.5">
      <c r="A643" s="29"/>
      <c r="B643" s="36"/>
      <c r="C643" s="36" t="str">
        <f t="shared" si="2"/>
        <v/>
      </c>
      <c r="D643" s="122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 spans="1:23" ht="13.9" x14ac:dyDescent="0.5">
      <c r="A644" s="29"/>
      <c r="B644" s="36"/>
      <c r="C644" s="36" t="str">
        <f t="shared" si="2"/>
        <v/>
      </c>
      <c r="D644" s="122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 spans="1:23" ht="13.9" x14ac:dyDescent="0.5">
      <c r="A645" s="29"/>
      <c r="B645" s="36"/>
      <c r="C645" s="36" t="str">
        <f t="shared" si="2"/>
        <v/>
      </c>
      <c r="D645" s="122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 spans="1:23" ht="13.9" x14ac:dyDescent="0.5">
      <c r="A646" s="29"/>
      <c r="B646" s="36"/>
      <c r="C646" s="36" t="str">
        <f t="shared" si="2"/>
        <v/>
      </c>
      <c r="D646" s="122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1:23" ht="13.9" x14ac:dyDescent="0.5">
      <c r="A647" s="29"/>
      <c r="B647" s="36"/>
      <c r="C647" s="36" t="str">
        <f t="shared" si="2"/>
        <v/>
      </c>
      <c r="D647" s="122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 spans="1:23" ht="13.9" x14ac:dyDescent="0.5">
      <c r="A648" s="29"/>
      <c r="B648" s="36"/>
      <c r="C648" s="36" t="str">
        <f t="shared" si="2"/>
        <v/>
      </c>
      <c r="D648" s="122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 spans="1:23" ht="13.9" x14ac:dyDescent="0.5">
      <c r="A649" s="29"/>
      <c r="B649" s="36"/>
      <c r="C649" s="36" t="str">
        <f t="shared" si="2"/>
        <v/>
      </c>
      <c r="D649" s="122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 spans="1:23" ht="13.9" x14ac:dyDescent="0.5">
      <c r="A650" s="29"/>
      <c r="B650" s="36"/>
      <c r="C650" s="36" t="str">
        <f t="shared" si="2"/>
        <v/>
      </c>
      <c r="D650" s="122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 spans="1:23" ht="13.9" x14ac:dyDescent="0.5">
      <c r="A651" s="29"/>
      <c r="B651" s="36"/>
      <c r="C651" s="36" t="str">
        <f t="shared" si="2"/>
        <v/>
      </c>
      <c r="D651" s="122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 spans="1:23" ht="13.9" x14ac:dyDescent="0.5">
      <c r="A652" s="29"/>
      <c r="B652" s="36"/>
      <c r="C652" s="36" t="str">
        <f t="shared" si="2"/>
        <v/>
      </c>
      <c r="D652" s="122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 spans="1:23" ht="13.9" x14ac:dyDescent="0.5">
      <c r="A653" s="29"/>
      <c r="B653" s="36"/>
      <c r="C653" s="36" t="str">
        <f t="shared" si="2"/>
        <v/>
      </c>
      <c r="D653" s="122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 spans="1:23" ht="13.9" x14ac:dyDescent="0.5">
      <c r="A654" s="29"/>
      <c r="B654" s="36"/>
      <c r="C654" s="36" t="str">
        <f t="shared" si="2"/>
        <v/>
      </c>
      <c r="D654" s="122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 spans="1:23" ht="13.9" x14ac:dyDescent="0.5">
      <c r="A655" s="29"/>
      <c r="B655" s="36"/>
      <c r="C655" s="36" t="str">
        <f t="shared" si="2"/>
        <v/>
      </c>
      <c r="D655" s="122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1:23" ht="13.9" x14ac:dyDescent="0.5">
      <c r="A656" s="29"/>
      <c r="B656" s="36"/>
      <c r="C656" s="36" t="str">
        <f t="shared" si="2"/>
        <v/>
      </c>
      <c r="D656" s="122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 spans="1:23" ht="13.9" x14ac:dyDescent="0.5">
      <c r="A657" s="29"/>
      <c r="B657" s="36"/>
      <c r="C657" s="36" t="str">
        <f t="shared" si="2"/>
        <v/>
      </c>
      <c r="D657" s="122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 spans="1:23" ht="13.9" x14ac:dyDescent="0.5">
      <c r="A658" s="29"/>
      <c r="B658" s="36"/>
      <c r="C658" s="36" t="str">
        <f t="shared" si="2"/>
        <v/>
      </c>
      <c r="D658" s="122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 spans="1:23" ht="13.9" x14ac:dyDescent="0.5">
      <c r="A659" s="29"/>
      <c r="B659" s="36"/>
      <c r="C659" s="36" t="str">
        <f t="shared" si="2"/>
        <v/>
      </c>
      <c r="D659" s="122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 spans="1:23" ht="13.9" x14ac:dyDescent="0.5">
      <c r="A660" s="29"/>
      <c r="B660" s="36"/>
      <c r="C660" s="36" t="str">
        <f t="shared" si="2"/>
        <v/>
      </c>
      <c r="D660" s="122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 spans="1:23" ht="13.9" x14ac:dyDescent="0.5">
      <c r="A661" s="29"/>
      <c r="B661" s="36"/>
      <c r="C661" s="36" t="str">
        <f t="shared" si="2"/>
        <v/>
      </c>
      <c r="D661" s="122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 spans="1:23" ht="13.9" x14ac:dyDescent="0.5">
      <c r="A662" s="29"/>
      <c r="B662" s="36"/>
      <c r="C662" s="36" t="str">
        <f t="shared" si="2"/>
        <v/>
      </c>
      <c r="D662" s="122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 spans="1:23" ht="13.9" x14ac:dyDescent="0.5">
      <c r="A663" s="29"/>
      <c r="B663" s="36"/>
      <c r="C663" s="36" t="str">
        <f t="shared" si="2"/>
        <v/>
      </c>
      <c r="D663" s="122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 spans="1:23" ht="13.9" x14ac:dyDescent="0.5">
      <c r="A664" s="29"/>
      <c r="B664" s="36"/>
      <c r="C664" s="36" t="str">
        <f t="shared" si="2"/>
        <v/>
      </c>
      <c r="D664" s="122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 spans="1:23" ht="13.9" x14ac:dyDescent="0.5">
      <c r="A665" s="29"/>
      <c r="B665" s="36"/>
      <c r="C665" s="36" t="str">
        <f t="shared" si="2"/>
        <v/>
      </c>
      <c r="D665" s="122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1:23" ht="13.9" x14ac:dyDescent="0.5">
      <c r="A666" s="29"/>
      <c r="B666" s="36"/>
      <c r="C666" s="36" t="str">
        <f t="shared" si="2"/>
        <v/>
      </c>
      <c r="D666" s="122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 spans="1:23" ht="13.9" x14ac:dyDescent="0.5">
      <c r="A667" s="29"/>
      <c r="B667" s="36"/>
      <c r="C667" s="36" t="str">
        <f t="shared" si="2"/>
        <v/>
      </c>
      <c r="D667" s="122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 spans="1:23" ht="13.9" x14ac:dyDescent="0.5">
      <c r="A668" s="29"/>
      <c r="B668" s="36"/>
      <c r="C668" s="36" t="str">
        <f t="shared" si="2"/>
        <v/>
      </c>
      <c r="D668" s="122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 spans="1:23" ht="13.9" x14ac:dyDescent="0.5">
      <c r="A669" s="29"/>
      <c r="B669" s="36"/>
      <c r="C669" s="36" t="str">
        <f t="shared" si="2"/>
        <v/>
      </c>
      <c r="D669" s="122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 spans="1:23" ht="13.9" x14ac:dyDescent="0.5">
      <c r="A670" s="29"/>
      <c r="B670" s="36"/>
      <c r="C670" s="36" t="str">
        <f t="shared" si="2"/>
        <v/>
      </c>
      <c r="D670" s="122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 spans="1:23" ht="13.9" x14ac:dyDescent="0.5">
      <c r="A671" s="29"/>
      <c r="B671" s="36"/>
      <c r="C671" s="36" t="str">
        <f t="shared" si="2"/>
        <v/>
      </c>
      <c r="D671" s="122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 spans="1:23" ht="13.9" x14ac:dyDescent="0.5">
      <c r="A672" s="29"/>
      <c r="B672" s="36"/>
      <c r="C672" s="36" t="str">
        <f t="shared" si="2"/>
        <v/>
      </c>
      <c r="D672" s="122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 spans="1:23" ht="13.9" x14ac:dyDescent="0.5">
      <c r="A673" s="29"/>
      <c r="B673" s="36"/>
      <c r="C673" s="36" t="str">
        <f t="shared" si="2"/>
        <v/>
      </c>
      <c r="D673" s="122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 spans="1:23" ht="13.9" x14ac:dyDescent="0.5">
      <c r="A674" s="29"/>
      <c r="B674" s="36"/>
      <c r="C674" s="36" t="str">
        <f t="shared" si="2"/>
        <v/>
      </c>
      <c r="D674" s="122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 spans="1:23" ht="13.9" x14ac:dyDescent="0.5">
      <c r="A675" s="29"/>
      <c r="B675" s="36"/>
      <c r="C675" s="36" t="str">
        <f t="shared" si="2"/>
        <v/>
      </c>
      <c r="D675" s="122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 spans="1:23" ht="13.9" x14ac:dyDescent="0.5">
      <c r="A676" s="29"/>
      <c r="B676" s="36"/>
      <c r="C676" s="36" t="str">
        <f t="shared" si="2"/>
        <v/>
      </c>
      <c r="D676" s="122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 spans="1:23" ht="13.9" x14ac:dyDescent="0.5">
      <c r="A677" s="29"/>
      <c r="B677" s="36"/>
      <c r="C677" s="36" t="str">
        <f t="shared" si="2"/>
        <v/>
      </c>
      <c r="D677" s="122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 spans="1:23" ht="13.9" x14ac:dyDescent="0.5">
      <c r="A678" s="29"/>
      <c r="B678" s="36"/>
      <c r="C678" s="36" t="str">
        <f t="shared" si="2"/>
        <v/>
      </c>
      <c r="D678" s="122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 spans="1:23" ht="13.9" x14ac:dyDescent="0.5">
      <c r="A679" s="29"/>
      <c r="B679" s="36"/>
      <c r="C679" s="36" t="str">
        <f t="shared" si="2"/>
        <v/>
      </c>
      <c r="D679" s="122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 spans="1:23" ht="13.9" x14ac:dyDescent="0.5">
      <c r="A680" s="29"/>
      <c r="B680" s="36"/>
      <c r="C680" s="36" t="str">
        <f t="shared" si="2"/>
        <v/>
      </c>
      <c r="D680" s="122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 spans="1:23" ht="13.9" x14ac:dyDescent="0.5">
      <c r="A681" s="29"/>
      <c r="B681" s="36"/>
      <c r="C681" s="36" t="str">
        <f t="shared" si="2"/>
        <v/>
      </c>
      <c r="D681" s="122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 spans="1:23" ht="13.9" x14ac:dyDescent="0.5">
      <c r="A682" s="29"/>
      <c r="B682" s="36"/>
      <c r="C682" s="36" t="str">
        <f t="shared" si="2"/>
        <v/>
      </c>
      <c r="D682" s="122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 spans="1:23" ht="13.9" x14ac:dyDescent="0.5">
      <c r="A683" s="29"/>
      <c r="B683" s="36"/>
      <c r="C683" s="36" t="str">
        <f t="shared" si="2"/>
        <v/>
      </c>
      <c r="D683" s="122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 spans="1:23" ht="13.9" x14ac:dyDescent="0.5">
      <c r="A684" s="29"/>
      <c r="B684" s="36"/>
      <c r="C684" s="36" t="str">
        <f t="shared" si="2"/>
        <v/>
      </c>
      <c r="D684" s="122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1:23" ht="13.9" x14ac:dyDescent="0.5">
      <c r="A685" s="29"/>
      <c r="B685" s="36"/>
      <c r="C685" s="36" t="str">
        <f t="shared" si="2"/>
        <v/>
      </c>
      <c r="D685" s="122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 spans="1:23" ht="13.9" x14ac:dyDescent="0.5">
      <c r="A686" s="29"/>
      <c r="B686" s="36"/>
      <c r="C686" s="36" t="str">
        <f t="shared" si="2"/>
        <v/>
      </c>
      <c r="D686" s="122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 spans="1:23" ht="13.9" x14ac:dyDescent="0.5">
      <c r="A687" s="29"/>
      <c r="B687" s="36"/>
      <c r="C687" s="36" t="str">
        <f t="shared" si="2"/>
        <v/>
      </c>
      <c r="D687" s="122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 spans="1:23" ht="13.9" x14ac:dyDescent="0.5">
      <c r="A688" s="29"/>
      <c r="B688" s="36"/>
      <c r="C688" s="36" t="str">
        <f t="shared" si="2"/>
        <v/>
      </c>
      <c r="D688" s="122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 spans="1:23" ht="13.9" x14ac:dyDescent="0.5">
      <c r="A689" s="29"/>
      <c r="B689" s="36"/>
      <c r="C689" s="36" t="str">
        <f t="shared" si="2"/>
        <v/>
      </c>
      <c r="D689" s="122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 spans="1:23" ht="13.9" x14ac:dyDescent="0.5">
      <c r="A690" s="29"/>
      <c r="B690" s="36"/>
      <c r="C690" s="36" t="str">
        <f t="shared" si="2"/>
        <v/>
      </c>
      <c r="D690" s="122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 spans="1:23" ht="13.9" x14ac:dyDescent="0.5">
      <c r="A691" s="29"/>
      <c r="B691" s="36"/>
      <c r="C691" s="36" t="str">
        <f t="shared" si="2"/>
        <v/>
      </c>
      <c r="D691" s="122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 spans="1:23" ht="13.9" x14ac:dyDescent="0.5">
      <c r="A692" s="29"/>
      <c r="B692" s="36"/>
      <c r="C692" s="36" t="str">
        <f t="shared" si="2"/>
        <v/>
      </c>
      <c r="D692" s="122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 spans="1:23" ht="13.9" x14ac:dyDescent="0.5">
      <c r="A693" s="29"/>
      <c r="B693" s="36"/>
      <c r="C693" s="36" t="str">
        <f t="shared" si="2"/>
        <v/>
      </c>
      <c r="D693" s="122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 spans="1:23" ht="13.9" x14ac:dyDescent="0.5">
      <c r="A694" s="29"/>
      <c r="B694" s="36"/>
      <c r="C694" s="36" t="str">
        <f t="shared" si="2"/>
        <v/>
      </c>
      <c r="D694" s="122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 spans="1:23" ht="13.9" x14ac:dyDescent="0.5">
      <c r="A695" s="29"/>
      <c r="B695" s="36"/>
      <c r="C695" s="36" t="str">
        <f t="shared" si="2"/>
        <v/>
      </c>
      <c r="D695" s="122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 spans="1:23" ht="13.9" x14ac:dyDescent="0.5">
      <c r="A696" s="29"/>
      <c r="B696" s="36"/>
      <c r="C696" s="36" t="str">
        <f t="shared" si="2"/>
        <v/>
      </c>
      <c r="D696" s="122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 spans="1:23" ht="13.9" x14ac:dyDescent="0.5">
      <c r="A697" s="29"/>
      <c r="B697" s="36"/>
      <c r="C697" s="36" t="str">
        <f t="shared" si="2"/>
        <v/>
      </c>
      <c r="D697" s="122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 spans="1:23" ht="13.9" x14ac:dyDescent="0.5">
      <c r="A698" s="29"/>
      <c r="B698" s="36"/>
      <c r="C698" s="36" t="str">
        <f t="shared" si="2"/>
        <v/>
      </c>
      <c r="D698" s="122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 spans="1:23" ht="13.9" x14ac:dyDescent="0.5">
      <c r="A699" s="29"/>
      <c r="B699" s="36"/>
      <c r="C699" s="36" t="str">
        <f t="shared" si="2"/>
        <v/>
      </c>
      <c r="D699" s="122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 spans="1:23" ht="13.9" x14ac:dyDescent="0.5">
      <c r="A700" s="29"/>
      <c r="B700" s="36"/>
      <c r="C700" s="36" t="str">
        <f t="shared" si="2"/>
        <v/>
      </c>
      <c r="D700" s="122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 spans="1:23" ht="13.9" x14ac:dyDescent="0.5">
      <c r="A701" s="29"/>
      <c r="B701" s="36"/>
      <c r="C701" s="36" t="str">
        <f t="shared" si="2"/>
        <v/>
      </c>
      <c r="D701" s="122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 spans="1:23" ht="13.9" x14ac:dyDescent="0.5">
      <c r="A702" s="29"/>
      <c r="B702" s="36"/>
      <c r="C702" s="36" t="str">
        <f t="shared" si="2"/>
        <v/>
      </c>
      <c r="D702" s="122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 spans="1:23" ht="13.9" x14ac:dyDescent="0.5">
      <c r="A703" s="29"/>
      <c r="B703" s="36"/>
      <c r="C703" s="36" t="str">
        <f t="shared" si="2"/>
        <v/>
      </c>
      <c r="D703" s="122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 spans="1:23" ht="13.9" x14ac:dyDescent="0.5">
      <c r="A704" s="29"/>
      <c r="B704" s="36"/>
      <c r="C704" s="36" t="str">
        <f t="shared" si="2"/>
        <v/>
      </c>
      <c r="D704" s="122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 spans="1:23" ht="13.9" x14ac:dyDescent="0.5">
      <c r="A705" s="29"/>
      <c r="B705" s="36"/>
      <c r="C705" s="36" t="str">
        <f t="shared" si="2"/>
        <v/>
      </c>
      <c r="D705" s="122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 spans="1:23" ht="13.9" x14ac:dyDescent="0.5">
      <c r="A706" s="29"/>
      <c r="B706" s="36"/>
      <c r="C706" s="36" t="str">
        <f t="shared" si="2"/>
        <v/>
      </c>
      <c r="D706" s="122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 spans="1:23" ht="13.9" x14ac:dyDescent="0.5">
      <c r="A707" s="29"/>
      <c r="B707" s="36"/>
      <c r="C707" s="36" t="str">
        <f t="shared" si="2"/>
        <v/>
      </c>
      <c r="D707" s="122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1:23" ht="13.9" x14ac:dyDescent="0.5">
      <c r="A708" s="29"/>
      <c r="B708" s="36"/>
      <c r="C708" s="36" t="str">
        <f t="shared" si="2"/>
        <v/>
      </c>
      <c r="D708" s="122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 spans="1:23" ht="13.9" x14ac:dyDescent="0.5">
      <c r="A709" s="29"/>
      <c r="B709" s="36"/>
      <c r="C709" s="36" t="str">
        <f t="shared" si="2"/>
        <v/>
      </c>
      <c r="D709" s="122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 spans="1:23" ht="13.9" x14ac:dyDescent="0.5">
      <c r="A710" s="29"/>
      <c r="B710" s="36"/>
      <c r="C710" s="36" t="str">
        <f t="shared" si="2"/>
        <v/>
      </c>
      <c r="D710" s="122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 spans="1:23" ht="13.9" x14ac:dyDescent="0.5">
      <c r="A711" s="29"/>
      <c r="B711" s="36"/>
      <c r="C711" s="36" t="str">
        <f t="shared" si="2"/>
        <v/>
      </c>
      <c r="D711" s="122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 spans="1:23" ht="13.9" x14ac:dyDescent="0.5">
      <c r="A712" s="29"/>
      <c r="B712" s="36"/>
      <c r="C712" s="36" t="str">
        <f t="shared" si="2"/>
        <v/>
      </c>
      <c r="D712" s="122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 spans="1:23" ht="13.9" x14ac:dyDescent="0.5">
      <c r="A713" s="29"/>
      <c r="B713" s="36"/>
      <c r="C713" s="36" t="str">
        <f t="shared" si="2"/>
        <v/>
      </c>
      <c r="D713" s="122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 spans="1:23" ht="13.9" x14ac:dyDescent="0.5">
      <c r="A714" s="29"/>
      <c r="B714" s="36"/>
      <c r="C714" s="36" t="str">
        <f t="shared" si="2"/>
        <v/>
      </c>
      <c r="D714" s="122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 spans="1:23" ht="13.9" x14ac:dyDescent="0.5">
      <c r="A715" s="29"/>
      <c r="B715" s="36"/>
      <c r="C715" s="36" t="str">
        <f t="shared" si="2"/>
        <v/>
      </c>
      <c r="D715" s="122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 spans="1:23" ht="13.9" x14ac:dyDescent="0.5">
      <c r="A716" s="29"/>
      <c r="B716" s="36"/>
      <c r="C716" s="36" t="str">
        <f t="shared" si="2"/>
        <v/>
      </c>
      <c r="D716" s="122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 spans="1:23" ht="13.9" x14ac:dyDescent="0.5">
      <c r="A717" s="29"/>
      <c r="B717" s="36"/>
      <c r="C717" s="36" t="str">
        <f t="shared" si="2"/>
        <v/>
      </c>
      <c r="D717" s="122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</row>
    <row r="718" spans="1:23" ht="13.9" x14ac:dyDescent="0.5">
      <c r="A718" s="29"/>
      <c r="B718" s="36"/>
      <c r="C718" s="36" t="str">
        <f t="shared" si="2"/>
        <v/>
      </c>
      <c r="D718" s="122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</row>
    <row r="719" spans="1:23" ht="13.9" x14ac:dyDescent="0.5">
      <c r="A719" s="29"/>
      <c r="B719" s="36"/>
      <c r="C719" s="36" t="str">
        <f t="shared" si="2"/>
        <v/>
      </c>
      <c r="D719" s="122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</row>
    <row r="720" spans="1:23" ht="13.9" x14ac:dyDescent="0.5">
      <c r="A720" s="29"/>
      <c r="B720" s="36"/>
      <c r="C720" s="36" t="str">
        <f t="shared" si="2"/>
        <v/>
      </c>
      <c r="D720" s="122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</row>
    <row r="721" spans="1:23" ht="13.9" x14ac:dyDescent="0.5">
      <c r="A721" s="29"/>
      <c r="B721" s="36"/>
      <c r="C721" s="36" t="str">
        <f t="shared" si="2"/>
        <v/>
      </c>
      <c r="D721" s="122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</row>
    <row r="722" spans="1:23" ht="13.9" x14ac:dyDescent="0.5">
      <c r="A722" s="29"/>
      <c r="B722" s="36"/>
      <c r="C722" s="36" t="str">
        <f t="shared" si="2"/>
        <v/>
      </c>
      <c r="D722" s="122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</row>
    <row r="723" spans="1:23" ht="13.9" x14ac:dyDescent="0.5">
      <c r="A723" s="29"/>
      <c r="B723" s="36"/>
      <c r="C723" s="36" t="str">
        <f t="shared" si="2"/>
        <v/>
      </c>
      <c r="D723" s="122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</row>
    <row r="724" spans="1:23" ht="13.9" x14ac:dyDescent="0.5">
      <c r="A724" s="29"/>
      <c r="B724" s="36"/>
      <c r="C724" s="36" t="str">
        <f t="shared" si="2"/>
        <v/>
      </c>
      <c r="D724" s="122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</row>
    <row r="725" spans="1:23" ht="13.9" x14ac:dyDescent="0.5">
      <c r="A725" s="29"/>
      <c r="B725" s="36"/>
      <c r="C725" s="36" t="str">
        <f t="shared" si="2"/>
        <v/>
      </c>
      <c r="D725" s="122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</row>
    <row r="726" spans="1:23" ht="13.9" x14ac:dyDescent="0.5">
      <c r="A726" s="29"/>
      <c r="B726" s="36"/>
      <c r="C726" s="36" t="str">
        <f t="shared" si="2"/>
        <v/>
      </c>
      <c r="D726" s="122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</row>
    <row r="727" spans="1:23" ht="13.9" x14ac:dyDescent="0.5">
      <c r="A727" s="29"/>
      <c r="B727" s="36"/>
      <c r="C727" s="36" t="str">
        <f t="shared" si="2"/>
        <v/>
      </c>
      <c r="D727" s="122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</row>
    <row r="728" spans="1:23" ht="13.9" x14ac:dyDescent="0.5">
      <c r="A728" s="29"/>
      <c r="B728" s="36"/>
      <c r="C728" s="36" t="str">
        <f t="shared" si="2"/>
        <v/>
      </c>
      <c r="D728" s="122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</row>
    <row r="729" spans="1:23" ht="13.9" x14ac:dyDescent="0.5">
      <c r="A729" s="29"/>
      <c r="B729" s="36"/>
      <c r="C729" s="36" t="str">
        <f t="shared" si="2"/>
        <v/>
      </c>
      <c r="D729" s="122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</row>
    <row r="730" spans="1:23" ht="13.9" x14ac:dyDescent="0.5">
      <c r="A730" s="29"/>
      <c r="B730" s="36"/>
      <c r="C730" s="36" t="str">
        <f t="shared" si="2"/>
        <v/>
      </c>
      <c r="D730" s="122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</row>
    <row r="731" spans="1:23" ht="13.9" x14ac:dyDescent="0.5">
      <c r="A731" s="29"/>
      <c r="B731" s="36"/>
      <c r="C731" s="36" t="str">
        <f t="shared" si="2"/>
        <v/>
      </c>
      <c r="D731" s="122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</row>
    <row r="732" spans="1:23" ht="13.9" x14ac:dyDescent="0.5">
      <c r="A732" s="29"/>
      <c r="B732" s="36"/>
      <c r="C732" s="36" t="str">
        <f t="shared" si="2"/>
        <v/>
      </c>
      <c r="D732" s="122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</row>
    <row r="733" spans="1:23" ht="13.9" x14ac:dyDescent="0.5">
      <c r="A733" s="29"/>
      <c r="B733" s="36"/>
      <c r="C733" s="36" t="str">
        <f t="shared" si="2"/>
        <v/>
      </c>
      <c r="D733" s="122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</row>
    <row r="734" spans="1:23" ht="13.9" x14ac:dyDescent="0.5">
      <c r="A734" s="29"/>
      <c r="B734" s="36"/>
      <c r="C734" s="36" t="str">
        <f t="shared" si="2"/>
        <v/>
      </c>
      <c r="D734" s="122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</row>
    <row r="735" spans="1:23" ht="13.9" x14ac:dyDescent="0.5">
      <c r="A735" s="29"/>
      <c r="B735" s="36"/>
      <c r="C735" s="36" t="str">
        <f t="shared" si="2"/>
        <v/>
      </c>
      <c r="D735" s="122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</row>
    <row r="736" spans="1:23" ht="13.9" x14ac:dyDescent="0.5">
      <c r="A736" s="29"/>
      <c r="B736" s="36"/>
      <c r="C736" s="36" t="str">
        <f t="shared" si="2"/>
        <v/>
      </c>
      <c r="D736" s="122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</row>
    <row r="737" spans="1:23" ht="13.9" x14ac:dyDescent="0.5">
      <c r="A737" s="29"/>
      <c r="B737" s="36"/>
      <c r="C737" s="36" t="str">
        <f t="shared" si="2"/>
        <v/>
      </c>
      <c r="D737" s="122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</row>
    <row r="738" spans="1:23" ht="13.9" x14ac:dyDescent="0.5">
      <c r="A738" s="29"/>
      <c r="B738" s="36"/>
      <c r="C738" s="36" t="str">
        <f t="shared" si="2"/>
        <v/>
      </c>
      <c r="D738" s="122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</row>
    <row r="739" spans="1:23" ht="13.9" x14ac:dyDescent="0.5">
      <c r="A739" s="29"/>
      <c r="B739" s="36"/>
      <c r="C739" s="36" t="str">
        <f t="shared" si="2"/>
        <v/>
      </c>
      <c r="D739" s="122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</row>
    <row r="740" spans="1:23" ht="13.9" x14ac:dyDescent="0.5">
      <c r="A740" s="29"/>
      <c r="B740" s="36"/>
      <c r="C740" s="36" t="str">
        <f t="shared" si="2"/>
        <v/>
      </c>
      <c r="D740" s="122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</row>
    <row r="741" spans="1:23" ht="13.9" x14ac:dyDescent="0.5">
      <c r="A741" s="29"/>
      <c r="B741" s="36"/>
      <c r="C741" s="36" t="str">
        <f t="shared" si="2"/>
        <v/>
      </c>
      <c r="D741" s="122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</row>
    <row r="742" spans="1:23" ht="13.9" x14ac:dyDescent="0.5">
      <c r="A742" s="29"/>
      <c r="B742" s="36"/>
      <c r="C742" s="36" t="str">
        <f t="shared" si="2"/>
        <v/>
      </c>
      <c r="D742" s="122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</row>
    <row r="743" spans="1:23" ht="13.9" x14ac:dyDescent="0.5">
      <c r="A743" s="29"/>
      <c r="B743" s="36"/>
      <c r="C743" s="36" t="str">
        <f t="shared" si="2"/>
        <v/>
      </c>
      <c r="D743" s="122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</row>
    <row r="744" spans="1:23" ht="13.9" x14ac:dyDescent="0.5">
      <c r="A744" s="29"/>
      <c r="B744" s="36"/>
      <c r="C744" s="36" t="str">
        <f t="shared" si="2"/>
        <v/>
      </c>
      <c r="D744" s="122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</row>
    <row r="745" spans="1:23" ht="13.9" x14ac:dyDescent="0.5">
      <c r="A745" s="29"/>
      <c r="B745" s="36"/>
      <c r="C745" s="36" t="str">
        <f t="shared" si="2"/>
        <v/>
      </c>
      <c r="D745" s="122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</row>
    <row r="746" spans="1:23" ht="13.9" x14ac:dyDescent="0.5">
      <c r="A746" s="29"/>
      <c r="B746" s="36"/>
      <c r="C746" s="36" t="str">
        <f t="shared" si="2"/>
        <v/>
      </c>
      <c r="D746" s="122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</row>
    <row r="747" spans="1:23" ht="13.9" x14ac:dyDescent="0.5">
      <c r="A747" s="29"/>
      <c r="B747" s="36"/>
      <c r="C747" s="36" t="str">
        <f t="shared" si="2"/>
        <v/>
      </c>
      <c r="D747" s="122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</row>
    <row r="748" spans="1:23" ht="13.9" x14ac:dyDescent="0.5">
      <c r="A748" s="29"/>
      <c r="B748" s="36"/>
      <c r="C748" s="36" t="str">
        <f t="shared" si="2"/>
        <v/>
      </c>
      <c r="D748" s="122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</row>
    <row r="749" spans="1:23" ht="13.9" x14ac:dyDescent="0.5">
      <c r="A749" s="29"/>
      <c r="B749" s="36"/>
      <c r="C749" s="36" t="str">
        <f t="shared" si="2"/>
        <v/>
      </c>
      <c r="D749" s="122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 spans="1:23" ht="13.9" x14ac:dyDescent="0.5">
      <c r="A750" s="29"/>
      <c r="B750" s="36"/>
      <c r="C750" s="36" t="str">
        <f t="shared" si="2"/>
        <v/>
      </c>
      <c r="D750" s="122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</row>
    <row r="751" spans="1:23" ht="13.9" x14ac:dyDescent="0.5">
      <c r="A751" s="29"/>
      <c r="B751" s="36"/>
      <c r="C751" s="36" t="str">
        <f t="shared" si="2"/>
        <v/>
      </c>
      <c r="D751" s="122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</row>
    <row r="752" spans="1:23" ht="13.9" x14ac:dyDescent="0.5">
      <c r="A752" s="29"/>
      <c r="B752" s="36"/>
      <c r="C752" s="36" t="str">
        <f t="shared" si="2"/>
        <v/>
      </c>
      <c r="D752" s="122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</row>
    <row r="753" spans="1:23" ht="13.9" x14ac:dyDescent="0.5">
      <c r="A753" s="29"/>
      <c r="B753" s="36"/>
      <c r="C753" s="36" t="str">
        <f t="shared" si="2"/>
        <v/>
      </c>
      <c r="D753" s="122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</row>
    <row r="754" spans="1:23" ht="13.9" x14ac:dyDescent="0.5">
      <c r="A754" s="29"/>
      <c r="B754" s="36"/>
      <c r="C754" s="36" t="str">
        <f t="shared" si="2"/>
        <v/>
      </c>
      <c r="D754" s="122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</row>
    <row r="755" spans="1:23" ht="13.9" x14ac:dyDescent="0.5">
      <c r="A755" s="29"/>
      <c r="B755" s="36"/>
      <c r="C755" s="36" t="str">
        <f t="shared" si="2"/>
        <v/>
      </c>
      <c r="D755" s="122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</row>
    <row r="756" spans="1:23" ht="13.9" x14ac:dyDescent="0.5">
      <c r="A756" s="29"/>
      <c r="B756" s="36"/>
      <c r="C756" s="36" t="str">
        <f t="shared" si="2"/>
        <v/>
      </c>
      <c r="D756" s="122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</row>
    <row r="757" spans="1:23" ht="13.9" x14ac:dyDescent="0.5">
      <c r="A757" s="29"/>
      <c r="B757" s="36"/>
      <c r="C757" s="36" t="str">
        <f t="shared" si="2"/>
        <v/>
      </c>
      <c r="D757" s="122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</row>
    <row r="758" spans="1:23" ht="13.9" x14ac:dyDescent="0.5">
      <c r="A758" s="29"/>
      <c r="B758" s="36"/>
      <c r="C758" s="36" t="str">
        <f t="shared" si="2"/>
        <v/>
      </c>
      <c r="D758" s="122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</row>
    <row r="759" spans="1:23" ht="13.9" x14ac:dyDescent="0.5">
      <c r="A759" s="29"/>
      <c r="B759" s="36"/>
      <c r="C759" s="36" t="str">
        <f t="shared" si="2"/>
        <v/>
      </c>
      <c r="D759" s="122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</row>
    <row r="760" spans="1:23" ht="13.9" x14ac:dyDescent="0.5">
      <c r="A760" s="29"/>
      <c r="B760" s="36"/>
      <c r="C760" s="36" t="str">
        <f t="shared" si="2"/>
        <v/>
      </c>
      <c r="D760" s="122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</row>
    <row r="761" spans="1:23" ht="13.9" x14ac:dyDescent="0.5">
      <c r="A761" s="29"/>
      <c r="B761" s="36"/>
      <c r="C761" s="36" t="str">
        <f t="shared" si="2"/>
        <v/>
      </c>
      <c r="D761" s="122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</row>
    <row r="762" spans="1:23" ht="13.9" x14ac:dyDescent="0.5">
      <c r="A762" s="29"/>
      <c r="B762" s="36"/>
      <c r="C762" s="36" t="str">
        <f t="shared" si="2"/>
        <v/>
      </c>
      <c r="D762" s="122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</row>
    <row r="763" spans="1:23" ht="13.9" x14ac:dyDescent="0.5">
      <c r="A763" s="29"/>
      <c r="B763" s="36"/>
      <c r="C763" s="36" t="str">
        <f t="shared" si="2"/>
        <v/>
      </c>
      <c r="D763" s="122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</row>
    <row r="764" spans="1:23" ht="13.9" x14ac:dyDescent="0.5">
      <c r="A764" s="29"/>
      <c r="B764" s="36"/>
      <c r="C764" s="36" t="str">
        <f t="shared" si="2"/>
        <v/>
      </c>
      <c r="D764" s="122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</row>
    <row r="765" spans="1:23" ht="13.9" x14ac:dyDescent="0.5">
      <c r="A765" s="29"/>
      <c r="B765" s="36"/>
      <c r="C765" s="36" t="str">
        <f t="shared" si="2"/>
        <v/>
      </c>
      <c r="D765" s="122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</row>
    <row r="766" spans="1:23" ht="13.9" x14ac:dyDescent="0.5">
      <c r="A766" s="29"/>
      <c r="B766" s="36"/>
      <c r="C766" s="36" t="str">
        <f t="shared" si="2"/>
        <v/>
      </c>
      <c r="D766" s="122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</row>
    <row r="767" spans="1:23" ht="13.9" x14ac:dyDescent="0.5">
      <c r="A767" s="29"/>
      <c r="B767" s="36"/>
      <c r="C767" s="36" t="str">
        <f t="shared" si="2"/>
        <v/>
      </c>
      <c r="D767" s="122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</row>
    <row r="768" spans="1:23" ht="13.9" x14ac:dyDescent="0.5">
      <c r="A768" s="29"/>
      <c r="B768" s="36"/>
      <c r="C768" s="36" t="str">
        <f t="shared" si="2"/>
        <v/>
      </c>
      <c r="D768" s="122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</row>
    <row r="769" spans="1:23" ht="13.9" x14ac:dyDescent="0.5">
      <c r="A769" s="29"/>
      <c r="B769" s="36"/>
      <c r="C769" s="36" t="str">
        <f t="shared" si="2"/>
        <v/>
      </c>
      <c r="D769" s="122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</row>
    <row r="770" spans="1:23" ht="13.9" x14ac:dyDescent="0.5">
      <c r="A770" s="29"/>
      <c r="B770" s="36"/>
      <c r="C770" s="36" t="str">
        <f t="shared" si="2"/>
        <v/>
      </c>
      <c r="D770" s="122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</row>
    <row r="771" spans="1:23" ht="13.9" x14ac:dyDescent="0.5">
      <c r="A771" s="29"/>
      <c r="B771" s="36"/>
      <c r="C771" s="36" t="str">
        <f t="shared" si="2"/>
        <v/>
      </c>
      <c r="D771" s="122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</row>
    <row r="772" spans="1:23" ht="13.9" x14ac:dyDescent="0.5">
      <c r="A772" s="29"/>
      <c r="B772" s="36"/>
      <c r="C772" s="36" t="str">
        <f t="shared" si="2"/>
        <v/>
      </c>
      <c r="D772" s="122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</row>
    <row r="773" spans="1:23" ht="13.9" x14ac:dyDescent="0.5">
      <c r="A773" s="29"/>
      <c r="B773" s="36"/>
      <c r="C773" s="36" t="str">
        <f t="shared" si="2"/>
        <v/>
      </c>
      <c r="D773" s="122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</row>
    <row r="774" spans="1:23" ht="13.9" x14ac:dyDescent="0.5">
      <c r="A774" s="29"/>
      <c r="B774" s="36"/>
      <c r="C774" s="36" t="str">
        <f t="shared" si="2"/>
        <v/>
      </c>
      <c r="D774" s="122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</row>
    <row r="775" spans="1:23" ht="13.9" x14ac:dyDescent="0.5">
      <c r="A775" s="29"/>
      <c r="B775" s="36"/>
      <c r="C775" s="36" t="str">
        <f t="shared" si="2"/>
        <v/>
      </c>
      <c r="D775" s="122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</row>
    <row r="776" spans="1:23" ht="13.9" x14ac:dyDescent="0.5">
      <c r="A776" s="29"/>
      <c r="B776" s="36"/>
      <c r="C776" s="36" t="str">
        <f t="shared" si="2"/>
        <v/>
      </c>
      <c r="D776" s="122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</row>
    <row r="777" spans="1:23" ht="13.9" x14ac:dyDescent="0.5">
      <c r="A777" s="29"/>
      <c r="B777" s="36"/>
      <c r="C777" s="36" t="str">
        <f t="shared" si="2"/>
        <v/>
      </c>
      <c r="D777" s="122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</row>
    <row r="778" spans="1:23" ht="13.9" x14ac:dyDescent="0.5">
      <c r="A778" s="29"/>
      <c r="B778" s="36"/>
      <c r="C778" s="36" t="str">
        <f t="shared" si="2"/>
        <v/>
      </c>
      <c r="D778" s="122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</row>
    <row r="779" spans="1:23" ht="13.9" x14ac:dyDescent="0.5">
      <c r="A779" s="29"/>
      <c r="B779" s="36"/>
      <c r="C779" s="36" t="str">
        <f t="shared" si="2"/>
        <v/>
      </c>
      <c r="D779" s="122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</row>
    <row r="780" spans="1:23" ht="13.9" x14ac:dyDescent="0.5">
      <c r="A780" s="29"/>
      <c r="B780" s="36"/>
      <c r="C780" s="36" t="str">
        <f t="shared" si="2"/>
        <v/>
      </c>
      <c r="D780" s="122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</row>
    <row r="781" spans="1:23" ht="13.9" x14ac:dyDescent="0.5">
      <c r="A781" s="29"/>
      <c r="B781" s="36"/>
      <c r="C781" s="36" t="str">
        <f t="shared" si="2"/>
        <v/>
      </c>
      <c r="D781" s="122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</row>
    <row r="782" spans="1:23" ht="13.9" x14ac:dyDescent="0.5">
      <c r="A782" s="29"/>
      <c r="B782" s="36"/>
      <c r="C782" s="36" t="str">
        <f t="shared" si="2"/>
        <v/>
      </c>
      <c r="D782" s="122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</row>
    <row r="783" spans="1:23" ht="13.9" x14ac:dyDescent="0.5">
      <c r="A783" s="29"/>
      <c r="B783" s="36"/>
      <c r="C783" s="36" t="str">
        <f t="shared" si="2"/>
        <v/>
      </c>
      <c r="D783" s="122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</row>
    <row r="784" spans="1:23" ht="13.9" x14ac:dyDescent="0.5">
      <c r="A784" s="29"/>
      <c r="B784" s="36"/>
      <c r="C784" s="36" t="str">
        <f t="shared" si="2"/>
        <v/>
      </c>
      <c r="D784" s="122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</row>
    <row r="785" spans="1:23" ht="13.9" x14ac:dyDescent="0.5">
      <c r="A785" s="29"/>
      <c r="B785" s="36"/>
      <c r="C785" s="36" t="str">
        <f t="shared" si="2"/>
        <v/>
      </c>
      <c r="D785" s="122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</row>
    <row r="786" spans="1:23" ht="13.9" x14ac:dyDescent="0.5">
      <c r="A786" s="29"/>
      <c r="B786" s="36"/>
      <c r="C786" s="36" t="str">
        <f t="shared" ref="C786:C1014" si="3">IF(A786="","",COUNTIF($A$5:$H$14,A786)*20 + IFERROR(D786,0))</f>
        <v/>
      </c>
      <c r="D786" s="122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</row>
    <row r="787" spans="1:23" ht="13.9" x14ac:dyDescent="0.5">
      <c r="A787" s="29"/>
      <c r="B787" s="36"/>
      <c r="C787" s="36" t="str">
        <f t="shared" si="3"/>
        <v/>
      </c>
      <c r="D787" s="122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</row>
    <row r="788" spans="1:23" ht="13.9" x14ac:dyDescent="0.5">
      <c r="A788" s="29"/>
      <c r="B788" s="36"/>
      <c r="C788" s="36" t="str">
        <f t="shared" si="3"/>
        <v/>
      </c>
      <c r="D788" s="122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</row>
    <row r="789" spans="1:23" ht="13.9" x14ac:dyDescent="0.5">
      <c r="A789" s="29"/>
      <c r="B789" s="36"/>
      <c r="C789" s="36" t="str">
        <f t="shared" si="3"/>
        <v/>
      </c>
      <c r="D789" s="122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</row>
    <row r="790" spans="1:23" ht="13.9" x14ac:dyDescent="0.5">
      <c r="A790" s="29"/>
      <c r="B790" s="36"/>
      <c r="C790" s="36" t="str">
        <f t="shared" si="3"/>
        <v/>
      </c>
      <c r="D790" s="122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</row>
    <row r="791" spans="1:23" ht="13.9" x14ac:dyDescent="0.5">
      <c r="A791" s="29"/>
      <c r="B791" s="36"/>
      <c r="C791" s="36" t="str">
        <f t="shared" si="3"/>
        <v/>
      </c>
      <c r="D791" s="122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</row>
    <row r="792" spans="1:23" ht="13.9" x14ac:dyDescent="0.5">
      <c r="A792" s="29"/>
      <c r="B792" s="36"/>
      <c r="C792" s="36" t="str">
        <f t="shared" si="3"/>
        <v/>
      </c>
      <c r="D792" s="122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</row>
    <row r="793" spans="1:23" ht="13.9" x14ac:dyDescent="0.5">
      <c r="A793" s="29"/>
      <c r="B793" s="36"/>
      <c r="C793" s="36" t="str">
        <f t="shared" si="3"/>
        <v/>
      </c>
      <c r="D793" s="122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</row>
    <row r="794" spans="1:23" ht="13.9" x14ac:dyDescent="0.5">
      <c r="A794" s="29"/>
      <c r="B794" s="36"/>
      <c r="C794" s="36" t="str">
        <f t="shared" si="3"/>
        <v/>
      </c>
      <c r="D794" s="122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</row>
    <row r="795" spans="1:23" ht="13.9" x14ac:dyDescent="0.5">
      <c r="A795" s="29"/>
      <c r="B795" s="36"/>
      <c r="C795" s="36" t="str">
        <f t="shared" si="3"/>
        <v/>
      </c>
      <c r="D795" s="122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</row>
    <row r="796" spans="1:23" ht="13.9" x14ac:dyDescent="0.5">
      <c r="A796" s="29"/>
      <c r="B796" s="36"/>
      <c r="C796" s="36" t="str">
        <f t="shared" si="3"/>
        <v/>
      </c>
      <c r="D796" s="122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</row>
    <row r="797" spans="1:23" ht="13.9" x14ac:dyDescent="0.5">
      <c r="A797" s="29"/>
      <c r="B797" s="36"/>
      <c r="C797" s="36" t="str">
        <f t="shared" si="3"/>
        <v/>
      </c>
      <c r="D797" s="122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</row>
    <row r="798" spans="1:23" ht="13.9" x14ac:dyDescent="0.5">
      <c r="A798" s="29"/>
      <c r="B798" s="36"/>
      <c r="C798" s="36" t="str">
        <f t="shared" si="3"/>
        <v/>
      </c>
      <c r="D798" s="122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</row>
    <row r="799" spans="1:23" ht="13.9" x14ac:dyDescent="0.5">
      <c r="A799" s="29"/>
      <c r="B799" s="36"/>
      <c r="C799" s="36" t="str">
        <f t="shared" si="3"/>
        <v/>
      </c>
      <c r="D799" s="122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</row>
    <row r="800" spans="1:23" ht="13.9" x14ac:dyDescent="0.5">
      <c r="A800" s="29"/>
      <c r="B800" s="36"/>
      <c r="C800" s="36" t="str">
        <f t="shared" si="3"/>
        <v/>
      </c>
      <c r="D800" s="122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</row>
    <row r="801" spans="1:23" ht="13.9" x14ac:dyDescent="0.5">
      <c r="A801" s="29"/>
      <c r="B801" s="36"/>
      <c r="C801" s="36" t="str">
        <f t="shared" si="3"/>
        <v/>
      </c>
      <c r="D801" s="122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</row>
    <row r="802" spans="1:23" ht="13.9" x14ac:dyDescent="0.5">
      <c r="A802" s="29"/>
      <c r="B802" s="36"/>
      <c r="C802" s="36" t="str">
        <f t="shared" si="3"/>
        <v/>
      </c>
      <c r="D802" s="122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</row>
    <row r="803" spans="1:23" ht="13.9" x14ac:dyDescent="0.5">
      <c r="A803" s="29"/>
      <c r="B803" s="36"/>
      <c r="C803" s="36" t="str">
        <f t="shared" si="3"/>
        <v/>
      </c>
      <c r="D803" s="122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</row>
    <row r="804" spans="1:23" ht="13.9" x14ac:dyDescent="0.5">
      <c r="A804" s="29"/>
      <c r="B804" s="36"/>
      <c r="C804" s="36" t="str">
        <f t="shared" si="3"/>
        <v/>
      </c>
      <c r="D804" s="122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</row>
    <row r="805" spans="1:23" ht="13.9" x14ac:dyDescent="0.5">
      <c r="A805" s="29"/>
      <c r="B805" s="36"/>
      <c r="C805" s="36" t="str">
        <f t="shared" si="3"/>
        <v/>
      </c>
      <c r="D805" s="122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</row>
    <row r="806" spans="1:23" ht="13.9" x14ac:dyDescent="0.5">
      <c r="A806" s="29"/>
      <c r="B806" s="36"/>
      <c r="C806" s="36" t="str">
        <f t="shared" si="3"/>
        <v/>
      </c>
      <c r="D806" s="122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</row>
    <row r="807" spans="1:23" ht="13.9" x14ac:dyDescent="0.5">
      <c r="A807" s="29"/>
      <c r="B807" s="36"/>
      <c r="C807" s="36" t="str">
        <f t="shared" si="3"/>
        <v/>
      </c>
      <c r="D807" s="122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</row>
    <row r="808" spans="1:23" ht="13.9" x14ac:dyDescent="0.5">
      <c r="A808" s="29"/>
      <c r="B808" s="36"/>
      <c r="C808" s="36" t="str">
        <f t="shared" si="3"/>
        <v/>
      </c>
      <c r="D808" s="122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</row>
    <row r="809" spans="1:23" ht="13.9" x14ac:dyDescent="0.5">
      <c r="A809" s="29"/>
      <c r="B809" s="36"/>
      <c r="C809" s="36" t="str">
        <f t="shared" si="3"/>
        <v/>
      </c>
      <c r="D809" s="122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</row>
    <row r="810" spans="1:23" ht="13.9" x14ac:dyDescent="0.5">
      <c r="A810" s="29"/>
      <c r="B810" s="36"/>
      <c r="C810" s="36" t="str">
        <f t="shared" si="3"/>
        <v/>
      </c>
      <c r="D810" s="122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</row>
    <row r="811" spans="1:23" ht="13.9" x14ac:dyDescent="0.5">
      <c r="A811" s="29"/>
      <c r="B811" s="36"/>
      <c r="C811" s="36" t="str">
        <f t="shared" si="3"/>
        <v/>
      </c>
      <c r="D811" s="122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</row>
    <row r="812" spans="1:23" ht="13.9" x14ac:dyDescent="0.5">
      <c r="A812" s="29"/>
      <c r="B812" s="36"/>
      <c r="C812" s="36" t="str">
        <f t="shared" si="3"/>
        <v/>
      </c>
      <c r="D812" s="122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</row>
    <row r="813" spans="1:23" ht="13.9" x14ac:dyDescent="0.5">
      <c r="A813" s="29"/>
      <c r="B813" s="36"/>
      <c r="C813" s="36" t="str">
        <f t="shared" si="3"/>
        <v/>
      </c>
      <c r="D813" s="122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</row>
    <row r="814" spans="1:23" ht="13.9" x14ac:dyDescent="0.5">
      <c r="A814" s="29"/>
      <c r="B814" s="36"/>
      <c r="C814" s="36" t="str">
        <f t="shared" si="3"/>
        <v/>
      </c>
      <c r="D814" s="122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</row>
    <row r="815" spans="1:23" ht="13.9" x14ac:dyDescent="0.5">
      <c r="A815" s="29"/>
      <c r="B815" s="36"/>
      <c r="C815" s="36" t="str">
        <f t="shared" si="3"/>
        <v/>
      </c>
      <c r="D815" s="122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</row>
    <row r="816" spans="1:23" ht="13.9" x14ac:dyDescent="0.5">
      <c r="A816" s="29"/>
      <c r="B816" s="36"/>
      <c r="C816" s="36" t="str">
        <f t="shared" si="3"/>
        <v/>
      </c>
      <c r="D816" s="122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</row>
    <row r="817" spans="1:23" ht="13.9" x14ac:dyDescent="0.5">
      <c r="A817" s="29"/>
      <c r="B817" s="36"/>
      <c r="C817" s="36" t="str">
        <f t="shared" si="3"/>
        <v/>
      </c>
      <c r="D817" s="122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</row>
    <row r="818" spans="1:23" ht="13.9" x14ac:dyDescent="0.5">
      <c r="A818" s="29"/>
      <c r="B818" s="36"/>
      <c r="C818" s="36" t="str">
        <f t="shared" si="3"/>
        <v/>
      </c>
      <c r="D818" s="122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</row>
    <row r="819" spans="1:23" ht="13.9" x14ac:dyDescent="0.5">
      <c r="A819" s="29"/>
      <c r="B819" s="36"/>
      <c r="C819" s="36" t="str">
        <f t="shared" si="3"/>
        <v/>
      </c>
      <c r="D819" s="122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</row>
    <row r="820" spans="1:23" ht="13.9" x14ac:dyDescent="0.5">
      <c r="A820" s="29"/>
      <c r="B820" s="36"/>
      <c r="C820" s="36" t="str">
        <f t="shared" si="3"/>
        <v/>
      </c>
      <c r="D820" s="122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</row>
    <row r="821" spans="1:23" ht="13.9" x14ac:dyDescent="0.5">
      <c r="A821" s="29"/>
      <c r="B821" s="36"/>
      <c r="C821" s="36" t="str">
        <f t="shared" si="3"/>
        <v/>
      </c>
      <c r="D821" s="122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</row>
    <row r="822" spans="1:23" ht="13.9" x14ac:dyDescent="0.5">
      <c r="A822" s="29"/>
      <c r="B822" s="36"/>
      <c r="C822" s="36" t="str">
        <f t="shared" si="3"/>
        <v/>
      </c>
      <c r="D822" s="122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</row>
    <row r="823" spans="1:23" ht="13.9" x14ac:dyDescent="0.5">
      <c r="A823" s="29"/>
      <c r="B823" s="36"/>
      <c r="C823" s="36" t="str">
        <f t="shared" si="3"/>
        <v/>
      </c>
      <c r="D823" s="122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</row>
    <row r="824" spans="1:23" ht="13.9" x14ac:dyDescent="0.5">
      <c r="A824" s="29"/>
      <c r="B824" s="36"/>
      <c r="C824" s="36" t="str">
        <f t="shared" si="3"/>
        <v/>
      </c>
      <c r="D824" s="122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</row>
    <row r="825" spans="1:23" ht="13.9" x14ac:dyDescent="0.5">
      <c r="A825" s="29"/>
      <c r="B825" s="36"/>
      <c r="C825" s="36" t="str">
        <f t="shared" si="3"/>
        <v/>
      </c>
      <c r="D825" s="122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</row>
    <row r="826" spans="1:23" ht="13.9" x14ac:dyDescent="0.5">
      <c r="A826" s="29"/>
      <c r="B826" s="36"/>
      <c r="C826" s="36" t="str">
        <f t="shared" si="3"/>
        <v/>
      </c>
      <c r="D826" s="122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 spans="1:23" ht="13.9" x14ac:dyDescent="0.5">
      <c r="A827" s="29"/>
      <c r="B827" s="36"/>
      <c r="C827" s="36" t="str">
        <f t="shared" si="3"/>
        <v/>
      </c>
      <c r="D827" s="122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</row>
    <row r="828" spans="1:23" ht="13.9" x14ac:dyDescent="0.5">
      <c r="A828" s="29"/>
      <c r="B828" s="36"/>
      <c r="C828" s="36" t="str">
        <f t="shared" si="3"/>
        <v/>
      </c>
      <c r="D828" s="122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</row>
    <row r="829" spans="1:23" ht="13.9" x14ac:dyDescent="0.5">
      <c r="A829" s="29"/>
      <c r="B829" s="36"/>
      <c r="C829" s="36" t="str">
        <f t="shared" si="3"/>
        <v/>
      </c>
      <c r="D829" s="122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</row>
    <row r="830" spans="1:23" ht="13.9" x14ac:dyDescent="0.5">
      <c r="A830" s="29"/>
      <c r="B830" s="36"/>
      <c r="C830" s="36" t="str">
        <f t="shared" si="3"/>
        <v/>
      </c>
      <c r="D830" s="122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</row>
    <row r="831" spans="1:23" ht="13.9" x14ac:dyDescent="0.5">
      <c r="A831" s="29"/>
      <c r="B831" s="36"/>
      <c r="C831" s="36" t="str">
        <f t="shared" si="3"/>
        <v/>
      </c>
      <c r="D831" s="122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</row>
    <row r="832" spans="1:23" ht="13.9" x14ac:dyDescent="0.5">
      <c r="A832" s="29"/>
      <c r="B832" s="36"/>
      <c r="C832" s="36" t="str">
        <f t="shared" si="3"/>
        <v/>
      </c>
      <c r="D832" s="122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</row>
    <row r="833" spans="1:23" ht="13.9" x14ac:dyDescent="0.5">
      <c r="A833" s="29"/>
      <c r="B833" s="36"/>
      <c r="C833" s="36" t="str">
        <f t="shared" si="3"/>
        <v/>
      </c>
      <c r="D833" s="122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</row>
    <row r="834" spans="1:23" ht="13.9" x14ac:dyDescent="0.5">
      <c r="A834" s="29"/>
      <c r="B834" s="36"/>
      <c r="C834" s="36" t="str">
        <f t="shared" si="3"/>
        <v/>
      </c>
      <c r="D834" s="122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</row>
    <row r="835" spans="1:23" ht="13.9" x14ac:dyDescent="0.5">
      <c r="A835" s="29"/>
      <c r="B835" s="36"/>
      <c r="C835" s="36" t="str">
        <f t="shared" si="3"/>
        <v/>
      </c>
      <c r="D835" s="122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</row>
    <row r="836" spans="1:23" ht="13.9" x14ac:dyDescent="0.5">
      <c r="A836" s="29"/>
      <c r="B836" s="36"/>
      <c r="C836" s="36" t="str">
        <f t="shared" si="3"/>
        <v/>
      </c>
      <c r="D836" s="122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</row>
    <row r="837" spans="1:23" ht="13.9" x14ac:dyDescent="0.5">
      <c r="A837" s="29"/>
      <c r="B837" s="36"/>
      <c r="C837" s="36" t="str">
        <f t="shared" si="3"/>
        <v/>
      </c>
      <c r="D837" s="122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</row>
    <row r="838" spans="1:23" ht="13.9" x14ac:dyDescent="0.5">
      <c r="A838" s="29"/>
      <c r="B838" s="36"/>
      <c r="C838" s="36" t="str">
        <f t="shared" si="3"/>
        <v/>
      </c>
      <c r="D838" s="122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</row>
    <row r="839" spans="1:23" ht="13.9" x14ac:dyDescent="0.5">
      <c r="A839" s="29"/>
      <c r="B839" s="36"/>
      <c r="C839" s="36" t="str">
        <f t="shared" si="3"/>
        <v/>
      </c>
      <c r="D839" s="122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</row>
    <row r="840" spans="1:23" ht="13.9" x14ac:dyDescent="0.5">
      <c r="A840" s="29"/>
      <c r="B840" s="36"/>
      <c r="C840" s="36" t="str">
        <f t="shared" si="3"/>
        <v/>
      </c>
      <c r="D840" s="122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</row>
    <row r="841" spans="1:23" ht="13.9" x14ac:dyDescent="0.5">
      <c r="A841" s="29"/>
      <c r="B841" s="36"/>
      <c r="C841" s="36" t="str">
        <f t="shared" si="3"/>
        <v/>
      </c>
      <c r="D841" s="122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</row>
    <row r="842" spans="1:23" ht="13.9" x14ac:dyDescent="0.5">
      <c r="A842" s="29"/>
      <c r="B842" s="36"/>
      <c r="C842" s="36" t="str">
        <f t="shared" si="3"/>
        <v/>
      </c>
      <c r="D842" s="122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</row>
    <row r="843" spans="1:23" ht="13.9" x14ac:dyDescent="0.5">
      <c r="A843" s="29"/>
      <c r="B843" s="36"/>
      <c r="C843" s="36" t="str">
        <f t="shared" si="3"/>
        <v/>
      </c>
      <c r="D843" s="122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</row>
    <row r="844" spans="1:23" ht="13.9" x14ac:dyDescent="0.5">
      <c r="A844" s="29"/>
      <c r="B844" s="36"/>
      <c r="C844" s="36" t="str">
        <f t="shared" si="3"/>
        <v/>
      </c>
      <c r="D844" s="122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</row>
    <row r="845" spans="1:23" ht="13.9" x14ac:dyDescent="0.5">
      <c r="A845" s="29"/>
      <c r="B845" s="36"/>
      <c r="C845" s="36" t="str">
        <f t="shared" si="3"/>
        <v/>
      </c>
      <c r="D845" s="122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</row>
    <row r="846" spans="1:23" ht="13.9" x14ac:dyDescent="0.5">
      <c r="A846" s="29"/>
      <c r="B846" s="36"/>
      <c r="C846" s="36" t="str">
        <f t="shared" si="3"/>
        <v/>
      </c>
      <c r="D846" s="122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</row>
    <row r="847" spans="1:23" ht="13.9" x14ac:dyDescent="0.5">
      <c r="A847" s="29"/>
      <c r="B847" s="36"/>
      <c r="C847" s="36" t="str">
        <f t="shared" si="3"/>
        <v/>
      </c>
      <c r="D847" s="122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</row>
    <row r="848" spans="1:23" ht="13.9" x14ac:dyDescent="0.5">
      <c r="A848" s="29"/>
      <c r="B848" s="36"/>
      <c r="C848" s="36" t="str">
        <f t="shared" si="3"/>
        <v/>
      </c>
      <c r="D848" s="122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</row>
    <row r="849" spans="1:23" ht="13.9" x14ac:dyDescent="0.5">
      <c r="A849" s="29"/>
      <c r="B849" s="36"/>
      <c r="C849" s="36" t="str">
        <f t="shared" si="3"/>
        <v/>
      </c>
      <c r="D849" s="122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</row>
    <row r="850" spans="1:23" ht="13.9" x14ac:dyDescent="0.5">
      <c r="A850" s="29"/>
      <c r="B850" s="36"/>
      <c r="C850" s="36" t="str">
        <f t="shared" si="3"/>
        <v/>
      </c>
      <c r="D850" s="122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</row>
    <row r="851" spans="1:23" ht="13.9" x14ac:dyDescent="0.5">
      <c r="A851" s="29"/>
      <c r="B851" s="36"/>
      <c r="C851" s="36" t="str">
        <f t="shared" si="3"/>
        <v/>
      </c>
      <c r="D851" s="122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</row>
    <row r="852" spans="1:23" ht="13.9" x14ac:dyDescent="0.5">
      <c r="A852" s="29"/>
      <c r="B852" s="36"/>
      <c r="C852" s="36" t="str">
        <f t="shared" si="3"/>
        <v/>
      </c>
      <c r="D852" s="122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</row>
    <row r="853" spans="1:23" ht="13.9" x14ac:dyDescent="0.5">
      <c r="A853" s="29"/>
      <c r="B853" s="36"/>
      <c r="C853" s="36" t="str">
        <f t="shared" si="3"/>
        <v/>
      </c>
      <c r="D853" s="122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</row>
    <row r="854" spans="1:23" ht="13.9" x14ac:dyDescent="0.5">
      <c r="A854" s="29"/>
      <c r="B854" s="36"/>
      <c r="C854" s="36" t="str">
        <f t="shared" si="3"/>
        <v/>
      </c>
      <c r="D854" s="122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</row>
    <row r="855" spans="1:23" ht="13.9" x14ac:dyDescent="0.5">
      <c r="A855" s="29"/>
      <c r="B855" s="36"/>
      <c r="C855" s="36" t="str">
        <f t="shared" si="3"/>
        <v/>
      </c>
      <c r="D855" s="122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</row>
    <row r="856" spans="1:23" ht="13.9" x14ac:dyDescent="0.5">
      <c r="A856" s="29"/>
      <c r="B856" s="36"/>
      <c r="C856" s="36" t="str">
        <f t="shared" si="3"/>
        <v/>
      </c>
      <c r="D856" s="122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</row>
    <row r="857" spans="1:23" ht="13.9" x14ac:dyDescent="0.5">
      <c r="A857" s="29"/>
      <c r="B857" s="36"/>
      <c r="C857" s="36" t="str">
        <f t="shared" si="3"/>
        <v/>
      </c>
      <c r="D857" s="122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</row>
    <row r="858" spans="1:23" ht="13.9" x14ac:dyDescent="0.5">
      <c r="A858" s="29"/>
      <c r="B858" s="36"/>
      <c r="C858" s="36" t="str">
        <f t="shared" si="3"/>
        <v/>
      </c>
      <c r="D858" s="122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</row>
    <row r="859" spans="1:23" ht="13.9" x14ac:dyDescent="0.5">
      <c r="A859" s="29"/>
      <c r="B859" s="36"/>
      <c r="C859" s="36" t="str">
        <f t="shared" si="3"/>
        <v/>
      </c>
      <c r="D859" s="122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</row>
    <row r="860" spans="1:23" ht="13.9" x14ac:dyDescent="0.5">
      <c r="A860" s="29"/>
      <c r="B860" s="36"/>
      <c r="C860" s="36" t="str">
        <f t="shared" si="3"/>
        <v/>
      </c>
      <c r="D860" s="122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</row>
    <row r="861" spans="1:23" ht="13.9" x14ac:dyDescent="0.5">
      <c r="A861" s="29"/>
      <c r="B861" s="36"/>
      <c r="C861" s="36" t="str">
        <f t="shared" si="3"/>
        <v/>
      </c>
      <c r="D861" s="122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</row>
    <row r="862" spans="1:23" ht="13.9" x14ac:dyDescent="0.5">
      <c r="A862" s="29"/>
      <c r="B862" s="36"/>
      <c r="C862" s="36" t="str">
        <f t="shared" si="3"/>
        <v/>
      </c>
      <c r="D862" s="122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</row>
    <row r="863" spans="1:23" ht="13.9" x14ac:dyDescent="0.5">
      <c r="A863" s="29"/>
      <c r="B863" s="36"/>
      <c r="C863" s="36" t="str">
        <f t="shared" si="3"/>
        <v/>
      </c>
      <c r="D863" s="122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</row>
    <row r="864" spans="1:23" ht="13.9" x14ac:dyDescent="0.5">
      <c r="A864" s="29"/>
      <c r="B864" s="36"/>
      <c r="C864" s="36" t="str">
        <f t="shared" si="3"/>
        <v/>
      </c>
      <c r="D864" s="122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</row>
    <row r="865" spans="1:23" ht="13.9" x14ac:dyDescent="0.5">
      <c r="A865" s="29"/>
      <c r="B865" s="36"/>
      <c r="C865" s="36" t="str">
        <f t="shared" si="3"/>
        <v/>
      </c>
      <c r="D865" s="122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</row>
    <row r="866" spans="1:23" ht="13.9" x14ac:dyDescent="0.5">
      <c r="A866" s="29"/>
      <c r="B866" s="36"/>
      <c r="C866" s="36" t="str">
        <f t="shared" si="3"/>
        <v/>
      </c>
      <c r="D866" s="122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</row>
    <row r="867" spans="1:23" ht="13.9" x14ac:dyDescent="0.5">
      <c r="A867" s="29"/>
      <c r="B867" s="36"/>
      <c r="C867" s="36" t="str">
        <f t="shared" si="3"/>
        <v/>
      </c>
      <c r="D867" s="122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</row>
    <row r="868" spans="1:23" ht="13.9" x14ac:dyDescent="0.5">
      <c r="A868" s="29"/>
      <c r="B868" s="36"/>
      <c r="C868" s="36" t="str">
        <f t="shared" si="3"/>
        <v/>
      </c>
      <c r="D868" s="122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</row>
    <row r="869" spans="1:23" ht="13.9" x14ac:dyDescent="0.5">
      <c r="A869" s="29"/>
      <c r="B869" s="36"/>
      <c r="C869" s="36" t="str">
        <f t="shared" si="3"/>
        <v/>
      </c>
      <c r="D869" s="122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</row>
    <row r="870" spans="1:23" ht="13.9" x14ac:dyDescent="0.5">
      <c r="A870" s="29"/>
      <c r="B870" s="36"/>
      <c r="C870" s="36" t="str">
        <f t="shared" si="3"/>
        <v/>
      </c>
      <c r="D870" s="122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</row>
    <row r="871" spans="1:23" ht="13.9" x14ac:dyDescent="0.5">
      <c r="A871" s="29"/>
      <c r="B871" s="36"/>
      <c r="C871" s="36" t="str">
        <f t="shared" si="3"/>
        <v/>
      </c>
      <c r="D871" s="122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</row>
    <row r="872" spans="1:23" ht="13.9" x14ac:dyDescent="0.5">
      <c r="A872" s="29"/>
      <c r="B872" s="36"/>
      <c r="C872" s="36" t="str">
        <f t="shared" si="3"/>
        <v/>
      </c>
      <c r="D872" s="122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</row>
    <row r="873" spans="1:23" ht="13.9" x14ac:dyDescent="0.5">
      <c r="A873" s="29"/>
      <c r="B873" s="36"/>
      <c r="C873" s="36" t="str">
        <f t="shared" si="3"/>
        <v/>
      </c>
      <c r="D873" s="122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</row>
    <row r="874" spans="1:23" ht="13.9" x14ac:dyDescent="0.5">
      <c r="A874" s="29"/>
      <c r="B874" s="36"/>
      <c r="C874" s="36" t="str">
        <f t="shared" si="3"/>
        <v/>
      </c>
      <c r="D874" s="122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</row>
    <row r="875" spans="1:23" ht="13.9" x14ac:dyDescent="0.5">
      <c r="A875" s="29"/>
      <c r="B875" s="36"/>
      <c r="C875" s="36" t="str">
        <f t="shared" si="3"/>
        <v/>
      </c>
      <c r="D875" s="122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</row>
    <row r="876" spans="1:23" ht="13.9" x14ac:dyDescent="0.5">
      <c r="A876" s="29"/>
      <c r="B876" s="36"/>
      <c r="C876" s="36" t="str">
        <f t="shared" si="3"/>
        <v/>
      </c>
      <c r="D876" s="122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</row>
    <row r="877" spans="1:23" ht="13.9" x14ac:dyDescent="0.5">
      <c r="A877" s="29"/>
      <c r="B877" s="36"/>
      <c r="C877" s="36" t="str">
        <f t="shared" si="3"/>
        <v/>
      </c>
      <c r="D877" s="122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</row>
    <row r="878" spans="1:23" ht="13.9" x14ac:dyDescent="0.5">
      <c r="A878" s="29"/>
      <c r="B878" s="36"/>
      <c r="C878" s="36" t="str">
        <f t="shared" si="3"/>
        <v/>
      </c>
      <c r="D878" s="122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</row>
    <row r="879" spans="1:23" ht="13.9" x14ac:dyDescent="0.5">
      <c r="A879" s="29"/>
      <c r="B879" s="36"/>
      <c r="C879" s="36" t="str">
        <f t="shared" si="3"/>
        <v/>
      </c>
      <c r="D879" s="122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</row>
    <row r="880" spans="1:23" ht="13.9" x14ac:dyDescent="0.5">
      <c r="A880" s="29"/>
      <c r="B880" s="36"/>
      <c r="C880" s="36" t="str">
        <f t="shared" si="3"/>
        <v/>
      </c>
      <c r="D880" s="122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</row>
    <row r="881" spans="1:23" ht="13.9" x14ac:dyDescent="0.5">
      <c r="A881" s="29"/>
      <c r="B881" s="36"/>
      <c r="C881" s="36" t="str">
        <f t="shared" si="3"/>
        <v/>
      </c>
      <c r="D881" s="122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</row>
    <row r="882" spans="1:23" ht="13.9" x14ac:dyDescent="0.5">
      <c r="A882" s="29"/>
      <c r="B882" s="36"/>
      <c r="C882" s="36" t="str">
        <f t="shared" si="3"/>
        <v/>
      </c>
      <c r="D882" s="122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</row>
    <row r="883" spans="1:23" ht="13.9" x14ac:dyDescent="0.5">
      <c r="A883" s="29"/>
      <c r="B883" s="36"/>
      <c r="C883" s="36" t="str">
        <f t="shared" si="3"/>
        <v/>
      </c>
      <c r="D883" s="122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</row>
    <row r="884" spans="1:23" ht="13.9" x14ac:dyDescent="0.5">
      <c r="A884" s="29"/>
      <c r="B884" s="36"/>
      <c r="C884" s="36" t="str">
        <f t="shared" si="3"/>
        <v/>
      </c>
      <c r="D884" s="122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</row>
    <row r="885" spans="1:23" ht="13.9" x14ac:dyDescent="0.5">
      <c r="A885" s="29"/>
      <c r="B885" s="36"/>
      <c r="C885" s="36" t="str">
        <f t="shared" si="3"/>
        <v/>
      </c>
      <c r="D885" s="122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</row>
    <row r="886" spans="1:23" ht="13.9" x14ac:dyDescent="0.5">
      <c r="A886" s="29"/>
      <c r="B886" s="36"/>
      <c r="C886" s="36" t="str">
        <f t="shared" si="3"/>
        <v/>
      </c>
      <c r="D886" s="122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</row>
    <row r="887" spans="1:23" ht="13.9" x14ac:dyDescent="0.5">
      <c r="A887" s="29"/>
      <c r="B887" s="36"/>
      <c r="C887" s="36" t="str">
        <f t="shared" si="3"/>
        <v/>
      </c>
      <c r="D887" s="122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</row>
    <row r="888" spans="1:23" ht="13.9" x14ac:dyDescent="0.5">
      <c r="A888" s="29"/>
      <c r="B888" s="36"/>
      <c r="C888" s="36" t="str">
        <f t="shared" si="3"/>
        <v/>
      </c>
      <c r="D888" s="122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</row>
    <row r="889" spans="1:23" ht="13.9" x14ac:dyDescent="0.5">
      <c r="A889" s="29"/>
      <c r="B889" s="36"/>
      <c r="C889" s="36" t="str">
        <f t="shared" si="3"/>
        <v/>
      </c>
      <c r="D889" s="122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</row>
    <row r="890" spans="1:23" ht="13.9" x14ac:dyDescent="0.5">
      <c r="A890" s="29"/>
      <c r="B890" s="36"/>
      <c r="C890" s="36" t="str">
        <f t="shared" si="3"/>
        <v/>
      </c>
      <c r="D890" s="122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</row>
    <row r="891" spans="1:23" ht="13.9" x14ac:dyDescent="0.5">
      <c r="A891" s="29"/>
      <c r="B891" s="36"/>
      <c r="C891" s="36" t="str">
        <f t="shared" si="3"/>
        <v/>
      </c>
      <c r="D891" s="122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</row>
    <row r="892" spans="1:23" ht="13.9" x14ac:dyDescent="0.5">
      <c r="A892" s="29"/>
      <c r="B892" s="36"/>
      <c r="C892" s="36" t="str">
        <f t="shared" si="3"/>
        <v/>
      </c>
      <c r="D892" s="122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</row>
    <row r="893" spans="1:23" ht="13.9" x14ac:dyDescent="0.5">
      <c r="A893" s="29"/>
      <c r="B893" s="36"/>
      <c r="C893" s="36" t="str">
        <f t="shared" si="3"/>
        <v/>
      </c>
      <c r="D893" s="122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</row>
    <row r="894" spans="1:23" ht="13.9" x14ac:dyDescent="0.5">
      <c r="A894" s="29"/>
      <c r="B894" s="36"/>
      <c r="C894" s="36" t="str">
        <f t="shared" si="3"/>
        <v/>
      </c>
      <c r="D894" s="122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</row>
    <row r="895" spans="1:23" ht="13.9" x14ac:dyDescent="0.5">
      <c r="A895" s="29"/>
      <c r="B895" s="36"/>
      <c r="C895" s="36" t="str">
        <f t="shared" si="3"/>
        <v/>
      </c>
      <c r="D895" s="122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</row>
    <row r="896" spans="1:23" ht="13.9" x14ac:dyDescent="0.5">
      <c r="A896" s="29"/>
      <c r="B896" s="36"/>
      <c r="C896" s="36" t="str">
        <f t="shared" si="3"/>
        <v/>
      </c>
      <c r="D896" s="122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</row>
    <row r="897" spans="1:23" ht="13.9" x14ac:dyDescent="0.5">
      <c r="A897" s="29"/>
      <c r="B897" s="36"/>
      <c r="C897" s="36" t="str">
        <f t="shared" si="3"/>
        <v/>
      </c>
      <c r="D897" s="122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</row>
    <row r="898" spans="1:23" ht="13.9" x14ac:dyDescent="0.5">
      <c r="A898" s="29"/>
      <c r="B898" s="36"/>
      <c r="C898" s="36" t="str">
        <f t="shared" si="3"/>
        <v/>
      </c>
      <c r="D898" s="122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</row>
    <row r="899" spans="1:23" ht="13.9" x14ac:dyDescent="0.5">
      <c r="A899" s="29"/>
      <c r="B899" s="36"/>
      <c r="C899" s="36" t="str">
        <f t="shared" si="3"/>
        <v/>
      </c>
      <c r="D899" s="122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</row>
    <row r="900" spans="1:23" ht="13.9" x14ac:dyDescent="0.5">
      <c r="A900" s="29"/>
      <c r="B900" s="36"/>
      <c r="C900" s="36" t="str">
        <f t="shared" si="3"/>
        <v/>
      </c>
      <c r="D900" s="122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</row>
    <row r="901" spans="1:23" ht="13.9" x14ac:dyDescent="0.5">
      <c r="A901" s="29"/>
      <c r="B901" s="36"/>
      <c r="C901" s="36" t="str">
        <f t="shared" si="3"/>
        <v/>
      </c>
      <c r="D901" s="122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</row>
    <row r="902" spans="1:23" ht="13.9" x14ac:dyDescent="0.5">
      <c r="A902" s="29"/>
      <c r="B902" s="36"/>
      <c r="C902" s="36" t="str">
        <f t="shared" si="3"/>
        <v/>
      </c>
      <c r="D902" s="122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</row>
    <row r="903" spans="1:23" ht="13.9" x14ac:dyDescent="0.5">
      <c r="A903" s="29"/>
      <c r="B903" s="36"/>
      <c r="C903" s="36" t="str">
        <f t="shared" si="3"/>
        <v/>
      </c>
      <c r="D903" s="122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</row>
    <row r="904" spans="1:23" ht="13.9" x14ac:dyDescent="0.5">
      <c r="A904" s="29"/>
      <c r="B904" s="36"/>
      <c r="C904" s="36" t="str">
        <f t="shared" si="3"/>
        <v/>
      </c>
      <c r="D904" s="122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</row>
    <row r="905" spans="1:23" ht="13.9" x14ac:dyDescent="0.5">
      <c r="A905" s="29"/>
      <c r="B905" s="36"/>
      <c r="C905" s="36" t="str">
        <f t="shared" si="3"/>
        <v/>
      </c>
      <c r="D905" s="122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</row>
    <row r="906" spans="1:23" ht="13.9" x14ac:dyDescent="0.5">
      <c r="A906" s="29"/>
      <c r="B906" s="36"/>
      <c r="C906" s="36" t="str">
        <f t="shared" si="3"/>
        <v/>
      </c>
      <c r="D906" s="122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</row>
    <row r="907" spans="1:23" ht="13.9" x14ac:dyDescent="0.5">
      <c r="A907" s="29"/>
      <c r="B907" s="36"/>
      <c r="C907" s="36" t="str">
        <f t="shared" si="3"/>
        <v/>
      </c>
      <c r="D907" s="122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</row>
    <row r="908" spans="1:23" ht="13.9" x14ac:dyDescent="0.5">
      <c r="A908" s="29"/>
      <c r="B908" s="36"/>
      <c r="C908" s="36" t="str">
        <f t="shared" si="3"/>
        <v/>
      </c>
      <c r="D908" s="122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</row>
    <row r="909" spans="1:23" ht="13.9" x14ac:dyDescent="0.5">
      <c r="A909" s="29"/>
      <c r="B909" s="36"/>
      <c r="C909" s="36" t="str">
        <f t="shared" si="3"/>
        <v/>
      </c>
      <c r="D909" s="122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</row>
    <row r="910" spans="1:23" ht="13.9" x14ac:dyDescent="0.5">
      <c r="A910" s="29"/>
      <c r="B910" s="36"/>
      <c r="C910" s="36" t="str">
        <f t="shared" si="3"/>
        <v/>
      </c>
      <c r="D910" s="122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</row>
    <row r="911" spans="1:23" ht="13.9" x14ac:dyDescent="0.5">
      <c r="A911" s="29"/>
      <c r="B911" s="36"/>
      <c r="C911" s="36" t="str">
        <f t="shared" si="3"/>
        <v/>
      </c>
      <c r="D911" s="122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</row>
    <row r="912" spans="1:23" ht="13.9" x14ac:dyDescent="0.5">
      <c r="A912" s="29"/>
      <c r="B912" s="36"/>
      <c r="C912" s="36" t="str">
        <f t="shared" si="3"/>
        <v/>
      </c>
      <c r="D912" s="122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</row>
    <row r="913" spans="1:23" ht="13.9" x14ac:dyDescent="0.5">
      <c r="A913" s="29"/>
      <c r="B913" s="36"/>
      <c r="C913" s="36" t="str">
        <f t="shared" si="3"/>
        <v/>
      </c>
      <c r="D913" s="122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</row>
    <row r="914" spans="1:23" ht="13.9" x14ac:dyDescent="0.5">
      <c r="A914" s="29"/>
      <c r="B914" s="36"/>
      <c r="C914" s="36" t="str">
        <f t="shared" si="3"/>
        <v/>
      </c>
      <c r="D914" s="122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</row>
    <row r="915" spans="1:23" ht="13.9" x14ac:dyDescent="0.5">
      <c r="A915" s="29"/>
      <c r="B915" s="36"/>
      <c r="C915" s="36" t="str">
        <f t="shared" si="3"/>
        <v/>
      </c>
      <c r="D915" s="122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</row>
    <row r="916" spans="1:23" ht="13.9" x14ac:dyDescent="0.5">
      <c r="A916" s="29"/>
      <c r="B916" s="36"/>
      <c r="C916" s="36" t="str">
        <f t="shared" si="3"/>
        <v/>
      </c>
      <c r="D916" s="122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</row>
    <row r="917" spans="1:23" ht="13.9" x14ac:dyDescent="0.5">
      <c r="A917" s="29"/>
      <c r="B917" s="36"/>
      <c r="C917" s="36" t="str">
        <f t="shared" si="3"/>
        <v/>
      </c>
      <c r="D917" s="122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</row>
    <row r="918" spans="1:23" ht="13.9" x14ac:dyDescent="0.5">
      <c r="A918" s="29"/>
      <c r="B918" s="36"/>
      <c r="C918" s="36" t="str">
        <f t="shared" si="3"/>
        <v/>
      </c>
      <c r="D918" s="122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</row>
    <row r="919" spans="1:23" ht="13.9" x14ac:dyDescent="0.5">
      <c r="A919" s="29"/>
      <c r="B919" s="36"/>
      <c r="C919" s="36" t="str">
        <f t="shared" si="3"/>
        <v/>
      </c>
      <c r="D919" s="122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</row>
    <row r="920" spans="1:23" ht="13.9" x14ac:dyDescent="0.5">
      <c r="A920" s="29"/>
      <c r="B920" s="36"/>
      <c r="C920" s="36" t="str">
        <f t="shared" si="3"/>
        <v/>
      </c>
      <c r="D920" s="122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</row>
    <row r="921" spans="1:23" ht="13.9" x14ac:dyDescent="0.5">
      <c r="A921" s="29"/>
      <c r="B921" s="36"/>
      <c r="C921" s="36" t="str">
        <f t="shared" si="3"/>
        <v/>
      </c>
      <c r="D921" s="122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</row>
    <row r="922" spans="1:23" ht="13.9" x14ac:dyDescent="0.5">
      <c r="A922" s="29"/>
      <c r="B922" s="36"/>
      <c r="C922" s="36" t="str">
        <f t="shared" si="3"/>
        <v/>
      </c>
      <c r="D922" s="122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</row>
    <row r="923" spans="1:23" ht="13.9" x14ac:dyDescent="0.5">
      <c r="A923" s="29"/>
      <c r="B923" s="36"/>
      <c r="C923" s="36" t="str">
        <f t="shared" si="3"/>
        <v/>
      </c>
      <c r="D923" s="122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</row>
    <row r="924" spans="1:23" ht="13.9" x14ac:dyDescent="0.5">
      <c r="A924" s="29"/>
      <c r="B924" s="36"/>
      <c r="C924" s="36" t="str">
        <f t="shared" si="3"/>
        <v/>
      </c>
      <c r="D924" s="122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</row>
    <row r="925" spans="1:23" ht="13.9" x14ac:dyDescent="0.5">
      <c r="A925" s="29"/>
      <c r="B925" s="36"/>
      <c r="C925" s="36" t="str">
        <f t="shared" si="3"/>
        <v/>
      </c>
      <c r="D925" s="122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</row>
    <row r="926" spans="1:23" ht="13.9" x14ac:dyDescent="0.5">
      <c r="A926" s="29"/>
      <c r="B926" s="36"/>
      <c r="C926" s="36" t="str">
        <f t="shared" si="3"/>
        <v/>
      </c>
      <c r="D926" s="122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</row>
    <row r="927" spans="1:23" ht="13.9" x14ac:dyDescent="0.5">
      <c r="A927" s="29"/>
      <c r="B927" s="36"/>
      <c r="C927" s="36" t="str">
        <f t="shared" si="3"/>
        <v/>
      </c>
      <c r="D927" s="122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</row>
    <row r="928" spans="1:23" ht="13.9" x14ac:dyDescent="0.5">
      <c r="A928" s="29"/>
      <c r="B928" s="36"/>
      <c r="C928" s="36" t="str">
        <f t="shared" si="3"/>
        <v/>
      </c>
      <c r="D928" s="122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</row>
    <row r="929" spans="1:23" ht="13.9" x14ac:dyDescent="0.5">
      <c r="A929" s="29"/>
      <c r="B929" s="36"/>
      <c r="C929" s="36" t="str">
        <f t="shared" si="3"/>
        <v/>
      </c>
      <c r="D929" s="122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</row>
    <row r="930" spans="1:23" ht="13.9" x14ac:dyDescent="0.5">
      <c r="A930" s="29"/>
      <c r="B930" s="36"/>
      <c r="C930" s="36" t="str">
        <f t="shared" si="3"/>
        <v/>
      </c>
      <c r="D930" s="122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</row>
    <row r="931" spans="1:23" ht="13.9" x14ac:dyDescent="0.5">
      <c r="A931" s="29"/>
      <c r="B931" s="36"/>
      <c r="C931" s="36" t="str">
        <f t="shared" si="3"/>
        <v/>
      </c>
      <c r="D931" s="122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</row>
    <row r="932" spans="1:23" ht="13.9" x14ac:dyDescent="0.5">
      <c r="A932" s="29"/>
      <c r="B932" s="36"/>
      <c r="C932" s="36" t="str">
        <f t="shared" si="3"/>
        <v/>
      </c>
      <c r="D932" s="122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</row>
    <row r="933" spans="1:23" ht="13.9" x14ac:dyDescent="0.5">
      <c r="A933" s="29"/>
      <c r="B933" s="36"/>
      <c r="C933" s="36" t="str">
        <f t="shared" si="3"/>
        <v/>
      </c>
      <c r="D933" s="122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</row>
    <row r="934" spans="1:23" ht="13.9" x14ac:dyDescent="0.5">
      <c r="A934" s="29"/>
      <c r="B934" s="36"/>
      <c r="C934" s="36" t="str">
        <f t="shared" si="3"/>
        <v/>
      </c>
      <c r="D934" s="122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</row>
    <row r="935" spans="1:23" ht="13.9" x14ac:dyDescent="0.5">
      <c r="A935" s="29"/>
      <c r="B935" s="36"/>
      <c r="C935" s="36" t="str">
        <f t="shared" si="3"/>
        <v/>
      </c>
      <c r="D935" s="122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</row>
    <row r="936" spans="1:23" ht="13.9" x14ac:dyDescent="0.5">
      <c r="A936" s="29"/>
      <c r="B936" s="36"/>
      <c r="C936" s="36" t="str">
        <f t="shared" si="3"/>
        <v/>
      </c>
      <c r="D936" s="122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</row>
    <row r="937" spans="1:23" ht="13.9" x14ac:dyDescent="0.5">
      <c r="A937" s="29"/>
      <c r="B937" s="36"/>
      <c r="C937" s="36" t="str">
        <f t="shared" si="3"/>
        <v/>
      </c>
      <c r="D937" s="122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</row>
    <row r="938" spans="1:23" ht="13.9" x14ac:dyDescent="0.5">
      <c r="A938" s="29"/>
      <c r="B938" s="36"/>
      <c r="C938" s="36" t="str">
        <f t="shared" si="3"/>
        <v/>
      </c>
      <c r="D938" s="122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</row>
    <row r="939" spans="1:23" ht="13.9" x14ac:dyDescent="0.5">
      <c r="A939" s="29"/>
      <c r="B939" s="36"/>
      <c r="C939" s="36" t="str">
        <f t="shared" si="3"/>
        <v/>
      </c>
      <c r="D939" s="122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</row>
    <row r="940" spans="1:23" ht="13.9" x14ac:dyDescent="0.5">
      <c r="A940" s="29"/>
      <c r="B940" s="36"/>
      <c r="C940" s="36" t="str">
        <f t="shared" si="3"/>
        <v/>
      </c>
      <c r="D940" s="122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 spans="1:23" ht="13.9" x14ac:dyDescent="0.5">
      <c r="A941" s="29"/>
      <c r="B941" s="36"/>
      <c r="C941" s="36" t="str">
        <f t="shared" si="3"/>
        <v/>
      </c>
      <c r="D941" s="122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 spans="1:23" ht="13.9" x14ac:dyDescent="0.5">
      <c r="A942" s="29"/>
      <c r="B942" s="36"/>
      <c r="C942" s="36" t="str">
        <f t="shared" si="3"/>
        <v/>
      </c>
      <c r="D942" s="122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</row>
    <row r="943" spans="1:23" ht="13.9" x14ac:dyDescent="0.5">
      <c r="A943" s="29"/>
      <c r="B943" s="36"/>
      <c r="C943" s="36" t="str">
        <f t="shared" si="3"/>
        <v/>
      </c>
      <c r="D943" s="122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</row>
    <row r="944" spans="1:23" ht="13.9" x14ac:dyDescent="0.5">
      <c r="A944" s="29"/>
      <c r="B944" s="36"/>
      <c r="C944" s="36" t="str">
        <f t="shared" si="3"/>
        <v/>
      </c>
      <c r="D944" s="122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</row>
    <row r="945" spans="1:23" ht="13.9" x14ac:dyDescent="0.5">
      <c r="A945" s="29"/>
      <c r="B945" s="36"/>
      <c r="C945" s="36" t="str">
        <f t="shared" si="3"/>
        <v/>
      </c>
      <c r="D945" s="122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</row>
    <row r="946" spans="1:23" ht="13.9" x14ac:dyDescent="0.5">
      <c r="A946" s="29"/>
      <c r="B946" s="36"/>
      <c r="C946" s="36" t="str">
        <f t="shared" si="3"/>
        <v/>
      </c>
      <c r="D946" s="122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</row>
    <row r="947" spans="1:23" ht="13.9" x14ac:dyDescent="0.5">
      <c r="A947" s="29"/>
      <c r="B947" s="36"/>
      <c r="C947" s="36" t="str">
        <f t="shared" si="3"/>
        <v/>
      </c>
      <c r="D947" s="122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</row>
    <row r="948" spans="1:23" ht="13.9" x14ac:dyDescent="0.5">
      <c r="A948" s="29"/>
      <c r="B948" s="36"/>
      <c r="C948" s="36" t="str">
        <f t="shared" si="3"/>
        <v/>
      </c>
      <c r="D948" s="122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</row>
    <row r="949" spans="1:23" ht="13.9" x14ac:dyDescent="0.5">
      <c r="A949" s="29"/>
      <c r="B949" s="36"/>
      <c r="C949" s="36" t="str">
        <f t="shared" si="3"/>
        <v/>
      </c>
      <c r="D949" s="122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</row>
    <row r="950" spans="1:23" ht="13.9" x14ac:dyDescent="0.5">
      <c r="A950" s="29"/>
      <c r="B950" s="36"/>
      <c r="C950" s="36" t="str">
        <f t="shared" si="3"/>
        <v/>
      </c>
      <c r="D950" s="122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</row>
    <row r="951" spans="1:23" ht="13.9" x14ac:dyDescent="0.5">
      <c r="A951" s="29"/>
      <c r="B951" s="36"/>
      <c r="C951" s="36" t="str">
        <f t="shared" si="3"/>
        <v/>
      </c>
      <c r="D951" s="122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</row>
    <row r="952" spans="1:23" ht="13.9" x14ac:dyDescent="0.5">
      <c r="A952" s="29"/>
      <c r="B952" s="36"/>
      <c r="C952" s="36" t="str">
        <f t="shared" si="3"/>
        <v/>
      </c>
      <c r="D952" s="122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</row>
    <row r="953" spans="1:23" ht="13.9" x14ac:dyDescent="0.5">
      <c r="A953" s="29"/>
      <c r="B953" s="36"/>
      <c r="C953" s="36" t="str">
        <f t="shared" si="3"/>
        <v/>
      </c>
      <c r="D953" s="122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</row>
    <row r="954" spans="1:23" ht="13.9" x14ac:dyDescent="0.5">
      <c r="A954" s="29"/>
      <c r="B954" s="36"/>
      <c r="C954" s="36" t="str">
        <f t="shared" si="3"/>
        <v/>
      </c>
      <c r="D954" s="122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</row>
    <row r="955" spans="1:23" ht="13.9" x14ac:dyDescent="0.5">
      <c r="A955" s="29"/>
      <c r="B955" s="36"/>
      <c r="C955" s="36" t="str">
        <f t="shared" si="3"/>
        <v/>
      </c>
      <c r="D955" s="122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</row>
    <row r="956" spans="1:23" ht="13.9" x14ac:dyDescent="0.5">
      <c r="A956" s="29"/>
      <c r="B956" s="36"/>
      <c r="C956" s="36" t="str">
        <f t="shared" si="3"/>
        <v/>
      </c>
      <c r="D956" s="122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</row>
    <row r="957" spans="1:23" ht="13.9" x14ac:dyDescent="0.5">
      <c r="A957" s="29"/>
      <c r="B957" s="36"/>
      <c r="C957" s="36" t="str">
        <f t="shared" si="3"/>
        <v/>
      </c>
      <c r="D957" s="122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</row>
    <row r="958" spans="1:23" ht="13.9" x14ac:dyDescent="0.5">
      <c r="A958" s="29"/>
      <c r="B958" s="36"/>
      <c r="C958" s="36" t="str">
        <f t="shared" si="3"/>
        <v/>
      </c>
      <c r="D958" s="122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</row>
    <row r="959" spans="1:23" ht="13.9" x14ac:dyDescent="0.5">
      <c r="A959" s="29"/>
      <c r="B959" s="36"/>
      <c r="C959" s="36" t="str">
        <f t="shared" si="3"/>
        <v/>
      </c>
      <c r="D959" s="122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</row>
    <row r="960" spans="1:23" ht="13.9" x14ac:dyDescent="0.5">
      <c r="A960" s="29"/>
      <c r="B960" s="36"/>
      <c r="C960" s="36" t="str">
        <f t="shared" si="3"/>
        <v/>
      </c>
      <c r="D960" s="122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</row>
    <row r="961" spans="1:23" ht="13.9" x14ac:dyDescent="0.5">
      <c r="A961" s="29"/>
      <c r="B961" s="36"/>
      <c r="C961" s="36" t="str">
        <f t="shared" si="3"/>
        <v/>
      </c>
      <c r="D961" s="122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</row>
    <row r="962" spans="1:23" ht="13.9" x14ac:dyDescent="0.5">
      <c r="A962" s="29"/>
      <c r="B962" s="36"/>
      <c r="C962" s="36" t="str">
        <f t="shared" si="3"/>
        <v/>
      </c>
      <c r="D962" s="122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</row>
    <row r="963" spans="1:23" ht="13.9" x14ac:dyDescent="0.5">
      <c r="A963" s="29"/>
      <c r="B963" s="36"/>
      <c r="C963" s="36" t="str">
        <f t="shared" si="3"/>
        <v/>
      </c>
      <c r="D963" s="122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</row>
    <row r="964" spans="1:23" ht="13.9" x14ac:dyDescent="0.5">
      <c r="A964" s="29"/>
      <c r="B964" s="36"/>
      <c r="C964" s="36" t="str">
        <f t="shared" si="3"/>
        <v/>
      </c>
      <c r="D964" s="122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</row>
    <row r="965" spans="1:23" ht="13.9" x14ac:dyDescent="0.5">
      <c r="A965" s="29"/>
      <c r="B965" s="36"/>
      <c r="C965" s="36" t="str">
        <f t="shared" si="3"/>
        <v/>
      </c>
      <c r="D965" s="122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 spans="1:23" ht="13.9" x14ac:dyDescent="0.5">
      <c r="A966" s="29"/>
      <c r="B966" s="36"/>
      <c r="C966" s="36" t="str">
        <f t="shared" si="3"/>
        <v/>
      </c>
      <c r="D966" s="122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</row>
    <row r="967" spans="1:23" ht="13.9" x14ac:dyDescent="0.5">
      <c r="A967" s="29"/>
      <c r="B967" s="36"/>
      <c r="C967" s="36" t="str">
        <f t="shared" si="3"/>
        <v/>
      </c>
      <c r="D967" s="122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</row>
    <row r="968" spans="1:23" ht="13.9" x14ac:dyDescent="0.5">
      <c r="A968" s="29"/>
      <c r="B968" s="36"/>
      <c r="C968" s="36" t="str">
        <f t="shared" si="3"/>
        <v/>
      </c>
      <c r="D968" s="122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</row>
    <row r="969" spans="1:23" ht="13.9" x14ac:dyDescent="0.5">
      <c r="A969" s="29"/>
      <c r="B969" s="36"/>
      <c r="C969" s="36" t="str">
        <f t="shared" si="3"/>
        <v/>
      </c>
      <c r="D969" s="122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</row>
    <row r="970" spans="1:23" ht="13.9" x14ac:dyDescent="0.5">
      <c r="A970" s="29"/>
      <c r="B970" s="36"/>
      <c r="C970" s="36" t="str">
        <f t="shared" si="3"/>
        <v/>
      </c>
      <c r="D970" s="122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</row>
    <row r="971" spans="1:23" ht="13.9" x14ac:dyDescent="0.5">
      <c r="A971" s="29"/>
      <c r="B971" s="36"/>
      <c r="C971" s="36" t="str">
        <f t="shared" si="3"/>
        <v/>
      </c>
      <c r="D971" s="122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</row>
    <row r="972" spans="1:23" ht="13.9" x14ac:dyDescent="0.5">
      <c r="A972" s="29"/>
      <c r="B972" s="36"/>
      <c r="C972" s="36" t="str">
        <f t="shared" si="3"/>
        <v/>
      </c>
      <c r="D972" s="122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</row>
    <row r="973" spans="1:23" ht="13.9" x14ac:dyDescent="0.5">
      <c r="A973" s="29"/>
      <c r="B973" s="36"/>
      <c r="C973" s="36" t="str">
        <f t="shared" si="3"/>
        <v/>
      </c>
      <c r="D973" s="122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</row>
    <row r="974" spans="1:23" ht="13.9" x14ac:dyDescent="0.5">
      <c r="A974" s="29"/>
      <c r="B974" s="36"/>
      <c r="C974" s="36" t="str">
        <f t="shared" si="3"/>
        <v/>
      </c>
      <c r="D974" s="122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</row>
    <row r="975" spans="1:23" ht="13.9" x14ac:dyDescent="0.5">
      <c r="A975" s="29"/>
      <c r="B975" s="36"/>
      <c r="C975" s="36" t="str">
        <f t="shared" si="3"/>
        <v/>
      </c>
      <c r="D975" s="122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</row>
    <row r="976" spans="1:23" ht="13.9" x14ac:dyDescent="0.5">
      <c r="A976" s="29"/>
      <c r="B976" s="36"/>
      <c r="C976" s="36" t="str">
        <f t="shared" si="3"/>
        <v/>
      </c>
      <c r="D976" s="122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</row>
    <row r="977" spans="1:23" ht="13.9" x14ac:dyDescent="0.5">
      <c r="A977" s="29"/>
      <c r="B977" s="36"/>
      <c r="C977" s="36" t="str">
        <f t="shared" si="3"/>
        <v/>
      </c>
      <c r="D977" s="122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</row>
    <row r="978" spans="1:23" ht="13.9" x14ac:dyDescent="0.5">
      <c r="A978" s="29"/>
      <c r="B978" s="36"/>
      <c r="C978" s="36" t="str">
        <f t="shared" si="3"/>
        <v/>
      </c>
      <c r="D978" s="122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</row>
    <row r="979" spans="1:23" ht="13.9" x14ac:dyDescent="0.5">
      <c r="A979" s="29"/>
      <c r="B979" s="36"/>
      <c r="C979" s="36" t="str">
        <f t="shared" si="3"/>
        <v/>
      </c>
      <c r="D979" s="122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</row>
    <row r="980" spans="1:23" ht="13.9" x14ac:dyDescent="0.5">
      <c r="A980" s="29"/>
      <c r="B980" s="36"/>
      <c r="C980" s="36" t="str">
        <f t="shared" si="3"/>
        <v/>
      </c>
      <c r="D980" s="122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</row>
    <row r="981" spans="1:23" ht="13.9" x14ac:dyDescent="0.5">
      <c r="A981" s="29"/>
      <c r="B981" s="36"/>
      <c r="C981" s="36" t="str">
        <f t="shared" si="3"/>
        <v/>
      </c>
      <c r="D981" s="122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</row>
    <row r="982" spans="1:23" ht="13.9" x14ac:dyDescent="0.5">
      <c r="A982" s="29"/>
      <c r="B982" s="36"/>
      <c r="C982" s="36" t="str">
        <f t="shared" si="3"/>
        <v/>
      </c>
      <c r="D982" s="122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</row>
    <row r="983" spans="1:23" ht="13.9" x14ac:dyDescent="0.5">
      <c r="A983" s="29"/>
      <c r="B983" s="36"/>
      <c r="C983" s="36" t="str">
        <f t="shared" si="3"/>
        <v/>
      </c>
      <c r="D983" s="122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</row>
    <row r="984" spans="1:23" ht="13.9" x14ac:dyDescent="0.5">
      <c r="A984" s="29"/>
      <c r="B984" s="36"/>
      <c r="C984" s="36" t="str">
        <f t="shared" si="3"/>
        <v/>
      </c>
      <c r="D984" s="122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</row>
    <row r="985" spans="1:23" ht="13.9" x14ac:dyDescent="0.5">
      <c r="A985" s="29"/>
      <c r="B985" s="36"/>
      <c r="C985" s="36" t="str">
        <f t="shared" si="3"/>
        <v/>
      </c>
      <c r="D985" s="122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</row>
    <row r="986" spans="1:23" ht="13.9" x14ac:dyDescent="0.5">
      <c r="A986" s="29"/>
      <c r="B986" s="36"/>
      <c r="C986" s="36" t="str">
        <f t="shared" si="3"/>
        <v/>
      </c>
      <c r="D986" s="122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</row>
    <row r="987" spans="1:23" ht="13.9" x14ac:dyDescent="0.5">
      <c r="A987" s="29"/>
      <c r="B987" s="36"/>
      <c r="C987" s="36" t="str">
        <f t="shared" si="3"/>
        <v/>
      </c>
      <c r="D987" s="122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</row>
    <row r="988" spans="1:23" ht="13.9" x14ac:dyDescent="0.5">
      <c r="A988" s="29"/>
      <c r="B988" s="36"/>
      <c r="C988" s="36" t="str">
        <f t="shared" si="3"/>
        <v/>
      </c>
      <c r="D988" s="122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</row>
    <row r="989" spans="1:23" ht="13.9" x14ac:dyDescent="0.5">
      <c r="A989" s="29"/>
      <c r="B989" s="36"/>
      <c r="C989" s="36" t="str">
        <f t="shared" si="3"/>
        <v/>
      </c>
      <c r="D989" s="122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</row>
    <row r="990" spans="1:23" ht="13.9" x14ac:dyDescent="0.5">
      <c r="A990" s="29"/>
      <c r="B990" s="36"/>
      <c r="C990" s="36" t="str">
        <f t="shared" si="3"/>
        <v/>
      </c>
      <c r="D990" s="122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</row>
    <row r="991" spans="1:23" ht="13.9" x14ac:dyDescent="0.5">
      <c r="A991" s="29"/>
      <c r="B991" s="36"/>
      <c r="C991" s="36" t="str">
        <f t="shared" si="3"/>
        <v/>
      </c>
      <c r="D991" s="122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</row>
    <row r="992" spans="1:23" ht="13.9" x14ac:dyDescent="0.5">
      <c r="A992" s="29"/>
      <c r="B992" s="36"/>
      <c r="C992" s="36" t="str">
        <f t="shared" si="3"/>
        <v/>
      </c>
      <c r="D992" s="122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</row>
    <row r="993" spans="1:23" ht="13.9" x14ac:dyDescent="0.5">
      <c r="A993" s="29"/>
      <c r="B993" s="36"/>
      <c r="C993" s="36" t="str">
        <f t="shared" si="3"/>
        <v/>
      </c>
      <c r="D993" s="122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</row>
    <row r="994" spans="1:23" ht="13.9" x14ac:dyDescent="0.5">
      <c r="A994" s="29"/>
      <c r="B994" s="36"/>
      <c r="C994" s="36" t="str">
        <f t="shared" si="3"/>
        <v/>
      </c>
      <c r="D994" s="122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</row>
    <row r="995" spans="1:23" ht="13.9" x14ac:dyDescent="0.5">
      <c r="A995" s="29"/>
      <c r="B995" s="36"/>
      <c r="C995" s="36" t="str">
        <f t="shared" si="3"/>
        <v/>
      </c>
      <c r="D995" s="122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</row>
    <row r="996" spans="1:23" ht="13.9" x14ac:dyDescent="0.5">
      <c r="A996" s="29"/>
      <c r="B996" s="36"/>
      <c r="C996" s="36" t="str">
        <f t="shared" si="3"/>
        <v/>
      </c>
      <c r="D996" s="122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</row>
    <row r="997" spans="1:23" ht="13.9" x14ac:dyDescent="0.5">
      <c r="A997" s="29"/>
      <c r="B997" s="36"/>
      <c r="C997" s="36" t="str">
        <f t="shared" si="3"/>
        <v/>
      </c>
      <c r="D997" s="122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</row>
    <row r="998" spans="1:23" ht="13.9" x14ac:dyDescent="0.5">
      <c r="A998" s="29"/>
      <c r="B998" s="36"/>
      <c r="C998" s="36" t="str">
        <f t="shared" si="3"/>
        <v/>
      </c>
      <c r="D998" s="122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</row>
    <row r="999" spans="1:23" ht="13.9" x14ac:dyDescent="0.5">
      <c r="A999" s="29"/>
      <c r="B999" s="36"/>
      <c r="C999" s="36" t="str">
        <f t="shared" si="3"/>
        <v/>
      </c>
      <c r="D999" s="122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</row>
    <row r="1000" spans="1:23" ht="13.9" x14ac:dyDescent="0.5">
      <c r="A1000" s="29"/>
      <c r="B1000" s="36"/>
      <c r="C1000" s="36" t="str">
        <f t="shared" si="3"/>
        <v/>
      </c>
      <c r="D1000" s="122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</row>
    <row r="1001" spans="1:23" ht="13.9" x14ac:dyDescent="0.5">
      <c r="A1001" s="29"/>
      <c r="B1001" s="36"/>
      <c r="C1001" s="36" t="str">
        <f t="shared" si="3"/>
        <v/>
      </c>
      <c r="D1001" s="122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</row>
    <row r="1002" spans="1:23" ht="13.9" x14ac:dyDescent="0.5">
      <c r="A1002" s="29"/>
      <c r="B1002" s="36"/>
      <c r="C1002" s="36" t="str">
        <f t="shared" si="3"/>
        <v/>
      </c>
      <c r="D1002" s="122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</row>
    <row r="1003" spans="1:23" ht="13.9" x14ac:dyDescent="0.5">
      <c r="A1003" s="29"/>
      <c r="B1003" s="36"/>
      <c r="C1003" s="36" t="str">
        <f t="shared" si="3"/>
        <v/>
      </c>
      <c r="D1003" s="122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</row>
    <row r="1004" spans="1:23" ht="13.9" x14ac:dyDescent="0.5">
      <c r="A1004" s="29"/>
      <c r="B1004" s="36"/>
      <c r="C1004" s="36" t="str">
        <f t="shared" si="3"/>
        <v/>
      </c>
      <c r="D1004" s="122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</row>
    <row r="1005" spans="1:23" ht="13.9" x14ac:dyDescent="0.5">
      <c r="A1005" s="29"/>
      <c r="B1005" s="36"/>
      <c r="C1005" s="36" t="str">
        <f t="shared" si="3"/>
        <v/>
      </c>
      <c r="D1005" s="122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</row>
    <row r="1006" spans="1:23" ht="13.9" x14ac:dyDescent="0.5">
      <c r="A1006" s="29"/>
      <c r="B1006" s="36"/>
      <c r="C1006" s="36" t="str">
        <f t="shared" si="3"/>
        <v/>
      </c>
      <c r="D1006" s="122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</row>
    <row r="1007" spans="1:23" ht="13.9" x14ac:dyDescent="0.5">
      <c r="A1007" s="29"/>
      <c r="B1007" s="36"/>
      <c r="C1007" s="36" t="str">
        <f t="shared" si="3"/>
        <v/>
      </c>
      <c r="D1007" s="122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</row>
    <row r="1008" spans="1:23" ht="13.9" x14ac:dyDescent="0.5">
      <c r="A1008" s="29"/>
      <c r="B1008" s="36"/>
      <c r="C1008" s="36" t="str">
        <f t="shared" si="3"/>
        <v/>
      </c>
      <c r="D1008" s="122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</row>
    <row r="1009" spans="1:23" ht="13.9" x14ac:dyDescent="0.5">
      <c r="A1009" s="29"/>
      <c r="B1009" s="36"/>
      <c r="C1009" s="36" t="str">
        <f t="shared" si="3"/>
        <v/>
      </c>
      <c r="D1009" s="122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</row>
    <row r="1010" spans="1:23" ht="13.9" x14ac:dyDescent="0.5">
      <c r="A1010" s="29"/>
      <c r="B1010" s="36"/>
      <c r="C1010" s="36" t="str">
        <f t="shared" si="3"/>
        <v/>
      </c>
      <c r="D1010" s="122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</row>
    <row r="1011" spans="1:23" ht="13.9" x14ac:dyDescent="0.5">
      <c r="A1011" s="29"/>
      <c r="B1011" s="36"/>
      <c r="C1011" s="36" t="str">
        <f t="shared" si="3"/>
        <v/>
      </c>
      <c r="D1011" s="122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</row>
    <row r="1012" spans="1:23" ht="13.9" x14ac:dyDescent="0.5">
      <c r="A1012" s="29"/>
      <c r="B1012" s="36"/>
      <c r="C1012" s="36" t="str">
        <f t="shared" si="3"/>
        <v/>
      </c>
      <c r="D1012" s="122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</row>
    <row r="1013" spans="1:23" ht="13.9" x14ac:dyDescent="0.5">
      <c r="A1013" s="29"/>
      <c r="B1013" s="36"/>
      <c r="C1013" s="36" t="str">
        <f t="shared" si="3"/>
        <v/>
      </c>
      <c r="D1013" s="122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</row>
    <row r="1014" spans="1:23" ht="13.9" x14ac:dyDescent="0.5">
      <c r="A1014" s="29"/>
      <c r="B1014" s="36"/>
      <c r="C1014" s="36" t="str">
        <f t="shared" si="3"/>
        <v/>
      </c>
      <c r="D1014" s="122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</row>
  </sheetData>
  <mergeCells count="24">
    <mergeCell ref="A1:H2"/>
    <mergeCell ref="A3:H3"/>
    <mergeCell ref="I3:I16"/>
    <mergeCell ref="A4:H4"/>
    <mergeCell ref="B5:B14"/>
    <mergeCell ref="G5:G14"/>
    <mergeCell ref="D15:E15"/>
    <mergeCell ref="A16:H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H17"/>
    <mergeCell ref="A20:B20"/>
    <mergeCell ref="F20:H20"/>
    <mergeCell ref="A21:B21"/>
    <mergeCell ref="A22:B22"/>
    <mergeCell ref="G21:H21"/>
  </mergeCells>
  <conditionalFormatting sqref="G24:H24">
    <cfRule type="cellIs" dxfId="35" priority="1" operator="equal">
      <formula>"SPACE TERSEDIA"</formula>
    </cfRule>
    <cfRule type="cellIs" dxfId="34" priority="2" operator="equal">
      <formula>"FULL"</formula>
    </cfRule>
    <cfRule type="cellIs" dxfId="33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outlinePr summaryBelow="0" summaryRight="0"/>
  </sheetPr>
  <dimension ref="A1:W1014"/>
  <sheetViews>
    <sheetView topLeftCell="A10" workbookViewId="0">
      <selection activeCell="J21" sqref="J21"/>
    </sheetView>
  </sheetViews>
  <sheetFormatPr defaultColWidth="12.59765625" defaultRowHeight="15.75" customHeight="1" x14ac:dyDescent="0.35"/>
  <cols>
    <col min="1" max="8" width="14.73046875" customWidth="1"/>
    <col min="9" max="9" width="8.86328125" customWidth="1"/>
  </cols>
  <sheetData>
    <row r="1" spans="1:23" ht="13.9" x14ac:dyDescent="0.5">
      <c r="A1" s="294" t="s">
        <v>121</v>
      </c>
      <c r="B1" s="284"/>
      <c r="C1" s="284"/>
      <c r="D1" s="284"/>
      <c r="E1" s="284"/>
      <c r="F1" s="284"/>
      <c r="G1" s="284"/>
      <c r="H1" s="284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3"/>
      <c r="I3" s="297" t="s">
        <v>31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ht="16.5" customHeight="1" x14ac:dyDescent="0.5">
      <c r="A4" s="305"/>
      <c r="B4" s="296"/>
      <c r="C4" s="296"/>
      <c r="D4" s="296"/>
      <c r="E4" s="296"/>
      <c r="F4" s="296"/>
      <c r="G4" s="296"/>
      <c r="H4" s="293"/>
      <c r="I4" s="284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 spans="1:23" ht="37.5" customHeight="1" x14ac:dyDescent="0.5">
      <c r="A5" s="123" t="s">
        <v>122</v>
      </c>
      <c r="B5" s="298"/>
      <c r="C5" s="124" t="s">
        <v>123</v>
      </c>
      <c r="D5" s="124" t="s">
        <v>123</v>
      </c>
      <c r="E5" s="125" t="s">
        <v>123</v>
      </c>
      <c r="F5" s="125" t="s">
        <v>123</v>
      </c>
      <c r="G5" s="298"/>
      <c r="H5" s="125" t="s">
        <v>123</v>
      </c>
      <c r="I5" s="284"/>
      <c r="J5" s="114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spans="1:23" ht="37.5" customHeight="1" x14ac:dyDescent="0.5">
      <c r="A6" s="123" t="s">
        <v>122</v>
      </c>
      <c r="B6" s="299"/>
      <c r="C6" s="124" t="s">
        <v>123</v>
      </c>
      <c r="D6" s="124" t="s">
        <v>123</v>
      </c>
      <c r="E6" s="125" t="s">
        <v>123</v>
      </c>
      <c r="F6" s="125" t="s">
        <v>123</v>
      </c>
      <c r="G6" s="299"/>
      <c r="H6" s="125" t="s">
        <v>123</v>
      </c>
      <c r="I6" s="284"/>
      <c r="J6" s="114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 spans="1:23" ht="37.5" customHeight="1" x14ac:dyDescent="0.5">
      <c r="A7" s="123" t="s">
        <v>122</v>
      </c>
      <c r="B7" s="299"/>
      <c r="C7" s="126"/>
      <c r="D7" s="124" t="s">
        <v>123</v>
      </c>
      <c r="E7" s="125" t="s">
        <v>123</v>
      </c>
      <c r="F7" s="125" t="s">
        <v>123</v>
      </c>
      <c r="G7" s="299"/>
      <c r="H7" s="125" t="s">
        <v>123</v>
      </c>
      <c r="I7" s="284"/>
      <c r="J7" s="114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 spans="1:23" ht="37.5" customHeight="1" x14ac:dyDescent="0.5">
      <c r="A8" s="123" t="s">
        <v>122</v>
      </c>
      <c r="B8" s="299"/>
      <c r="C8" s="126"/>
      <c r="D8" s="124" t="s">
        <v>123</v>
      </c>
      <c r="E8" s="125" t="s">
        <v>123</v>
      </c>
      <c r="F8" s="125" t="s">
        <v>123</v>
      </c>
      <c r="G8" s="299"/>
      <c r="H8" s="125" t="s">
        <v>123</v>
      </c>
      <c r="I8" s="284"/>
      <c r="J8" s="114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23" ht="37.5" customHeight="1" x14ac:dyDescent="0.5">
      <c r="A9" s="127" t="s">
        <v>124</v>
      </c>
      <c r="B9" s="299"/>
      <c r="C9" s="126"/>
      <c r="D9" s="124" t="s">
        <v>123</v>
      </c>
      <c r="E9" s="125" t="s">
        <v>123</v>
      </c>
      <c r="F9" s="125" t="s">
        <v>123</v>
      </c>
      <c r="G9" s="299"/>
      <c r="H9" s="125" t="s">
        <v>123</v>
      </c>
      <c r="I9" s="284"/>
      <c r="J9" s="114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spans="1:23" ht="37.5" customHeight="1" x14ac:dyDescent="0.5">
      <c r="A10" s="127" t="s">
        <v>124</v>
      </c>
      <c r="B10" s="299"/>
      <c r="C10" s="126"/>
      <c r="D10" s="124" t="s">
        <v>123</v>
      </c>
      <c r="E10" s="125" t="s">
        <v>123</v>
      </c>
      <c r="F10" s="125" t="s">
        <v>123</v>
      </c>
      <c r="G10" s="299"/>
      <c r="H10" s="125" t="s">
        <v>123</v>
      </c>
      <c r="I10" s="284"/>
      <c r="J10" s="114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 spans="1:23" ht="37.5" customHeight="1" x14ac:dyDescent="0.5">
      <c r="A11" s="127" t="s">
        <v>124</v>
      </c>
      <c r="B11" s="299"/>
      <c r="C11" s="126"/>
      <c r="D11" s="124" t="s">
        <v>123</v>
      </c>
      <c r="E11" s="125" t="s">
        <v>123</v>
      </c>
      <c r="F11" s="125" t="s">
        <v>123</v>
      </c>
      <c r="G11" s="299"/>
      <c r="H11" s="125" t="s">
        <v>123</v>
      </c>
      <c r="I11" s="284"/>
      <c r="J11" s="114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spans="1:23" ht="37.5" customHeight="1" x14ac:dyDescent="0.5">
      <c r="A12" s="127" t="s">
        <v>124</v>
      </c>
      <c r="B12" s="299"/>
      <c r="C12" s="126"/>
      <c r="D12" s="124" t="s">
        <v>123</v>
      </c>
      <c r="E12" s="125" t="s">
        <v>123</v>
      </c>
      <c r="F12" s="125" t="s">
        <v>123</v>
      </c>
      <c r="G12" s="299"/>
      <c r="H12" s="125" t="s">
        <v>123</v>
      </c>
      <c r="I12" s="284"/>
      <c r="J12" s="114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23" ht="37.5" customHeight="1" x14ac:dyDescent="0.5">
      <c r="A13" s="127" t="s">
        <v>124</v>
      </c>
      <c r="B13" s="299"/>
      <c r="C13" s="126"/>
      <c r="D13" s="124" t="s">
        <v>123</v>
      </c>
      <c r="E13" s="125" t="s">
        <v>123</v>
      </c>
      <c r="F13" s="125" t="s">
        <v>123</v>
      </c>
      <c r="G13" s="299"/>
      <c r="H13" s="125" t="s">
        <v>123</v>
      </c>
      <c r="I13" s="284"/>
      <c r="J13" s="11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ht="37.5" customHeight="1" x14ac:dyDescent="0.5">
      <c r="A14" s="127" t="s">
        <v>124</v>
      </c>
      <c r="B14" s="300"/>
      <c r="C14" s="126"/>
      <c r="D14" s="124" t="s">
        <v>123</v>
      </c>
      <c r="E14" s="125" t="s">
        <v>123</v>
      </c>
      <c r="F14" s="125" t="s">
        <v>123</v>
      </c>
      <c r="G14" s="300"/>
      <c r="H14" s="125" t="s">
        <v>123</v>
      </c>
      <c r="I14" s="284"/>
      <c r="J14" s="11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ht="16.5" customHeight="1" x14ac:dyDescent="0.5">
      <c r="A15" s="30"/>
      <c r="B15" s="31" t="s">
        <v>32</v>
      </c>
      <c r="C15" s="31"/>
      <c r="D15" s="292"/>
      <c r="E15" s="293"/>
      <c r="F15" s="31"/>
      <c r="G15" s="31" t="s">
        <v>33</v>
      </c>
      <c r="H15" s="30"/>
      <c r="I15" s="284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spans="1:23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3"/>
      <c r="I16" s="284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spans="1:23" ht="40.5" customHeight="1" x14ac:dyDescent="0.5">
      <c r="A17" s="283" t="s">
        <v>120</v>
      </c>
      <c r="B17" s="284"/>
      <c r="C17" s="284"/>
      <c r="D17" s="284"/>
      <c r="E17" s="284"/>
      <c r="F17" s="284"/>
      <c r="G17" s="284"/>
      <c r="H17" s="284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 spans="1:23" ht="13.9" x14ac:dyDescent="0.5">
      <c r="A18" s="35"/>
      <c r="B18" s="35"/>
      <c r="C18" s="35"/>
      <c r="D18" s="35"/>
      <c r="E18" s="35"/>
      <c r="F18" s="35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spans="1:23" ht="13.9" x14ac:dyDescent="0.5">
      <c r="A19" s="35"/>
      <c r="B19" s="35"/>
      <c r="C19" s="35"/>
      <c r="D19" s="35"/>
      <c r="E19" s="35"/>
      <c r="F19" s="35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spans="1:23" ht="13.9" x14ac:dyDescent="0.5">
      <c r="A20" s="285" t="s">
        <v>6</v>
      </c>
      <c r="B20" s="284"/>
      <c r="C20" s="35" t="s">
        <v>39</v>
      </c>
      <c r="D20" s="128" t="s">
        <v>40</v>
      </c>
      <c r="E20" s="35" t="s">
        <v>41</v>
      </c>
      <c r="F20" s="286" t="s">
        <v>42</v>
      </c>
      <c r="G20" s="287"/>
      <c r="H20" s="288"/>
      <c r="I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1:23" ht="13.9" x14ac:dyDescent="0.5">
      <c r="A21" s="289" t="str">
        <f ca="1">IFERROR(__xludf.DUMMYFUNCTION("IFERROR(
  UNIQUE(
    FILTER(
      {A5:A14;C5:C14;D5:D14;E5:E14;F5:F14;H5:H14
},
{A5:A14;C5:C14;D5:D14;E5:E14;F5:F14;H5:H14}&lt;&gt;""""
    )
  ),
  """"
)"),"PT. FRESH FACTORY (SEGAR )")</f>
        <v>PT. FRESH FACTORY (SEGAR )</v>
      </c>
      <c r="B21" s="284"/>
      <c r="C21" s="36">
        <f t="shared" ref="C21:C49" ca="1" si="0">IF(A21="","",COUNTIF($A$5:$H$14,A21)*25 + IFERROR(D21,0))</f>
        <v>100</v>
      </c>
      <c r="D21" s="129"/>
      <c r="F21" s="38" t="s">
        <v>43</v>
      </c>
      <c r="G21" s="290">
        <v>1500</v>
      </c>
      <c r="H21" s="288"/>
      <c r="I21" s="29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 spans="1:23" ht="13.9" x14ac:dyDescent="0.5">
      <c r="A22" s="289" t="str">
        <f ca="1">IFERROR(__xludf.DUMMYFUNCTION("""COMPUTED_VALUE"""),"PT. MULIA INSPIRA LOGISTIK")</f>
        <v>PT. MULIA INSPIRA LOGISTIK</v>
      </c>
      <c r="B22" s="284"/>
      <c r="C22" s="36">
        <f t="shared" ca="1" si="0"/>
        <v>150</v>
      </c>
      <c r="D22" s="129"/>
      <c r="F22" s="38" t="s">
        <v>44</v>
      </c>
      <c r="G22" s="39">
        <f ca="1">SUM(C21:C1014)</f>
        <v>1320</v>
      </c>
      <c r="H22" s="41" t="str">
        <f ca="1">IFERROR(__xludf.DUMMYFUNCTION("IF(
SUM(C21:C1014)&lt;=800,
SPARKLINE(SUM(C21:C1014),{""charttype"",""bar"";""max"",1500;""color1"",""#2ECC71""}),
IF(
SUM(C21:C1014)&lt;=1200,
SPARKLINE(SUM(C21:C1014),{""charttype"",""bar"";""max"",1500;""color1"",""#F1C40F""}),
SPARKLINE(SUM(C21:C1014),{""ch"&amp;"arttype"",""bar"";""max"",1500;""color1"",""#E74C3C""})
))
"),"")</f>
        <v/>
      </c>
      <c r="I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 spans="1:23" ht="13.9" x14ac:dyDescent="0.5">
      <c r="A23" s="289" t="str">
        <f ca="1">IFERROR(__xludf.DUMMYFUNCTION("""COMPUTED_VALUE"""),"PT. HOSHIZAKI INDONESIA")</f>
        <v>PT. HOSHIZAKI INDONESIA</v>
      </c>
      <c r="B23" s="284"/>
      <c r="C23" s="36">
        <f t="shared" ca="1" si="0"/>
        <v>1070</v>
      </c>
      <c r="D23" s="129">
        <v>20</v>
      </c>
      <c r="F23" s="38" t="s">
        <v>45</v>
      </c>
      <c r="G23" s="290">
        <f ca="1">G21-G22</f>
        <v>180</v>
      </c>
      <c r="H23" s="288"/>
      <c r="I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spans="1:23" ht="13.9" x14ac:dyDescent="0.5">
      <c r="A24" s="289"/>
      <c r="B24" s="284"/>
      <c r="C24" s="36" t="str">
        <f t="shared" si="0"/>
        <v/>
      </c>
      <c r="D24" s="129"/>
      <c r="F24" s="38" t="s">
        <v>46</v>
      </c>
      <c r="G24" s="291" t="str">
        <f ca="1">IF(G23&lt;=0,"SPACE PENUH","SPACE TERSEDIA")</f>
        <v>SPACE TERSEDIA</v>
      </c>
      <c r="H24" s="288"/>
      <c r="I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spans="1:23" ht="13.9" x14ac:dyDescent="0.5">
      <c r="A25" s="289"/>
      <c r="B25" s="284"/>
      <c r="C25" s="36" t="str">
        <f t="shared" si="0"/>
        <v/>
      </c>
      <c r="D25" s="37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 spans="1:23" ht="13.9" x14ac:dyDescent="0.5">
      <c r="A26" s="289"/>
      <c r="B26" s="284"/>
      <c r="C26" s="36" t="str">
        <f t="shared" si="0"/>
        <v/>
      </c>
      <c r="D26" s="3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spans="1:23" ht="13.9" x14ac:dyDescent="0.5">
      <c r="A27" s="289"/>
      <c r="B27" s="284"/>
      <c r="C27" s="36" t="str">
        <f t="shared" si="0"/>
        <v/>
      </c>
      <c r="D27" s="3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1:23" ht="13.9" x14ac:dyDescent="0.5">
      <c r="A28" s="289"/>
      <c r="B28" s="284"/>
      <c r="C28" s="36" t="str">
        <f t="shared" si="0"/>
        <v/>
      </c>
      <c r="D28" s="3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spans="1:23" ht="13.9" x14ac:dyDescent="0.5">
      <c r="A29" s="289"/>
      <c r="B29" s="284"/>
      <c r="C29" s="36" t="str">
        <f t="shared" si="0"/>
        <v/>
      </c>
      <c r="D29" s="3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spans="1:23" ht="13.9" x14ac:dyDescent="0.5">
      <c r="A30" s="289"/>
      <c r="B30" s="284"/>
      <c r="C30" s="36" t="str">
        <f t="shared" si="0"/>
        <v/>
      </c>
      <c r="D30" s="3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 spans="1:23" ht="13.9" x14ac:dyDescent="0.5">
      <c r="A31" s="29"/>
      <c r="B31" s="36"/>
      <c r="C31" s="36" t="str">
        <f t="shared" si="0"/>
        <v/>
      </c>
      <c r="D31" s="3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 spans="1:23" ht="13.9" x14ac:dyDescent="0.5">
      <c r="A32" s="29"/>
      <c r="B32" s="36"/>
      <c r="C32" s="36" t="str">
        <f t="shared" si="0"/>
        <v/>
      </c>
      <c r="D32" s="37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spans="1:23" ht="13.9" x14ac:dyDescent="0.5">
      <c r="A33" s="29"/>
      <c r="B33" s="36"/>
      <c r="C33" s="36" t="str">
        <f t="shared" si="0"/>
        <v/>
      </c>
      <c r="D33" s="37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</row>
    <row r="34" spans="1:23" ht="13.9" x14ac:dyDescent="0.5">
      <c r="A34" s="29"/>
      <c r="B34" s="36"/>
      <c r="C34" s="36" t="str">
        <f t="shared" si="0"/>
        <v/>
      </c>
      <c r="D34" s="37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</row>
    <row r="35" spans="1:23" ht="13.9" x14ac:dyDescent="0.5">
      <c r="A35" s="29"/>
      <c r="B35" s="36"/>
      <c r="C35" s="36" t="str">
        <f t="shared" si="0"/>
        <v/>
      </c>
      <c r="D35" s="37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</row>
    <row r="36" spans="1:23" ht="13.9" x14ac:dyDescent="0.5">
      <c r="A36" s="29"/>
      <c r="B36" s="36"/>
      <c r="C36" s="36" t="str">
        <f t="shared" si="0"/>
        <v/>
      </c>
      <c r="D36" s="3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</row>
    <row r="37" spans="1:23" ht="13.9" x14ac:dyDescent="0.5">
      <c r="A37" s="29"/>
      <c r="B37" s="36"/>
      <c r="C37" s="36" t="str">
        <f t="shared" si="0"/>
        <v/>
      </c>
      <c r="D37" s="37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spans="1:23" ht="13.9" x14ac:dyDescent="0.5">
      <c r="A38" s="29"/>
      <c r="B38" s="36"/>
      <c r="C38" s="36" t="str">
        <f t="shared" si="0"/>
        <v/>
      </c>
      <c r="D38" s="37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</row>
    <row r="39" spans="1:23" ht="13.9" x14ac:dyDescent="0.5">
      <c r="A39" s="29"/>
      <c r="B39" s="36"/>
      <c r="C39" s="36" t="str">
        <f t="shared" si="0"/>
        <v/>
      </c>
      <c r="D39" s="37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</row>
    <row r="40" spans="1:23" ht="13.9" x14ac:dyDescent="0.5">
      <c r="A40" s="29"/>
      <c r="B40" s="36"/>
      <c r="C40" s="36" t="str">
        <f t="shared" si="0"/>
        <v/>
      </c>
      <c r="D40" s="37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spans="1:23" ht="13.9" x14ac:dyDescent="0.5">
      <c r="A41" s="29"/>
      <c r="B41" s="36"/>
      <c r="C41" s="36" t="str">
        <f t="shared" si="0"/>
        <v/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 spans="1:23" ht="13.9" x14ac:dyDescent="0.5">
      <c r="A42" s="29"/>
      <c r="B42" s="36"/>
      <c r="C42" s="36" t="str">
        <f t="shared" si="0"/>
        <v/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</row>
    <row r="43" spans="1:23" ht="13.9" x14ac:dyDescent="0.5">
      <c r="A43" s="29"/>
      <c r="B43" s="36"/>
      <c r="C43" s="36" t="str">
        <f t="shared" si="0"/>
        <v/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spans="1:23" ht="13.9" x14ac:dyDescent="0.5">
      <c r="A44" s="29"/>
      <c r="B44" s="36"/>
      <c r="C44" s="36" t="str">
        <f t="shared" si="0"/>
        <v/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</row>
    <row r="45" spans="1:23" ht="13.9" x14ac:dyDescent="0.5">
      <c r="A45" s="29"/>
      <c r="B45" s="36"/>
      <c r="C45" s="36" t="str">
        <f t="shared" si="0"/>
        <v/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</row>
    <row r="46" spans="1:23" ht="13.9" x14ac:dyDescent="0.5">
      <c r="A46" s="29"/>
      <c r="B46" s="36"/>
      <c r="C46" s="36" t="str">
        <f t="shared" si="0"/>
        <v/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spans="1:23" ht="13.9" x14ac:dyDescent="0.5">
      <c r="A47" s="29"/>
      <c r="B47" s="36"/>
      <c r="C47" s="36" t="str">
        <f t="shared" si="0"/>
        <v/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</row>
    <row r="48" spans="1:23" ht="13.9" x14ac:dyDescent="0.5">
      <c r="A48" s="29"/>
      <c r="B48" s="36"/>
      <c r="C48" s="36" t="str">
        <f t="shared" si="0"/>
        <v/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</row>
    <row r="49" spans="1:23" ht="13.9" x14ac:dyDescent="0.5">
      <c r="A49" s="29"/>
      <c r="B49" s="36"/>
      <c r="C49" s="36" t="str">
        <f t="shared" si="0"/>
        <v/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 spans="1:23" ht="13.9" x14ac:dyDescent="0.5">
      <c r="A50" s="29"/>
      <c r="B50" s="36"/>
      <c r="C50" s="36" t="str">
        <f t="shared" ref="C50:C304" si="1">IF(A50="","",COUNTIF($A$5:$H$10,A50)*50 + IFERROR(#REF!,0))</f>
        <v/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</row>
    <row r="51" spans="1:23" ht="13.9" x14ac:dyDescent="0.5">
      <c r="A51" s="29"/>
      <c r="B51" s="36"/>
      <c r="C51" s="36" t="str">
        <f t="shared" si="1"/>
        <v/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 spans="1:23" ht="13.9" x14ac:dyDescent="0.5">
      <c r="A52" s="29"/>
      <c r="B52" s="36"/>
      <c r="C52" s="36" t="str">
        <f t="shared" si="1"/>
        <v/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spans="1:23" ht="13.9" x14ac:dyDescent="0.5">
      <c r="A53" s="29"/>
      <c r="B53" s="36"/>
      <c r="C53" s="36" t="str">
        <f t="shared" si="1"/>
        <v/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</row>
    <row r="54" spans="1:23" ht="13.9" x14ac:dyDescent="0.5">
      <c r="A54" s="29"/>
      <c r="B54" s="36"/>
      <c r="C54" s="36" t="str">
        <f t="shared" si="1"/>
        <v/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</row>
    <row r="55" spans="1:23" ht="13.9" x14ac:dyDescent="0.5">
      <c r="A55" s="29"/>
      <c r="B55" s="36"/>
      <c r="C55" s="36" t="str">
        <f t="shared" si="1"/>
        <v/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spans="1:23" ht="13.9" x14ac:dyDescent="0.5">
      <c r="A56" s="29"/>
      <c r="B56" s="36"/>
      <c r="C56" s="36" t="str">
        <f t="shared" si="1"/>
        <v/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</row>
    <row r="57" spans="1:23" ht="13.9" x14ac:dyDescent="0.5">
      <c r="A57" s="29"/>
      <c r="B57" s="36"/>
      <c r="C57" s="36" t="str">
        <f t="shared" si="1"/>
        <v/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</row>
    <row r="58" spans="1:23" ht="13.9" x14ac:dyDescent="0.5">
      <c r="A58" s="29"/>
      <c r="B58" s="36"/>
      <c r="C58" s="36" t="str">
        <f t="shared" si="1"/>
        <v/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spans="1:23" ht="13.9" x14ac:dyDescent="0.5">
      <c r="A59" s="29"/>
      <c r="B59" s="36"/>
      <c r="C59" s="36" t="str">
        <f t="shared" si="1"/>
        <v/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</row>
    <row r="60" spans="1:23" ht="13.9" x14ac:dyDescent="0.5">
      <c r="A60" s="29"/>
      <c r="B60" s="36"/>
      <c r="C60" s="36" t="str">
        <f t="shared" si="1"/>
        <v/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 spans="1:23" ht="13.9" x14ac:dyDescent="0.5">
      <c r="A61" s="29"/>
      <c r="B61" s="36"/>
      <c r="C61" s="36" t="str">
        <f t="shared" si="1"/>
        <v/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spans="1:23" ht="13.9" x14ac:dyDescent="0.5">
      <c r="A62" s="29"/>
      <c r="B62" s="36"/>
      <c r="C62" s="36" t="str">
        <f t="shared" si="1"/>
        <v/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</row>
    <row r="63" spans="1:23" ht="13.9" x14ac:dyDescent="0.5">
      <c r="A63" s="29"/>
      <c r="B63" s="36"/>
      <c r="C63" s="36" t="str">
        <f t="shared" si="1"/>
        <v/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 spans="1:23" ht="13.9" x14ac:dyDescent="0.5">
      <c r="A64" s="29"/>
      <c r="B64" s="36"/>
      <c r="C64" s="36" t="str">
        <f t="shared" si="1"/>
        <v/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spans="1:23" ht="13.9" x14ac:dyDescent="0.5">
      <c r="A65" s="29"/>
      <c r="B65" s="36"/>
      <c r="C65" s="36" t="str">
        <f t="shared" si="1"/>
        <v/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</row>
    <row r="66" spans="1:23" ht="13.9" x14ac:dyDescent="0.5">
      <c r="A66" s="29"/>
      <c r="B66" s="36"/>
      <c r="C66" s="36" t="str">
        <f t="shared" si="1"/>
        <v/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 spans="1:23" ht="13.9" x14ac:dyDescent="0.5">
      <c r="A67" s="29"/>
      <c r="B67" s="36"/>
      <c r="C67" s="36" t="str">
        <f t="shared" si="1"/>
        <v/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spans="1:23" ht="13.9" x14ac:dyDescent="0.5">
      <c r="A68" s="29"/>
      <c r="B68" s="36"/>
      <c r="C68" s="36" t="str">
        <f t="shared" si="1"/>
        <v/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 spans="1:23" ht="13.9" x14ac:dyDescent="0.5">
      <c r="A69" s="29"/>
      <c r="B69" s="36"/>
      <c r="C69" s="36" t="str">
        <f t="shared" si="1"/>
        <v/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 spans="1:23" ht="13.9" x14ac:dyDescent="0.5">
      <c r="A70" s="29"/>
      <c r="B70" s="36"/>
      <c r="C70" s="36" t="str">
        <f t="shared" si="1"/>
        <v/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spans="1:23" ht="13.9" x14ac:dyDescent="0.5">
      <c r="A71" s="29"/>
      <c r="B71" s="36"/>
      <c r="C71" s="36" t="str">
        <f t="shared" si="1"/>
        <v/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 spans="1:23" ht="13.9" x14ac:dyDescent="0.5">
      <c r="A72" s="29"/>
      <c r="B72" s="36"/>
      <c r="C72" s="36" t="str">
        <f t="shared" si="1"/>
        <v/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 spans="1:23" ht="13.9" x14ac:dyDescent="0.5">
      <c r="A73" s="29"/>
      <c r="B73" s="36"/>
      <c r="C73" s="36" t="str">
        <f t="shared" si="1"/>
        <v/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 spans="1:23" ht="13.9" x14ac:dyDescent="0.5">
      <c r="A74" s="29"/>
      <c r="B74" s="36"/>
      <c r="C74" s="36" t="str">
        <f t="shared" si="1"/>
        <v/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 spans="1:23" ht="13.9" x14ac:dyDescent="0.5">
      <c r="A75" s="29"/>
      <c r="B75" s="36"/>
      <c r="C75" s="36" t="str">
        <f t="shared" si="1"/>
        <v/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 spans="1:23" ht="13.9" x14ac:dyDescent="0.5">
      <c r="A76" s="29"/>
      <c r="B76" s="36"/>
      <c r="C76" s="36" t="str">
        <f t="shared" si="1"/>
        <v/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</row>
    <row r="77" spans="1:23" ht="13.9" x14ac:dyDescent="0.5">
      <c r="A77" s="29"/>
      <c r="B77" s="36"/>
      <c r="C77" s="36" t="str">
        <f t="shared" si="1"/>
        <v/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</row>
    <row r="78" spans="1:23" ht="13.9" x14ac:dyDescent="0.5">
      <c r="A78" s="29"/>
      <c r="B78" s="36"/>
      <c r="C78" s="36" t="str">
        <f t="shared" si="1"/>
        <v/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 spans="1:23" ht="13.9" x14ac:dyDescent="0.5">
      <c r="A79" s="29"/>
      <c r="B79" s="36"/>
      <c r="C79" s="36" t="str">
        <f t="shared" si="1"/>
        <v/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</row>
    <row r="80" spans="1:23" ht="13.9" x14ac:dyDescent="0.5">
      <c r="A80" s="29"/>
      <c r="B80" s="36"/>
      <c r="C80" s="36" t="str">
        <f t="shared" si="1"/>
        <v/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 spans="1:23" ht="13.9" x14ac:dyDescent="0.5">
      <c r="A81" s="29"/>
      <c r="B81" s="36"/>
      <c r="C81" s="36" t="str">
        <f t="shared" si="1"/>
        <v/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 spans="1:23" ht="13.9" x14ac:dyDescent="0.5">
      <c r="A82" s="29"/>
      <c r="B82" s="36"/>
      <c r="C82" s="36" t="str">
        <f t="shared" si="1"/>
        <v/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 spans="1:23" ht="13.9" x14ac:dyDescent="0.5">
      <c r="A83" s="29"/>
      <c r="B83" s="36"/>
      <c r="C83" s="36" t="str">
        <f t="shared" si="1"/>
        <v/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 spans="1:23" ht="13.9" x14ac:dyDescent="0.5">
      <c r="A84" s="29"/>
      <c r="B84" s="36"/>
      <c r="C84" s="36" t="str">
        <f t="shared" si="1"/>
        <v/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 spans="1:23" ht="13.9" x14ac:dyDescent="0.5">
      <c r="A85" s="29"/>
      <c r="B85" s="36"/>
      <c r="C85" s="36" t="str">
        <f t="shared" si="1"/>
        <v/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 spans="1:23" ht="13.9" x14ac:dyDescent="0.5">
      <c r="A86" s="29"/>
      <c r="B86" s="36"/>
      <c r="C86" s="36" t="str">
        <f t="shared" si="1"/>
        <v/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 spans="1:23" ht="13.9" x14ac:dyDescent="0.5">
      <c r="A87" s="29"/>
      <c r="B87" s="36"/>
      <c r="C87" s="36" t="str">
        <f t="shared" si="1"/>
        <v/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 spans="1:23" ht="13.9" x14ac:dyDescent="0.5">
      <c r="A88" s="29"/>
      <c r="B88" s="36"/>
      <c r="C88" s="36" t="str">
        <f t="shared" si="1"/>
        <v/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 spans="1:23" ht="13.9" x14ac:dyDescent="0.5">
      <c r="A89" s="29"/>
      <c r="B89" s="36"/>
      <c r="C89" s="36" t="str">
        <f t="shared" si="1"/>
        <v/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 spans="1:23" ht="13.9" x14ac:dyDescent="0.5">
      <c r="A90" s="29"/>
      <c r="B90" s="36"/>
      <c r="C90" s="36" t="str">
        <f t="shared" si="1"/>
        <v/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 spans="1:23" ht="13.9" x14ac:dyDescent="0.5">
      <c r="A91" s="29"/>
      <c r="B91" s="36"/>
      <c r="C91" s="36" t="str">
        <f t="shared" si="1"/>
        <v/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 spans="1:23" ht="13.9" x14ac:dyDescent="0.5">
      <c r="A92" s="29"/>
      <c r="B92" s="36"/>
      <c r="C92" s="36" t="str">
        <f t="shared" si="1"/>
        <v/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 spans="1:23" ht="13.9" x14ac:dyDescent="0.5">
      <c r="A93" s="29"/>
      <c r="B93" s="36"/>
      <c r="C93" s="36" t="str">
        <f t="shared" si="1"/>
        <v/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 spans="1:23" ht="13.9" x14ac:dyDescent="0.5">
      <c r="A94" s="29"/>
      <c r="B94" s="36"/>
      <c r="C94" s="36" t="str">
        <f t="shared" si="1"/>
        <v/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 spans="1:23" ht="13.9" x14ac:dyDescent="0.5">
      <c r="A95" s="29"/>
      <c r="B95" s="36"/>
      <c r="C95" s="36" t="str">
        <f t="shared" si="1"/>
        <v/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 spans="1:23" ht="13.9" x14ac:dyDescent="0.5">
      <c r="A96" s="29"/>
      <c r="B96" s="36"/>
      <c r="C96" s="36" t="str">
        <f t="shared" si="1"/>
        <v/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 spans="1:23" ht="13.9" x14ac:dyDescent="0.5">
      <c r="A97" s="29"/>
      <c r="B97" s="36"/>
      <c r="C97" s="36" t="str">
        <f t="shared" si="1"/>
        <v/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 spans="1:23" ht="13.9" x14ac:dyDescent="0.5">
      <c r="A98" s="29"/>
      <c r="B98" s="36"/>
      <c r="C98" s="36" t="str">
        <f t="shared" si="1"/>
        <v/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 spans="1:23" ht="13.9" x14ac:dyDescent="0.5">
      <c r="A99" s="29"/>
      <c r="B99" s="36"/>
      <c r="C99" s="36" t="str">
        <f t="shared" si="1"/>
        <v/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 spans="1:23" ht="13.9" x14ac:dyDescent="0.5">
      <c r="A100" s="29"/>
      <c r="B100" s="36"/>
      <c r="C100" s="36" t="str">
        <f t="shared" si="1"/>
        <v/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 spans="1:23" ht="13.9" x14ac:dyDescent="0.5">
      <c r="A101" s="29"/>
      <c r="B101" s="36"/>
      <c r="C101" s="36" t="str">
        <f t="shared" si="1"/>
        <v/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 spans="1:23" ht="13.9" x14ac:dyDescent="0.5">
      <c r="A102" s="29"/>
      <c r="B102" s="36"/>
      <c r="C102" s="36" t="str">
        <f t="shared" si="1"/>
        <v/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 spans="1:23" ht="13.9" x14ac:dyDescent="0.5">
      <c r="A103" s="29"/>
      <c r="B103" s="36"/>
      <c r="C103" s="36" t="str">
        <f t="shared" si="1"/>
        <v/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 spans="1:23" ht="13.9" x14ac:dyDescent="0.5">
      <c r="A104" s="29"/>
      <c r="B104" s="36"/>
      <c r="C104" s="36" t="str">
        <f t="shared" si="1"/>
        <v/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 spans="1:23" ht="13.9" x14ac:dyDescent="0.5">
      <c r="A105" s="29"/>
      <c r="B105" s="36"/>
      <c r="C105" s="36" t="str">
        <f t="shared" si="1"/>
        <v/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 spans="1:23" ht="13.9" x14ac:dyDescent="0.5">
      <c r="A106" s="29"/>
      <c r="B106" s="36"/>
      <c r="C106" s="36" t="str">
        <f t="shared" si="1"/>
        <v/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 spans="1:23" ht="13.9" x14ac:dyDescent="0.5">
      <c r="A107" s="29"/>
      <c r="B107" s="36"/>
      <c r="C107" s="36" t="str">
        <f t="shared" si="1"/>
        <v/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 spans="1:23" ht="13.9" x14ac:dyDescent="0.5">
      <c r="A108" s="29"/>
      <c r="B108" s="36"/>
      <c r="C108" s="36" t="str">
        <f t="shared" si="1"/>
        <v/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 spans="1:23" ht="13.9" x14ac:dyDescent="0.5">
      <c r="A109" s="29"/>
      <c r="B109" s="36"/>
      <c r="C109" s="36" t="str">
        <f t="shared" si="1"/>
        <v/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spans="1:23" ht="13.9" x14ac:dyDescent="0.5">
      <c r="A110" s="29"/>
      <c r="B110" s="36"/>
      <c r="C110" s="36" t="str">
        <f t="shared" si="1"/>
        <v/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spans="1:23" ht="13.9" x14ac:dyDescent="0.5">
      <c r="A111" s="29"/>
      <c r="B111" s="36"/>
      <c r="C111" s="36" t="str">
        <f t="shared" si="1"/>
        <v/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1:23" ht="13.9" x14ac:dyDescent="0.5">
      <c r="A112" s="29"/>
      <c r="B112" s="36"/>
      <c r="C112" s="36" t="str">
        <f t="shared" si="1"/>
        <v/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 spans="1:23" ht="13.9" x14ac:dyDescent="0.5">
      <c r="A113" s="29"/>
      <c r="B113" s="36"/>
      <c r="C113" s="36" t="str">
        <f t="shared" si="1"/>
        <v/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 spans="1:23" ht="13.9" x14ac:dyDescent="0.5">
      <c r="A114" s="29"/>
      <c r="B114" s="36"/>
      <c r="C114" s="36" t="str">
        <f t="shared" si="1"/>
        <v/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spans="1:23" ht="13.9" x14ac:dyDescent="0.5">
      <c r="A115" s="29"/>
      <c r="B115" s="36"/>
      <c r="C115" s="36" t="str">
        <f t="shared" si="1"/>
        <v/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 spans="1:23" ht="13.9" x14ac:dyDescent="0.5">
      <c r="A116" s="29"/>
      <c r="B116" s="36"/>
      <c r="C116" s="36" t="str">
        <f t="shared" si="1"/>
        <v/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 spans="1:23" ht="13.9" x14ac:dyDescent="0.5">
      <c r="A117" s="29"/>
      <c r="B117" s="36"/>
      <c r="C117" s="36" t="str">
        <f t="shared" si="1"/>
        <v/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 spans="1:23" ht="13.9" x14ac:dyDescent="0.5">
      <c r="A118" s="29"/>
      <c r="B118" s="36"/>
      <c r="C118" s="36" t="str">
        <f t="shared" si="1"/>
        <v/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 spans="1:23" ht="13.9" x14ac:dyDescent="0.5">
      <c r="A119" s="29"/>
      <c r="B119" s="36"/>
      <c r="C119" s="36" t="str">
        <f t="shared" si="1"/>
        <v/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spans="1:23" ht="13.9" x14ac:dyDescent="0.5">
      <c r="A120" s="29"/>
      <c r="B120" s="36"/>
      <c r="C120" s="36" t="str">
        <f t="shared" si="1"/>
        <v/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 spans="1:23" ht="13.9" x14ac:dyDescent="0.5">
      <c r="A121" s="29"/>
      <c r="B121" s="36"/>
      <c r="C121" s="36" t="str">
        <f t="shared" si="1"/>
        <v/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spans="1:23" ht="13.9" x14ac:dyDescent="0.5">
      <c r="A122" s="29"/>
      <c r="B122" s="36"/>
      <c r="C122" s="36" t="str">
        <f t="shared" si="1"/>
        <v/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 spans="1:23" ht="13.9" x14ac:dyDescent="0.5">
      <c r="A123" s="29"/>
      <c r="B123" s="36"/>
      <c r="C123" s="36" t="str">
        <f t="shared" si="1"/>
        <v/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 spans="1:23" ht="13.9" x14ac:dyDescent="0.5">
      <c r="A124" s="29"/>
      <c r="B124" s="36"/>
      <c r="C124" s="36" t="str">
        <f t="shared" si="1"/>
        <v/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 spans="1:23" ht="13.9" x14ac:dyDescent="0.5">
      <c r="A125" s="29"/>
      <c r="B125" s="36"/>
      <c r="C125" s="36" t="str">
        <f t="shared" si="1"/>
        <v/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 spans="1:23" ht="13.9" x14ac:dyDescent="0.5">
      <c r="A126" s="29"/>
      <c r="B126" s="36"/>
      <c r="C126" s="36" t="str">
        <f t="shared" si="1"/>
        <v/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 spans="1:23" ht="13.9" x14ac:dyDescent="0.5">
      <c r="A127" s="29"/>
      <c r="B127" s="36"/>
      <c r="C127" s="36" t="str">
        <f t="shared" si="1"/>
        <v/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 spans="1:23" ht="13.9" x14ac:dyDescent="0.5">
      <c r="A128" s="29"/>
      <c r="B128" s="36"/>
      <c r="C128" s="36" t="str">
        <f t="shared" si="1"/>
        <v/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 spans="1:23" ht="13.9" x14ac:dyDescent="0.5">
      <c r="A129" s="29"/>
      <c r="B129" s="36"/>
      <c r="C129" s="36" t="str">
        <f t="shared" si="1"/>
        <v/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 spans="1:23" ht="13.9" x14ac:dyDescent="0.5">
      <c r="A130" s="29"/>
      <c r="B130" s="36"/>
      <c r="C130" s="36" t="str">
        <f t="shared" si="1"/>
        <v/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 spans="1:23" ht="13.9" x14ac:dyDescent="0.5">
      <c r="A131" s="29"/>
      <c r="B131" s="36"/>
      <c r="C131" s="36" t="str">
        <f t="shared" si="1"/>
        <v/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 spans="1:23" ht="13.9" x14ac:dyDescent="0.5">
      <c r="A132" s="29"/>
      <c r="B132" s="36"/>
      <c r="C132" s="36" t="str">
        <f t="shared" si="1"/>
        <v/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 spans="1:23" ht="13.9" x14ac:dyDescent="0.5">
      <c r="A133" s="29"/>
      <c r="B133" s="36"/>
      <c r="C133" s="36" t="str">
        <f t="shared" si="1"/>
        <v/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spans="1:23" ht="13.9" x14ac:dyDescent="0.5">
      <c r="A134" s="29"/>
      <c r="B134" s="36"/>
      <c r="C134" s="36" t="str">
        <f t="shared" si="1"/>
        <v/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 spans="1:23" ht="13.9" x14ac:dyDescent="0.5">
      <c r="A135" s="29"/>
      <c r="B135" s="36"/>
      <c r="C135" s="36" t="str">
        <f t="shared" si="1"/>
        <v/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 spans="1:23" ht="13.9" x14ac:dyDescent="0.5">
      <c r="A136" s="29"/>
      <c r="B136" s="36"/>
      <c r="C136" s="36" t="str">
        <f t="shared" si="1"/>
        <v/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 spans="1:23" ht="13.9" x14ac:dyDescent="0.5">
      <c r="A137" s="29"/>
      <c r="B137" s="36"/>
      <c r="C137" s="36" t="str">
        <f t="shared" si="1"/>
        <v/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spans="1:23" ht="13.9" x14ac:dyDescent="0.5">
      <c r="A138" s="29"/>
      <c r="B138" s="36"/>
      <c r="C138" s="36" t="str">
        <f t="shared" si="1"/>
        <v/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 spans="1:23" ht="13.9" x14ac:dyDescent="0.5">
      <c r="A139" s="29"/>
      <c r="B139" s="36"/>
      <c r="C139" s="36" t="str">
        <f t="shared" si="1"/>
        <v/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spans="1:23" ht="13.9" x14ac:dyDescent="0.5">
      <c r="A140" s="29"/>
      <c r="B140" s="36"/>
      <c r="C140" s="36" t="str">
        <f t="shared" si="1"/>
        <v/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 spans="1:23" ht="13.9" x14ac:dyDescent="0.5">
      <c r="A141" s="29"/>
      <c r="B141" s="36"/>
      <c r="C141" s="36" t="str">
        <f t="shared" si="1"/>
        <v/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 spans="1:23" ht="13.9" x14ac:dyDescent="0.5">
      <c r="A142" s="29"/>
      <c r="B142" s="36"/>
      <c r="C142" s="36" t="str">
        <f t="shared" si="1"/>
        <v/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 spans="1:23" ht="13.9" x14ac:dyDescent="0.5">
      <c r="A143" s="29"/>
      <c r="B143" s="36"/>
      <c r="C143" s="36" t="str">
        <f t="shared" si="1"/>
        <v/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spans="1:23" ht="13.9" x14ac:dyDescent="0.5">
      <c r="A144" s="29"/>
      <c r="B144" s="36"/>
      <c r="C144" s="36" t="str">
        <f t="shared" si="1"/>
        <v/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 spans="1:23" ht="13.9" x14ac:dyDescent="0.5">
      <c r="A145" s="29"/>
      <c r="B145" s="36"/>
      <c r="C145" s="36" t="str">
        <f t="shared" si="1"/>
        <v/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spans="1:23" ht="13.9" x14ac:dyDescent="0.5">
      <c r="A146" s="29"/>
      <c r="B146" s="36"/>
      <c r="C146" s="36" t="str">
        <f t="shared" si="1"/>
        <v/>
      </c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 spans="1:23" ht="13.9" x14ac:dyDescent="0.5">
      <c r="A147" s="29"/>
      <c r="B147" s="36"/>
      <c r="C147" s="36" t="str">
        <f t="shared" si="1"/>
        <v/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 spans="1:23" ht="13.9" x14ac:dyDescent="0.5">
      <c r="A148" s="29"/>
      <c r="B148" s="36"/>
      <c r="C148" s="36" t="str">
        <f t="shared" si="1"/>
        <v/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 spans="1:23" ht="13.9" x14ac:dyDescent="0.5">
      <c r="A149" s="29"/>
      <c r="B149" s="36"/>
      <c r="C149" s="36" t="str">
        <f t="shared" si="1"/>
        <v/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spans="1:23" ht="13.9" x14ac:dyDescent="0.5">
      <c r="A150" s="29"/>
      <c r="B150" s="36"/>
      <c r="C150" s="36" t="str">
        <f t="shared" si="1"/>
        <v/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 spans="1:23" ht="13.9" x14ac:dyDescent="0.5">
      <c r="A151" s="29"/>
      <c r="B151" s="36"/>
      <c r="C151" s="36" t="str">
        <f t="shared" si="1"/>
        <v/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 spans="1:23" ht="13.9" x14ac:dyDescent="0.5">
      <c r="A152" s="29"/>
      <c r="B152" s="36"/>
      <c r="C152" s="36" t="str">
        <f t="shared" si="1"/>
        <v/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 spans="1:23" ht="13.9" x14ac:dyDescent="0.5">
      <c r="A153" s="29"/>
      <c r="B153" s="36"/>
      <c r="C153" s="36" t="str">
        <f t="shared" si="1"/>
        <v/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 spans="1:23" ht="13.9" x14ac:dyDescent="0.5">
      <c r="A154" s="29"/>
      <c r="B154" s="36"/>
      <c r="C154" s="36" t="str">
        <f t="shared" si="1"/>
        <v/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 spans="1:23" ht="13.9" x14ac:dyDescent="0.5">
      <c r="A155" s="29"/>
      <c r="B155" s="36"/>
      <c r="C155" s="36" t="str">
        <f t="shared" si="1"/>
        <v/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 spans="1:23" ht="13.9" x14ac:dyDescent="0.5">
      <c r="A156" s="29"/>
      <c r="B156" s="36"/>
      <c r="C156" s="36" t="str">
        <f t="shared" si="1"/>
        <v/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1:23" ht="13.9" x14ac:dyDescent="0.5">
      <c r="A157" s="29"/>
      <c r="B157" s="36"/>
      <c r="C157" s="36" t="str">
        <f t="shared" si="1"/>
        <v/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 spans="1:23" ht="13.9" x14ac:dyDescent="0.5">
      <c r="A158" s="29"/>
      <c r="B158" s="36"/>
      <c r="C158" s="36" t="str">
        <f t="shared" si="1"/>
        <v/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 spans="1:23" ht="13.9" x14ac:dyDescent="0.5">
      <c r="A159" s="29"/>
      <c r="B159" s="36"/>
      <c r="C159" s="36" t="str">
        <f t="shared" si="1"/>
        <v/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 spans="1:23" ht="13.9" x14ac:dyDescent="0.5">
      <c r="A160" s="29"/>
      <c r="B160" s="36"/>
      <c r="C160" s="36" t="str">
        <f t="shared" si="1"/>
        <v/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 spans="1:23" ht="13.9" x14ac:dyDescent="0.5">
      <c r="A161" s="29"/>
      <c r="B161" s="36"/>
      <c r="C161" s="36" t="str">
        <f t="shared" si="1"/>
        <v/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 spans="1:23" ht="13.9" x14ac:dyDescent="0.5">
      <c r="A162" s="29"/>
      <c r="B162" s="36"/>
      <c r="C162" s="36" t="str">
        <f t="shared" si="1"/>
        <v/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 spans="1:23" ht="13.9" x14ac:dyDescent="0.5">
      <c r="A163" s="29"/>
      <c r="B163" s="36"/>
      <c r="C163" s="36" t="str">
        <f t="shared" si="1"/>
        <v/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spans="1:23" ht="13.9" x14ac:dyDescent="0.5">
      <c r="A164" s="29"/>
      <c r="B164" s="36"/>
      <c r="C164" s="36" t="str">
        <f t="shared" si="1"/>
        <v/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 spans="1:23" ht="13.9" x14ac:dyDescent="0.5">
      <c r="A165" s="29"/>
      <c r="B165" s="36"/>
      <c r="C165" s="36" t="str">
        <f t="shared" si="1"/>
        <v/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 spans="1:23" ht="13.9" x14ac:dyDescent="0.5">
      <c r="A166" s="29"/>
      <c r="B166" s="36"/>
      <c r="C166" s="36" t="str">
        <f t="shared" si="1"/>
        <v/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 spans="1:23" ht="13.9" x14ac:dyDescent="0.5">
      <c r="A167" s="29"/>
      <c r="B167" s="36"/>
      <c r="C167" s="36" t="str">
        <f t="shared" si="1"/>
        <v/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 spans="1:23" ht="13.9" x14ac:dyDescent="0.5">
      <c r="A168" s="29"/>
      <c r="B168" s="36"/>
      <c r="C168" s="36" t="str">
        <f t="shared" si="1"/>
        <v/>
      </c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 spans="1:23" ht="13.9" x14ac:dyDescent="0.5">
      <c r="A169" s="29"/>
      <c r="B169" s="36"/>
      <c r="C169" s="36" t="str">
        <f t="shared" si="1"/>
        <v/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spans="1:23" ht="13.9" x14ac:dyDescent="0.5">
      <c r="A170" s="29"/>
      <c r="B170" s="36"/>
      <c r="C170" s="36" t="str">
        <f t="shared" si="1"/>
        <v/>
      </c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 spans="1:23" ht="13.9" x14ac:dyDescent="0.5">
      <c r="A171" s="29"/>
      <c r="B171" s="36"/>
      <c r="C171" s="36" t="str">
        <f t="shared" si="1"/>
        <v/>
      </c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 spans="1:23" ht="13.9" x14ac:dyDescent="0.5">
      <c r="A172" s="29"/>
      <c r="B172" s="36"/>
      <c r="C172" s="36" t="str">
        <f t="shared" si="1"/>
        <v/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spans="1:23" ht="13.9" x14ac:dyDescent="0.5">
      <c r="A173" s="29"/>
      <c r="B173" s="36"/>
      <c r="C173" s="36" t="str">
        <f t="shared" si="1"/>
        <v/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 spans="1:23" ht="13.9" x14ac:dyDescent="0.5">
      <c r="A174" s="29"/>
      <c r="B174" s="36"/>
      <c r="C174" s="36" t="str">
        <f t="shared" si="1"/>
        <v/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 spans="1:23" ht="13.9" x14ac:dyDescent="0.5">
      <c r="A175" s="29"/>
      <c r="B175" s="36"/>
      <c r="C175" s="36" t="str">
        <f t="shared" si="1"/>
        <v/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 spans="1:23" ht="13.9" x14ac:dyDescent="0.5">
      <c r="A176" s="29"/>
      <c r="B176" s="36"/>
      <c r="C176" s="36" t="str">
        <f t="shared" si="1"/>
        <v/>
      </c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 spans="1:23" ht="13.9" x14ac:dyDescent="0.5">
      <c r="A177" s="29"/>
      <c r="B177" s="36"/>
      <c r="C177" s="36" t="str">
        <f t="shared" si="1"/>
        <v/>
      </c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 spans="1:23" ht="13.9" x14ac:dyDescent="0.5">
      <c r="A178" s="29"/>
      <c r="B178" s="36"/>
      <c r="C178" s="36" t="str">
        <f t="shared" si="1"/>
        <v/>
      </c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 spans="1:23" ht="13.9" x14ac:dyDescent="0.5">
      <c r="A179" s="29"/>
      <c r="B179" s="36"/>
      <c r="C179" s="36" t="str">
        <f t="shared" si="1"/>
        <v/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 spans="1:23" ht="13.9" x14ac:dyDescent="0.5">
      <c r="A180" s="29"/>
      <c r="B180" s="36"/>
      <c r="C180" s="36" t="str">
        <f t="shared" si="1"/>
        <v/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 spans="1:23" ht="13.9" x14ac:dyDescent="0.5">
      <c r="A181" s="29"/>
      <c r="B181" s="36"/>
      <c r="C181" s="36" t="str">
        <f t="shared" si="1"/>
        <v/>
      </c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 spans="1:23" ht="13.9" x14ac:dyDescent="0.5">
      <c r="A182" s="29"/>
      <c r="B182" s="36"/>
      <c r="C182" s="36" t="str">
        <f t="shared" si="1"/>
        <v/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 spans="1:23" ht="13.9" x14ac:dyDescent="0.5">
      <c r="A183" s="29"/>
      <c r="B183" s="36"/>
      <c r="C183" s="36" t="str">
        <f t="shared" si="1"/>
        <v/>
      </c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spans="1:23" ht="13.9" x14ac:dyDescent="0.5">
      <c r="A184" s="29"/>
      <c r="B184" s="36"/>
      <c r="C184" s="36" t="str">
        <f t="shared" si="1"/>
        <v/>
      </c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 spans="1:23" ht="13.9" x14ac:dyDescent="0.5">
      <c r="A185" s="29"/>
      <c r="B185" s="36"/>
      <c r="C185" s="36" t="str">
        <f t="shared" si="1"/>
        <v/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 spans="1:23" ht="13.9" x14ac:dyDescent="0.5">
      <c r="A186" s="29"/>
      <c r="B186" s="36"/>
      <c r="C186" s="36" t="str">
        <f t="shared" si="1"/>
        <v/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spans="1:23" ht="13.9" x14ac:dyDescent="0.5">
      <c r="A187" s="29"/>
      <c r="B187" s="36"/>
      <c r="C187" s="36" t="str">
        <f t="shared" si="1"/>
        <v/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 spans="1:23" ht="13.9" x14ac:dyDescent="0.5">
      <c r="A188" s="29"/>
      <c r="B188" s="36"/>
      <c r="C188" s="36" t="str">
        <f t="shared" si="1"/>
        <v/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spans="1:23" ht="13.9" x14ac:dyDescent="0.5">
      <c r="A189" s="29"/>
      <c r="B189" s="36"/>
      <c r="C189" s="36" t="str">
        <f t="shared" si="1"/>
        <v/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 spans="1:23" ht="13.9" x14ac:dyDescent="0.5">
      <c r="A190" s="29"/>
      <c r="B190" s="36"/>
      <c r="C190" s="36" t="str">
        <f t="shared" si="1"/>
        <v/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 spans="1:23" ht="13.9" x14ac:dyDescent="0.5">
      <c r="A191" s="29"/>
      <c r="B191" s="36"/>
      <c r="C191" s="36" t="str">
        <f t="shared" si="1"/>
        <v/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 spans="1:23" ht="13.9" x14ac:dyDescent="0.5">
      <c r="A192" s="29"/>
      <c r="B192" s="36"/>
      <c r="C192" s="36" t="str">
        <f t="shared" si="1"/>
        <v/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 spans="1:23" ht="13.9" x14ac:dyDescent="0.5">
      <c r="A193" s="29"/>
      <c r="B193" s="36"/>
      <c r="C193" s="36" t="str">
        <f t="shared" si="1"/>
        <v/>
      </c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spans="1:23" ht="13.9" x14ac:dyDescent="0.5">
      <c r="A194" s="29"/>
      <c r="B194" s="36"/>
      <c r="C194" s="36" t="str">
        <f t="shared" si="1"/>
        <v/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 spans="1:23" ht="13.9" x14ac:dyDescent="0.5">
      <c r="A195" s="29"/>
      <c r="B195" s="36"/>
      <c r="C195" s="36" t="str">
        <f t="shared" si="1"/>
        <v/>
      </c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 spans="1:23" ht="13.9" x14ac:dyDescent="0.5">
      <c r="A196" s="29"/>
      <c r="B196" s="36"/>
      <c r="C196" s="36" t="str">
        <f t="shared" si="1"/>
        <v/>
      </c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 spans="1:23" ht="13.9" x14ac:dyDescent="0.5">
      <c r="A197" s="29"/>
      <c r="B197" s="36"/>
      <c r="C197" s="36" t="str">
        <f t="shared" si="1"/>
        <v/>
      </c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1:23" ht="13.9" x14ac:dyDescent="0.5">
      <c r="A198" s="29"/>
      <c r="B198" s="36"/>
      <c r="C198" s="36" t="str">
        <f t="shared" si="1"/>
        <v/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 spans="1:23" ht="13.9" x14ac:dyDescent="0.5">
      <c r="A199" s="29"/>
      <c r="B199" s="36"/>
      <c r="C199" s="36" t="str">
        <f t="shared" si="1"/>
        <v/>
      </c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 spans="1:23" ht="13.9" x14ac:dyDescent="0.5">
      <c r="A200" s="29"/>
      <c r="B200" s="36"/>
      <c r="C200" s="36" t="str">
        <f t="shared" si="1"/>
        <v/>
      </c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spans="1:23" ht="13.9" x14ac:dyDescent="0.5">
      <c r="A201" s="29"/>
      <c r="B201" s="36"/>
      <c r="C201" s="36" t="str">
        <f t="shared" si="1"/>
        <v/>
      </c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 spans="1:23" ht="13.9" x14ac:dyDescent="0.5">
      <c r="A202" s="29"/>
      <c r="B202" s="36"/>
      <c r="C202" s="36" t="str">
        <f t="shared" si="1"/>
        <v/>
      </c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 spans="1:23" ht="13.9" x14ac:dyDescent="0.5">
      <c r="A203" s="29"/>
      <c r="B203" s="36"/>
      <c r="C203" s="36" t="str">
        <f t="shared" si="1"/>
        <v/>
      </c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 spans="1:23" ht="13.9" x14ac:dyDescent="0.5">
      <c r="A204" s="29"/>
      <c r="B204" s="36"/>
      <c r="C204" s="36" t="str">
        <f t="shared" si="1"/>
        <v/>
      </c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 spans="1:23" ht="13.9" x14ac:dyDescent="0.5">
      <c r="A205" s="29"/>
      <c r="B205" s="36"/>
      <c r="C205" s="36" t="str">
        <f t="shared" si="1"/>
        <v/>
      </c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 spans="1:23" ht="13.9" x14ac:dyDescent="0.5">
      <c r="A206" s="29"/>
      <c r="B206" s="36"/>
      <c r="C206" s="36" t="str">
        <f t="shared" si="1"/>
        <v/>
      </c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spans="1:23" ht="13.9" x14ac:dyDescent="0.5">
      <c r="A207" s="29"/>
      <c r="B207" s="36"/>
      <c r="C207" s="36" t="str">
        <f t="shared" si="1"/>
        <v/>
      </c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 spans="1:23" ht="13.9" x14ac:dyDescent="0.5">
      <c r="A208" s="29"/>
      <c r="B208" s="36"/>
      <c r="C208" s="36" t="str">
        <f t="shared" si="1"/>
        <v/>
      </c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 spans="1:23" ht="13.9" x14ac:dyDescent="0.5">
      <c r="A209" s="29"/>
      <c r="B209" s="36"/>
      <c r="C209" s="36" t="str">
        <f t="shared" si="1"/>
        <v/>
      </c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 spans="1:23" ht="13.9" x14ac:dyDescent="0.5">
      <c r="A210" s="29"/>
      <c r="B210" s="36"/>
      <c r="C210" s="36" t="str">
        <f t="shared" si="1"/>
        <v/>
      </c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 spans="1:23" ht="13.9" x14ac:dyDescent="0.5">
      <c r="A211" s="29"/>
      <c r="B211" s="36"/>
      <c r="C211" s="36" t="str">
        <f t="shared" si="1"/>
        <v/>
      </c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 spans="1:23" ht="13.9" x14ac:dyDescent="0.5">
      <c r="A212" s="29"/>
      <c r="B212" s="36"/>
      <c r="C212" s="36" t="str">
        <f t="shared" si="1"/>
        <v/>
      </c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spans="1:23" ht="13.9" x14ac:dyDescent="0.5">
      <c r="A213" s="29"/>
      <c r="B213" s="36"/>
      <c r="C213" s="36" t="str">
        <f t="shared" si="1"/>
        <v/>
      </c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 spans="1:23" ht="13.9" x14ac:dyDescent="0.5">
      <c r="A214" s="29"/>
      <c r="B214" s="36"/>
      <c r="C214" s="36" t="str">
        <f t="shared" si="1"/>
        <v/>
      </c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 spans="1:23" ht="13.9" x14ac:dyDescent="0.5">
      <c r="A215" s="29"/>
      <c r="B215" s="36"/>
      <c r="C215" s="36" t="str">
        <f t="shared" si="1"/>
        <v/>
      </c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 spans="1:23" ht="13.9" x14ac:dyDescent="0.5">
      <c r="A216" s="29"/>
      <c r="B216" s="36"/>
      <c r="C216" s="36" t="str">
        <f t="shared" si="1"/>
        <v/>
      </c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 spans="1:23" ht="13.9" x14ac:dyDescent="0.5">
      <c r="A217" s="29"/>
      <c r="B217" s="36"/>
      <c r="C217" s="36" t="str">
        <f t="shared" si="1"/>
        <v/>
      </c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 spans="1:23" ht="13.9" x14ac:dyDescent="0.5">
      <c r="A218" s="29"/>
      <c r="B218" s="36"/>
      <c r="C218" s="36" t="str">
        <f t="shared" si="1"/>
        <v/>
      </c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 spans="1:23" ht="13.9" x14ac:dyDescent="0.5">
      <c r="A219" s="29"/>
      <c r="B219" s="36"/>
      <c r="C219" s="36" t="str">
        <f t="shared" si="1"/>
        <v/>
      </c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 spans="1:23" ht="13.9" x14ac:dyDescent="0.5">
      <c r="A220" s="29"/>
      <c r="B220" s="36"/>
      <c r="C220" s="36" t="str">
        <f t="shared" si="1"/>
        <v/>
      </c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spans="1:23" ht="13.9" x14ac:dyDescent="0.5">
      <c r="A221" s="29"/>
      <c r="B221" s="36"/>
      <c r="C221" s="36" t="str">
        <f t="shared" si="1"/>
        <v/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 spans="1:23" ht="13.9" x14ac:dyDescent="0.5">
      <c r="A222" s="29"/>
      <c r="B222" s="36"/>
      <c r="C222" s="36" t="str">
        <f t="shared" si="1"/>
        <v/>
      </c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 spans="1:23" ht="13.9" x14ac:dyDescent="0.5">
      <c r="A223" s="29"/>
      <c r="B223" s="36"/>
      <c r="C223" s="36" t="str">
        <f t="shared" si="1"/>
        <v/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 spans="1:23" ht="13.9" x14ac:dyDescent="0.5">
      <c r="A224" s="29"/>
      <c r="B224" s="36"/>
      <c r="C224" s="36" t="str">
        <f t="shared" si="1"/>
        <v/>
      </c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 spans="1:23" ht="13.9" x14ac:dyDescent="0.5">
      <c r="A225" s="29"/>
      <c r="B225" s="36"/>
      <c r="C225" s="36" t="str">
        <f t="shared" si="1"/>
        <v/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 spans="1:23" ht="13.9" x14ac:dyDescent="0.5">
      <c r="A226" s="29"/>
      <c r="B226" s="36"/>
      <c r="C226" s="36" t="str">
        <f t="shared" si="1"/>
        <v/>
      </c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spans="1:23" ht="13.9" x14ac:dyDescent="0.5">
      <c r="A227" s="29"/>
      <c r="B227" s="36"/>
      <c r="C227" s="36" t="str">
        <f t="shared" si="1"/>
        <v/>
      </c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 spans="1:23" ht="13.9" x14ac:dyDescent="0.5">
      <c r="A228" s="29"/>
      <c r="B228" s="36"/>
      <c r="C228" s="36" t="str">
        <f t="shared" si="1"/>
        <v/>
      </c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 spans="1:23" ht="13.9" x14ac:dyDescent="0.5">
      <c r="A229" s="29"/>
      <c r="B229" s="36"/>
      <c r="C229" s="36" t="str">
        <f t="shared" si="1"/>
        <v/>
      </c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 spans="1:23" ht="13.9" x14ac:dyDescent="0.5">
      <c r="A230" s="29"/>
      <c r="B230" s="36"/>
      <c r="C230" s="36" t="str">
        <f t="shared" si="1"/>
        <v/>
      </c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 spans="1:23" ht="13.9" x14ac:dyDescent="0.5">
      <c r="A231" s="29"/>
      <c r="B231" s="36"/>
      <c r="C231" s="36" t="str">
        <f t="shared" si="1"/>
        <v/>
      </c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 spans="1:23" ht="13.9" x14ac:dyDescent="0.5">
      <c r="A232" s="29"/>
      <c r="B232" s="36"/>
      <c r="C232" s="36" t="str">
        <f t="shared" si="1"/>
        <v/>
      </c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 spans="1:23" ht="13.9" x14ac:dyDescent="0.5">
      <c r="A233" s="29"/>
      <c r="B233" s="36"/>
      <c r="C233" s="36" t="str">
        <f t="shared" si="1"/>
        <v/>
      </c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 spans="1:23" ht="13.9" x14ac:dyDescent="0.5">
      <c r="A234" s="29"/>
      <c r="B234" s="36"/>
      <c r="C234" s="36" t="str">
        <f t="shared" si="1"/>
        <v/>
      </c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 spans="1:23" ht="13.9" x14ac:dyDescent="0.5">
      <c r="A235" s="29"/>
      <c r="B235" s="36"/>
      <c r="C235" s="36" t="str">
        <f t="shared" si="1"/>
        <v/>
      </c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 spans="1:23" ht="13.9" x14ac:dyDescent="0.5">
      <c r="A236" s="29"/>
      <c r="B236" s="36"/>
      <c r="C236" s="36" t="str">
        <f t="shared" si="1"/>
        <v/>
      </c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spans="1:23" ht="13.9" x14ac:dyDescent="0.5">
      <c r="A237" s="29"/>
      <c r="B237" s="36"/>
      <c r="C237" s="36" t="str">
        <f t="shared" si="1"/>
        <v/>
      </c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 spans="1:23" ht="13.9" x14ac:dyDescent="0.5">
      <c r="A238" s="29"/>
      <c r="B238" s="36"/>
      <c r="C238" s="36" t="str">
        <f t="shared" si="1"/>
        <v/>
      </c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 spans="1:23" ht="13.9" x14ac:dyDescent="0.5">
      <c r="A239" s="29"/>
      <c r="B239" s="36"/>
      <c r="C239" s="36" t="str">
        <f t="shared" si="1"/>
        <v/>
      </c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 spans="1:23" ht="13.9" x14ac:dyDescent="0.5">
      <c r="A240" s="29"/>
      <c r="B240" s="36"/>
      <c r="C240" s="36" t="str">
        <f t="shared" si="1"/>
        <v/>
      </c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 spans="1:23" ht="13.9" x14ac:dyDescent="0.5">
      <c r="A241" s="29"/>
      <c r="B241" s="36"/>
      <c r="C241" s="36" t="str">
        <f t="shared" si="1"/>
        <v/>
      </c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 spans="1:23" ht="13.9" x14ac:dyDescent="0.5">
      <c r="A242" s="29"/>
      <c r="B242" s="36"/>
      <c r="C242" s="36" t="str">
        <f t="shared" si="1"/>
        <v/>
      </c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 spans="1:23" ht="13.9" x14ac:dyDescent="0.5">
      <c r="A243" s="29"/>
      <c r="B243" s="36"/>
      <c r="C243" s="36" t="str">
        <f t="shared" si="1"/>
        <v/>
      </c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 spans="1:23" ht="13.9" x14ac:dyDescent="0.5">
      <c r="A244" s="29"/>
      <c r="B244" s="36"/>
      <c r="C244" s="36" t="str">
        <f t="shared" si="1"/>
        <v/>
      </c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 spans="1:23" ht="13.9" x14ac:dyDescent="0.5">
      <c r="A245" s="29"/>
      <c r="B245" s="36"/>
      <c r="C245" s="36" t="str">
        <f t="shared" si="1"/>
        <v/>
      </c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 spans="1:23" ht="13.9" x14ac:dyDescent="0.5">
      <c r="A246" s="29"/>
      <c r="B246" s="36"/>
      <c r="C246" s="36" t="str">
        <f t="shared" si="1"/>
        <v/>
      </c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 spans="1:23" ht="13.9" x14ac:dyDescent="0.5">
      <c r="A247" s="29"/>
      <c r="B247" s="36"/>
      <c r="C247" s="36" t="str">
        <f t="shared" si="1"/>
        <v/>
      </c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 spans="1:23" ht="13.9" x14ac:dyDescent="0.5">
      <c r="A248" s="29"/>
      <c r="B248" s="36"/>
      <c r="C248" s="36" t="str">
        <f t="shared" si="1"/>
        <v/>
      </c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 spans="1:23" ht="13.9" x14ac:dyDescent="0.5">
      <c r="A249" s="29"/>
      <c r="B249" s="36"/>
      <c r="C249" s="36" t="str">
        <f t="shared" si="1"/>
        <v/>
      </c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 spans="1:23" ht="13.9" x14ac:dyDescent="0.5">
      <c r="A250" s="29"/>
      <c r="B250" s="36"/>
      <c r="C250" s="36" t="str">
        <f t="shared" si="1"/>
        <v/>
      </c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 spans="1:23" ht="13.9" x14ac:dyDescent="0.5">
      <c r="A251" s="29"/>
      <c r="B251" s="36"/>
      <c r="C251" s="36" t="str">
        <f t="shared" si="1"/>
        <v/>
      </c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 spans="1:23" ht="13.9" x14ac:dyDescent="0.5">
      <c r="A252" s="29"/>
      <c r="B252" s="36"/>
      <c r="C252" s="36" t="str">
        <f t="shared" si="1"/>
        <v/>
      </c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 spans="1:23" ht="13.9" x14ac:dyDescent="0.5">
      <c r="A253" s="29"/>
      <c r="B253" s="36"/>
      <c r="C253" s="36" t="str">
        <f t="shared" si="1"/>
        <v/>
      </c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 spans="1:23" ht="13.9" x14ac:dyDescent="0.5">
      <c r="A254" s="29"/>
      <c r="B254" s="36"/>
      <c r="C254" s="36" t="str">
        <f t="shared" si="1"/>
        <v/>
      </c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 spans="1:23" ht="13.9" x14ac:dyDescent="0.5">
      <c r="A255" s="29"/>
      <c r="B255" s="36"/>
      <c r="C255" s="36" t="str">
        <f t="shared" si="1"/>
        <v/>
      </c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 spans="1:23" ht="13.9" x14ac:dyDescent="0.5">
      <c r="A256" s="29"/>
      <c r="B256" s="36"/>
      <c r="C256" s="36" t="str">
        <f t="shared" si="1"/>
        <v/>
      </c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 spans="1:23" ht="13.9" x14ac:dyDescent="0.5">
      <c r="A257" s="29"/>
      <c r="B257" s="36"/>
      <c r="C257" s="36" t="str">
        <f t="shared" si="1"/>
        <v/>
      </c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 spans="1:23" ht="13.9" x14ac:dyDescent="0.5">
      <c r="A258" s="29"/>
      <c r="B258" s="36"/>
      <c r="C258" s="36" t="str">
        <f t="shared" si="1"/>
        <v/>
      </c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 spans="1:23" ht="13.9" x14ac:dyDescent="0.5">
      <c r="A259" s="29"/>
      <c r="B259" s="36"/>
      <c r="C259" s="36" t="str">
        <f t="shared" si="1"/>
        <v/>
      </c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 spans="1:23" ht="13.9" x14ac:dyDescent="0.5">
      <c r="A260" s="29"/>
      <c r="B260" s="36"/>
      <c r="C260" s="36" t="str">
        <f t="shared" si="1"/>
        <v/>
      </c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 spans="1:23" ht="13.9" x14ac:dyDescent="0.5">
      <c r="A261" s="29"/>
      <c r="B261" s="36"/>
      <c r="C261" s="36" t="str">
        <f t="shared" si="1"/>
        <v/>
      </c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 spans="1:23" ht="13.9" x14ac:dyDescent="0.5">
      <c r="A262" s="29"/>
      <c r="B262" s="36"/>
      <c r="C262" s="36" t="str">
        <f t="shared" si="1"/>
        <v/>
      </c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 spans="1:23" ht="13.9" x14ac:dyDescent="0.5">
      <c r="A263" s="29"/>
      <c r="B263" s="36"/>
      <c r="C263" s="36" t="str">
        <f t="shared" si="1"/>
        <v/>
      </c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 spans="1:23" ht="13.9" x14ac:dyDescent="0.5">
      <c r="A264" s="29"/>
      <c r="B264" s="36"/>
      <c r="C264" s="36" t="str">
        <f t="shared" si="1"/>
        <v/>
      </c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 spans="1:23" ht="13.9" x14ac:dyDescent="0.5">
      <c r="A265" s="29"/>
      <c r="B265" s="36"/>
      <c r="C265" s="36" t="str">
        <f t="shared" si="1"/>
        <v/>
      </c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 spans="1:23" ht="13.9" x14ac:dyDescent="0.5">
      <c r="A266" s="29"/>
      <c r="B266" s="36"/>
      <c r="C266" s="36" t="str">
        <f t="shared" si="1"/>
        <v/>
      </c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spans="1:23" ht="13.9" x14ac:dyDescent="0.5">
      <c r="A267" s="29"/>
      <c r="B267" s="36"/>
      <c r="C267" s="36" t="str">
        <f t="shared" si="1"/>
        <v/>
      </c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1:23" ht="13.9" x14ac:dyDescent="0.5">
      <c r="A268" s="29"/>
      <c r="B268" s="36"/>
      <c r="C268" s="36" t="str">
        <f t="shared" si="1"/>
        <v/>
      </c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spans="1:23" ht="13.9" x14ac:dyDescent="0.5">
      <c r="A269" s="29"/>
      <c r="B269" s="36"/>
      <c r="C269" s="36" t="str">
        <f t="shared" si="1"/>
        <v/>
      </c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spans="1:23" ht="13.9" x14ac:dyDescent="0.5">
      <c r="A270" s="29"/>
      <c r="B270" s="36"/>
      <c r="C270" s="36" t="str">
        <f t="shared" si="1"/>
        <v/>
      </c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spans="1:23" ht="13.9" x14ac:dyDescent="0.5">
      <c r="A271" s="29"/>
      <c r="B271" s="36"/>
      <c r="C271" s="36" t="str">
        <f t="shared" si="1"/>
        <v/>
      </c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spans="1:23" ht="13.9" x14ac:dyDescent="0.5">
      <c r="A272" s="29"/>
      <c r="B272" s="36"/>
      <c r="C272" s="36" t="str">
        <f t="shared" si="1"/>
        <v/>
      </c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 spans="1:23" ht="13.9" x14ac:dyDescent="0.5">
      <c r="A273" s="29"/>
      <c r="B273" s="36"/>
      <c r="C273" s="36" t="str">
        <f t="shared" si="1"/>
        <v/>
      </c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 spans="1:23" ht="13.9" x14ac:dyDescent="0.5">
      <c r="A274" s="29"/>
      <c r="B274" s="36"/>
      <c r="C274" s="36" t="str">
        <f t="shared" si="1"/>
        <v/>
      </c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 spans="1:23" ht="13.9" x14ac:dyDescent="0.5">
      <c r="A275" s="29"/>
      <c r="B275" s="36"/>
      <c r="C275" s="36" t="str">
        <f t="shared" si="1"/>
        <v/>
      </c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 spans="1:23" ht="13.9" x14ac:dyDescent="0.5">
      <c r="A276" s="29"/>
      <c r="B276" s="36"/>
      <c r="C276" s="36" t="str">
        <f t="shared" si="1"/>
        <v/>
      </c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 spans="1:23" ht="13.9" x14ac:dyDescent="0.5">
      <c r="A277" s="29"/>
      <c r="B277" s="36"/>
      <c r="C277" s="36" t="str">
        <f t="shared" si="1"/>
        <v/>
      </c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 spans="1:23" ht="13.9" x14ac:dyDescent="0.5">
      <c r="A278" s="29"/>
      <c r="B278" s="36"/>
      <c r="C278" s="36" t="str">
        <f t="shared" si="1"/>
        <v/>
      </c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spans="1:23" ht="13.9" x14ac:dyDescent="0.5">
      <c r="A279" s="29"/>
      <c r="B279" s="36"/>
      <c r="C279" s="36" t="str">
        <f t="shared" si="1"/>
        <v/>
      </c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 spans="1:23" ht="13.9" x14ac:dyDescent="0.5">
      <c r="A280" s="29"/>
      <c r="B280" s="36"/>
      <c r="C280" s="36" t="str">
        <f t="shared" si="1"/>
        <v/>
      </c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 spans="1:23" ht="13.9" x14ac:dyDescent="0.5">
      <c r="A281" s="29"/>
      <c r="B281" s="36"/>
      <c r="C281" s="36" t="str">
        <f t="shared" si="1"/>
        <v/>
      </c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 spans="1:23" ht="13.9" x14ac:dyDescent="0.5">
      <c r="A282" s="29"/>
      <c r="B282" s="36"/>
      <c r="C282" s="36" t="str">
        <f t="shared" si="1"/>
        <v/>
      </c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 spans="1:23" ht="13.9" x14ac:dyDescent="0.5">
      <c r="A283" s="29"/>
      <c r="B283" s="36"/>
      <c r="C283" s="36" t="str">
        <f t="shared" si="1"/>
        <v/>
      </c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 spans="1:23" ht="13.9" x14ac:dyDescent="0.5">
      <c r="A284" s="29"/>
      <c r="B284" s="36"/>
      <c r="C284" s="36" t="str">
        <f t="shared" si="1"/>
        <v/>
      </c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 spans="1:23" ht="13.9" x14ac:dyDescent="0.5">
      <c r="A285" s="29"/>
      <c r="B285" s="36"/>
      <c r="C285" s="36" t="str">
        <f t="shared" si="1"/>
        <v/>
      </c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 spans="1:23" ht="13.9" x14ac:dyDescent="0.5">
      <c r="A286" s="29"/>
      <c r="B286" s="36"/>
      <c r="C286" s="36" t="str">
        <f t="shared" si="1"/>
        <v/>
      </c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 spans="1:23" ht="13.9" x14ac:dyDescent="0.5">
      <c r="A287" s="29"/>
      <c r="B287" s="36"/>
      <c r="C287" s="36" t="str">
        <f t="shared" si="1"/>
        <v/>
      </c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 spans="1:23" ht="13.9" x14ac:dyDescent="0.5">
      <c r="A288" s="29"/>
      <c r="B288" s="36"/>
      <c r="C288" s="36" t="str">
        <f t="shared" si="1"/>
        <v/>
      </c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 spans="1:23" ht="13.9" x14ac:dyDescent="0.5">
      <c r="A289" s="29"/>
      <c r="B289" s="36"/>
      <c r="C289" s="36" t="str">
        <f t="shared" si="1"/>
        <v/>
      </c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 spans="1:23" ht="13.9" x14ac:dyDescent="0.5">
      <c r="A290" s="29"/>
      <c r="B290" s="36"/>
      <c r="C290" s="36" t="str">
        <f t="shared" si="1"/>
        <v/>
      </c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 spans="1:23" ht="13.9" x14ac:dyDescent="0.5">
      <c r="A291" s="29"/>
      <c r="B291" s="36"/>
      <c r="C291" s="36" t="str">
        <f t="shared" si="1"/>
        <v/>
      </c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 spans="1:23" ht="13.9" x14ac:dyDescent="0.5">
      <c r="A292" s="29"/>
      <c r="B292" s="36"/>
      <c r="C292" s="36" t="str">
        <f t="shared" si="1"/>
        <v/>
      </c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 spans="1:23" ht="13.9" x14ac:dyDescent="0.5">
      <c r="A293" s="29"/>
      <c r="B293" s="36"/>
      <c r="C293" s="36" t="str">
        <f t="shared" si="1"/>
        <v/>
      </c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 spans="1:23" ht="13.9" x14ac:dyDescent="0.5">
      <c r="A294" s="29"/>
      <c r="B294" s="36"/>
      <c r="C294" s="36" t="str">
        <f t="shared" si="1"/>
        <v/>
      </c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 spans="1:23" ht="13.9" x14ac:dyDescent="0.5">
      <c r="A295" s="29"/>
      <c r="B295" s="36"/>
      <c r="C295" s="36" t="str">
        <f t="shared" si="1"/>
        <v/>
      </c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 spans="1:23" ht="13.9" x14ac:dyDescent="0.5">
      <c r="A296" s="29"/>
      <c r="B296" s="36"/>
      <c r="C296" s="36" t="str">
        <f t="shared" si="1"/>
        <v/>
      </c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 spans="1:23" ht="13.9" x14ac:dyDescent="0.5">
      <c r="A297" s="29"/>
      <c r="B297" s="36"/>
      <c r="C297" s="36" t="str">
        <f t="shared" si="1"/>
        <v/>
      </c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 spans="1:23" ht="13.9" x14ac:dyDescent="0.5">
      <c r="A298" s="29"/>
      <c r="B298" s="36"/>
      <c r="C298" s="36" t="str">
        <f t="shared" si="1"/>
        <v/>
      </c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 spans="1:23" ht="13.9" x14ac:dyDescent="0.5">
      <c r="A299" s="29"/>
      <c r="B299" s="36"/>
      <c r="C299" s="36" t="str">
        <f t="shared" si="1"/>
        <v/>
      </c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 spans="1:23" ht="13.9" x14ac:dyDescent="0.5">
      <c r="A300" s="29"/>
      <c r="B300" s="36"/>
      <c r="C300" s="36" t="str">
        <f t="shared" si="1"/>
        <v/>
      </c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 spans="1:23" ht="13.9" x14ac:dyDescent="0.5">
      <c r="A301" s="29"/>
      <c r="B301" s="36"/>
      <c r="C301" s="36" t="str">
        <f t="shared" si="1"/>
        <v/>
      </c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 spans="1:23" ht="13.9" x14ac:dyDescent="0.5">
      <c r="A302" s="29"/>
      <c r="B302" s="36"/>
      <c r="C302" s="36" t="str">
        <f t="shared" si="1"/>
        <v/>
      </c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 spans="1:23" ht="13.9" x14ac:dyDescent="0.5">
      <c r="A303" s="29"/>
      <c r="B303" s="36"/>
      <c r="C303" s="36" t="str">
        <f t="shared" si="1"/>
        <v/>
      </c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 spans="1:23" ht="13.9" x14ac:dyDescent="0.5">
      <c r="A304" s="29"/>
      <c r="B304" s="36"/>
      <c r="C304" s="36" t="str">
        <f t="shared" si="1"/>
        <v/>
      </c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 spans="1:23" ht="13.9" x14ac:dyDescent="0.5">
      <c r="A305" s="29"/>
      <c r="B305" s="36"/>
      <c r="C305" s="36" t="str">
        <f t="shared" ref="C305:C559" si="2">IF(A305="","",COUNTIF($A$5:$H$10,A305)*50 + IFERROR(#REF!,0))</f>
        <v/>
      </c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 spans="1:23" ht="13.9" x14ac:dyDescent="0.5">
      <c r="A306" s="29"/>
      <c r="B306" s="36"/>
      <c r="C306" s="36" t="str">
        <f t="shared" si="2"/>
        <v/>
      </c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 spans="1:23" ht="13.9" x14ac:dyDescent="0.5">
      <c r="A307" s="29"/>
      <c r="B307" s="36"/>
      <c r="C307" s="36" t="str">
        <f t="shared" si="2"/>
        <v/>
      </c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 spans="1:23" ht="13.9" x14ac:dyDescent="0.5">
      <c r="A308" s="29"/>
      <c r="B308" s="36"/>
      <c r="C308" s="36" t="str">
        <f t="shared" si="2"/>
        <v/>
      </c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 spans="1:23" ht="13.9" x14ac:dyDescent="0.5">
      <c r="A309" s="29"/>
      <c r="B309" s="36"/>
      <c r="C309" s="36" t="str">
        <f t="shared" si="2"/>
        <v/>
      </c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 spans="1:23" ht="13.9" x14ac:dyDescent="0.5">
      <c r="A310" s="29"/>
      <c r="B310" s="36"/>
      <c r="C310" s="36" t="str">
        <f t="shared" si="2"/>
        <v/>
      </c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 spans="1:23" ht="13.9" x14ac:dyDescent="0.5">
      <c r="A311" s="29"/>
      <c r="B311" s="36"/>
      <c r="C311" s="36" t="str">
        <f t="shared" si="2"/>
        <v/>
      </c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 spans="1:23" ht="13.9" x14ac:dyDescent="0.5">
      <c r="A312" s="29"/>
      <c r="B312" s="36"/>
      <c r="C312" s="36" t="str">
        <f t="shared" si="2"/>
        <v/>
      </c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 spans="1:23" ht="13.9" x14ac:dyDescent="0.5">
      <c r="A313" s="29"/>
      <c r="B313" s="36"/>
      <c r="C313" s="36" t="str">
        <f t="shared" si="2"/>
        <v/>
      </c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 spans="1:23" ht="13.9" x14ac:dyDescent="0.5">
      <c r="A314" s="29"/>
      <c r="B314" s="36"/>
      <c r="C314" s="36" t="str">
        <f t="shared" si="2"/>
        <v/>
      </c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</row>
    <row r="315" spans="1:23" ht="13.9" x14ac:dyDescent="0.5">
      <c r="A315" s="29"/>
      <c r="B315" s="36"/>
      <c r="C315" s="36" t="str">
        <f t="shared" si="2"/>
        <v/>
      </c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</row>
    <row r="316" spans="1:23" ht="13.9" x14ac:dyDescent="0.5">
      <c r="A316" s="29"/>
      <c r="B316" s="36"/>
      <c r="C316" s="36" t="str">
        <f t="shared" si="2"/>
        <v/>
      </c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</row>
    <row r="317" spans="1:23" ht="13.9" x14ac:dyDescent="0.5">
      <c r="A317" s="29"/>
      <c r="B317" s="36"/>
      <c r="C317" s="36" t="str">
        <f t="shared" si="2"/>
        <v/>
      </c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</row>
    <row r="318" spans="1:23" ht="13.9" x14ac:dyDescent="0.5">
      <c r="A318" s="29"/>
      <c r="B318" s="36"/>
      <c r="C318" s="36" t="str">
        <f t="shared" si="2"/>
        <v/>
      </c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</row>
    <row r="319" spans="1:23" ht="13.9" x14ac:dyDescent="0.5">
      <c r="A319" s="29"/>
      <c r="B319" s="36"/>
      <c r="C319" s="36" t="str">
        <f t="shared" si="2"/>
        <v/>
      </c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</row>
    <row r="320" spans="1:23" ht="13.9" x14ac:dyDescent="0.5">
      <c r="A320" s="29"/>
      <c r="B320" s="36"/>
      <c r="C320" s="36" t="str">
        <f t="shared" si="2"/>
        <v/>
      </c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</row>
    <row r="321" spans="1:23" ht="13.9" x14ac:dyDescent="0.5">
      <c r="A321" s="29"/>
      <c r="B321" s="36"/>
      <c r="C321" s="36" t="str">
        <f t="shared" si="2"/>
        <v/>
      </c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</row>
    <row r="322" spans="1:23" ht="13.9" x14ac:dyDescent="0.5">
      <c r="A322" s="29"/>
      <c r="B322" s="36"/>
      <c r="C322" s="36" t="str">
        <f t="shared" si="2"/>
        <v/>
      </c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</row>
    <row r="323" spans="1:23" ht="13.9" x14ac:dyDescent="0.5">
      <c r="A323" s="29"/>
      <c r="B323" s="36"/>
      <c r="C323" s="36" t="str">
        <f t="shared" si="2"/>
        <v/>
      </c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</row>
    <row r="324" spans="1:23" ht="13.9" x14ac:dyDescent="0.5">
      <c r="A324" s="29"/>
      <c r="B324" s="36"/>
      <c r="C324" s="36" t="str">
        <f t="shared" si="2"/>
        <v/>
      </c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 spans="1:23" ht="13.9" x14ac:dyDescent="0.5">
      <c r="A325" s="29"/>
      <c r="B325" s="36"/>
      <c r="C325" s="36" t="str">
        <f t="shared" si="2"/>
        <v/>
      </c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</row>
    <row r="326" spans="1:23" ht="13.9" x14ac:dyDescent="0.5">
      <c r="A326" s="29"/>
      <c r="B326" s="36"/>
      <c r="C326" s="36" t="str">
        <f t="shared" si="2"/>
        <v/>
      </c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</row>
    <row r="327" spans="1:23" ht="13.9" x14ac:dyDescent="0.5">
      <c r="A327" s="29"/>
      <c r="B327" s="36"/>
      <c r="C327" s="36" t="str">
        <f t="shared" si="2"/>
        <v/>
      </c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</row>
    <row r="328" spans="1:23" ht="13.9" x14ac:dyDescent="0.5">
      <c r="A328" s="29"/>
      <c r="B328" s="36"/>
      <c r="C328" s="36" t="str">
        <f t="shared" si="2"/>
        <v/>
      </c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</row>
    <row r="329" spans="1:23" ht="13.9" x14ac:dyDescent="0.5">
      <c r="A329" s="29"/>
      <c r="B329" s="36"/>
      <c r="C329" s="36" t="str">
        <f t="shared" si="2"/>
        <v/>
      </c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</row>
    <row r="330" spans="1:23" ht="13.9" x14ac:dyDescent="0.5">
      <c r="A330" s="29"/>
      <c r="B330" s="36"/>
      <c r="C330" s="36" t="str">
        <f t="shared" si="2"/>
        <v/>
      </c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</row>
    <row r="331" spans="1:23" ht="13.9" x14ac:dyDescent="0.5">
      <c r="A331" s="29"/>
      <c r="B331" s="36"/>
      <c r="C331" s="36" t="str">
        <f t="shared" si="2"/>
        <v/>
      </c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</row>
    <row r="332" spans="1:23" ht="13.9" x14ac:dyDescent="0.5">
      <c r="A332" s="29"/>
      <c r="B332" s="36"/>
      <c r="C332" s="36" t="str">
        <f t="shared" si="2"/>
        <v/>
      </c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</row>
    <row r="333" spans="1:23" ht="13.9" x14ac:dyDescent="0.5">
      <c r="A333" s="29"/>
      <c r="B333" s="36"/>
      <c r="C333" s="36" t="str">
        <f t="shared" si="2"/>
        <v/>
      </c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</row>
    <row r="334" spans="1:23" ht="13.9" x14ac:dyDescent="0.5">
      <c r="A334" s="29"/>
      <c r="B334" s="36"/>
      <c r="C334" s="36" t="str">
        <f t="shared" si="2"/>
        <v/>
      </c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</row>
    <row r="335" spans="1:23" ht="13.9" x14ac:dyDescent="0.5">
      <c r="A335" s="29"/>
      <c r="B335" s="36"/>
      <c r="C335" s="36" t="str">
        <f t="shared" si="2"/>
        <v/>
      </c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</row>
    <row r="336" spans="1:23" ht="13.9" x14ac:dyDescent="0.5">
      <c r="A336" s="29"/>
      <c r="B336" s="36"/>
      <c r="C336" s="36" t="str">
        <f t="shared" si="2"/>
        <v/>
      </c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</row>
    <row r="337" spans="1:23" ht="13.9" x14ac:dyDescent="0.5">
      <c r="A337" s="29"/>
      <c r="B337" s="36"/>
      <c r="C337" s="36" t="str">
        <f t="shared" si="2"/>
        <v/>
      </c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</row>
    <row r="338" spans="1:23" ht="13.9" x14ac:dyDescent="0.5">
      <c r="A338" s="29"/>
      <c r="B338" s="36"/>
      <c r="C338" s="36" t="str">
        <f t="shared" si="2"/>
        <v/>
      </c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</row>
    <row r="339" spans="1:23" ht="13.9" x14ac:dyDescent="0.5">
      <c r="A339" s="29"/>
      <c r="B339" s="36"/>
      <c r="C339" s="36" t="str">
        <f t="shared" si="2"/>
        <v/>
      </c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</row>
    <row r="340" spans="1:23" ht="13.9" x14ac:dyDescent="0.5">
      <c r="A340" s="29"/>
      <c r="B340" s="36"/>
      <c r="C340" s="36" t="str">
        <f t="shared" si="2"/>
        <v/>
      </c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</row>
    <row r="341" spans="1:23" ht="13.9" x14ac:dyDescent="0.5">
      <c r="A341" s="29"/>
      <c r="B341" s="36"/>
      <c r="C341" s="36" t="str">
        <f t="shared" si="2"/>
        <v/>
      </c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</row>
    <row r="342" spans="1:23" ht="13.9" x14ac:dyDescent="0.5">
      <c r="A342" s="29"/>
      <c r="B342" s="36"/>
      <c r="C342" s="36" t="str">
        <f t="shared" si="2"/>
        <v/>
      </c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</row>
    <row r="343" spans="1:23" ht="13.9" x14ac:dyDescent="0.5">
      <c r="A343" s="29"/>
      <c r="B343" s="36"/>
      <c r="C343" s="36" t="str">
        <f t="shared" si="2"/>
        <v/>
      </c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</row>
    <row r="344" spans="1:23" ht="13.9" x14ac:dyDescent="0.5">
      <c r="A344" s="29"/>
      <c r="B344" s="36"/>
      <c r="C344" s="36" t="str">
        <f t="shared" si="2"/>
        <v/>
      </c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</row>
    <row r="345" spans="1:23" ht="13.9" x14ac:dyDescent="0.5">
      <c r="A345" s="29"/>
      <c r="B345" s="36"/>
      <c r="C345" s="36" t="str">
        <f t="shared" si="2"/>
        <v/>
      </c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</row>
    <row r="346" spans="1:23" ht="13.9" x14ac:dyDescent="0.5">
      <c r="A346" s="29"/>
      <c r="B346" s="36"/>
      <c r="C346" s="36" t="str">
        <f t="shared" si="2"/>
        <v/>
      </c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</row>
    <row r="347" spans="1:23" ht="13.9" x14ac:dyDescent="0.5">
      <c r="A347" s="29"/>
      <c r="B347" s="36"/>
      <c r="C347" s="36" t="str">
        <f t="shared" si="2"/>
        <v/>
      </c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</row>
    <row r="348" spans="1:23" ht="13.9" x14ac:dyDescent="0.5">
      <c r="A348" s="29"/>
      <c r="B348" s="36"/>
      <c r="C348" s="36" t="str">
        <f t="shared" si="2"/>
        <v/>
      </c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</row>
    <row r="349" spans="1:23" ht="13.9" x14ac:dyDescent="0.5">
      <c r="A349" s="29"/>
      <c r="B349" s="36"/>
      <c r="C349" s="36" t="str">
        <f t="shared" si="2"/>
        <v/>
      </c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</row>
    <row r="350" spans="1:23" ht="13.9" x14ac:dyDescent="0.5">
      <c r="A350" s="29"/>
      <c r="B350" s="36"/>
      <c r="C350" s="36" t="str">
        <f t="shared" si="2"/>
        <v/>
      </c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</row>
    <row r="351" spans="1:23" ht="13.9" x14ac:dyDescent="0.5">
      <c r="A351" s="29"/>
      <c r="B351" s="36"/>
      <c r="C351" s="36" t="str">
        <f t="shared" si="2"/>
        <v/>
      </c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</row>
    <row r="352" spans="1:23" ht="13.9" x14ac:dyDescent="0.5">
      <c r="A352" s="29"/>
      <c r="B352" s="36"/>
      <c r="C352" s="36" t="str">
        <f t="shared" si="2"/>
        <v/>
      </c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</row>
    <row r="353" spans="1:23" ht="13.9" x14ac:dyDescent="0.5">
      <c r="A353" s="29"/>
      <c r="B353" s="36"/>
      <c r="C353" s="36" t="str">
        <f t="shared" si="2"/>
        <v/>
      </c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</row>
    <row r="354" spans="1:23" ht="13.9" x14ac:dyDescent="0.5">
      <c r="A354" s="29"/>
      <c r="B354" s="36"/>
      <c r="C354" s="36" t="str">
        <f t="shared" si="2"/>
        <v/>
      </c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</row>
    <row r="355" spans="1:23" ht="13.9" x14ac:dyDescent="0.5">
      <c r="A355" s="29"/>
      <c r="B355" s="36"/>
      <c r="C355" s="36" t="str">
        <f t="shared" si="2"/>
        <v/>
      </c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</row>
    <row r="356" spans="1:23" ht="13.9" x14ac:dyDescent="0.5">
      <c r="A356" s="29"/>
      <c r="B356" s="36"/>
      <c r="C356" s="36" t="str">
        <f t="shared" si="2"/>
        <v/>
      </c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</row>
    <row r="357" spans="1:23" ht="13.9" x14ac:dyDescent="0.5">
      <c r="A357" s="29"/>
      <c r="B357" s="36"/>
      <c r="C357" s="36" t="str">
        <f t="shared" si="2"/>
        <v/>
      </c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</row>
    <row r="358" spans="1:23" ht="13.9" x14ac:dyDescent="0.5">
      <c r="A358" s="29"/>
      <c r="B358" s="36"/>
      <c r="C358" s="36" t="str">
        <f t="shared" si="2"/>
        <v/>
      </c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</row>
    <row r="359" spans="1:23" ht="13.9" x14ac:dyDescent="0.5">
      <c r="A359" s="29"/>
      <c r="B359" s="36"/>
      <c r="C359" s="36" t="str">
        <f t="shared" si="2"/>
        <v/>
      </c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</row>
    <row r="360" spans="1:23" ht="13.9" x14ac:dyDescent="0.5">
      <c r="A360" s="29"/>
      <c r="B360" s="36"/>
      <c r="C360" s="36" t="str">
        <f t="shared" si="2"/>
        <v/>
      </c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</row>
    <row r="361" spans="1:23" ht="13.9" x14ac:dyDescent="0.5">
      <c r="A361" s="29"/>
      <c r="B361" s="36"/>
      <c r="C361" s="36" t="str">
        <f t="shared" si="2"/>
        <v/>
      </c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</row>
    <row r="362" spans="1:23" ht="13.9" x14ac:dyDescent="0.5">
      <c r="A362" s="29"/>
      <c r="B362" s="36"/>
      <c r="C362" s="36" t="str">
        <f t="shared" si="2"/>
        <v/>
      </c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</row>
    <row r="363" spans="1:23" ht="13.9" x14ac:dyDescent="0.5">
      <c r="A363" s="29"/>
      <c r="B363" s="36"/>
      <c r="C363" s="36" t="str">
        <f t="shared" si="2"/>
        <v/>
      </c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</row>
    <row r="364" spans="1:23" ht="13.9" x14ac:dyDescent="0.5">
      <c r="A364" s="29"/>
      <c r="B364" s="36"/>
      <c r="C364" s="36" t="str">
        <f t="shared" si="2"/>
        <v/>
      </c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</row>
    <row r="365" spans="1:23" ht="13.9" x14ac:dyDescent="0.5">
      <c r="A365" s="29"/>
      <c r="B365" s="36"/>
      <c r="C365" s="36" t="str">
        <f t="shared" si="2"/>
        <v/>
      </c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</row>
    <row r="366" spans="1:23" ht="13.9" x14ac:dyDescent="0.5">
      <c r="A366" s="29"/>
      <c r="B366" s="36"/>
      <c r="C366" s="36" t="str">
        <f t="shared" si="2"/>
        <v/>
      </c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</row>
    <row r="367" spans="1:23" ht="13.9" x14ac:dyDescent="0.5">
      <c r="A367" s="29"/>
      <c r="B367" s="36"/>
      <c r="C367" s="36" t="str">
        <f t="shared" si="2"/>
        <v/>
      </c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</row>
    <row r="368" spans="1:23" ht="13.9" x14ac:dyDescent="0.5">
      <c r="A368" s="29"/>
      <c r="B368" s="36"/>
      <c r="C368" s="36" t="str">
        <f t="shared" si="2"/>
        <v/>
      </c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</row>
    <row r="369" spans="1:23" ht="13.9" x14ac:dyDescent="0.5">
      <c r="A369" s="29"/>
      <c r="B369" s="36"/>
      <c r="C369" s="36" t="str">
        <f t="shared" si="2"/>
        <v/>
      </c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</row>
    <row r="370" spans="1:23" ht="13.9" x14ac:dyDescent="0.5">
      <c r="A370" s="29"/>
      <c r="B370" s="36"/>
      <c r="C370" s="36" t="str">
        <f t="shared" si="2"/>
        <v/>
      </c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</row>
    <row r="371" spans="1:23" ht="13.9" x14ac:dyDescent="0.5">
      <c r="A371" s="29"/>
      <c r="B371" s="36"/>
      <c r="C371" s="36" t="str">
        <f t="shared" si="2"/>
        <v/>
      </c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</row>
    <row r="372" spans="1:23" ht="13.9" x14ac:dyDescent="0.5">
      <c r="A372" s="29"/>
      <c r="B372" s="36"/>
      <c r="C372" s="36" t="str">
        <f t="shared" si="2"/>
        <v/>
      </c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</row>
    <row r="373" spans="1:23" ht="13.9" x14ac:dyDescent="0.5">
      <c r="A373" s="29"/>
      <c r="B373" s="36"/>
      <c r="C373" s="36" t="str">
        <f t="shared" si="2"/>
        <v/>
      </c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</row>
    <row r="374" spans="1:23" ht="13.9" x14ac:dyDescent="0.5">
      <c r="A374" s="29"/>
      <c r="B374" s="36"/>
      <c r="C374" s="36" t="str">
        <f t="shared" si="2"/>
        <v/>
      </c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</row>
    <row r="375" spans="1:23" ht="13.9" x14ac:dyDescent="0.5">
      <c r="A375" s="29"/>
      <c r="B375" s="36"/>
      <c r="C375" s="36" t="str">
        <f t="shared" si="2"/>
        <v/>
      </c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</row>
    <row r="376" spans="1:23" ht="13.9" x14ac:dyDescent="0.5">
      <c r="A376" s="29"/>
      <c r="B376" s="36"/>
      <c r="C376" s="36" t="str">
        <f t="shared" si="2"/>
        <v/>
      </c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</row>
    <row r="377" spans="1:23" ht="13.9" x14ac:dyDescent="0.5">
      <c r="A377" s="29"/>
      <c r="B377" s="36"/>
      <c r="C377" s="36" t="str">
        <f t="shared" si="2"/>
        <v/>
      </c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</row>
    <row r="378" spans="1:23" ht="13.9" x14ac:dyDescent="0.5">
      <c r="A378" s="29"/>
      <c r="B378" s="36"/>
      <c r="C378" s="36" t="str">
        <f t="shared" si="2"/>
        <v/>
      </c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</row>
    <row r="379" spans="1:23" ht="13.9" x14ac:dyDescent="0.5">
      <c r="A379" s="29"/>
      <c r="B379" s="36"/>
      <c r="C379" s="36" t="str">
        <f t="shared" si="2"/>
        <v/>
      </c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</row>
    <row r="380" spans="1:23" ht="13.9" x14ac:dyDescent="0.5">
      <c r="A380" s="29"/>
      <c r="B380" s="36"/>
      <c r="C380" s="36" t="str">
        <f t="shared" si="2"/>
        <v/>
      </c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</row>
    <row r="381" spans="1:23" ht="13.9" x14ac:dyDescent="0.5">
      <c r="A381" s="29"/>
      <c r="B381" s="36"/>
      <c r="C381" s="36" t="str">
        <f t="shared" si="2"/>
        <v/>
      </c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</row>
    <row r="382" spans="1:23" ht="13.9" x14ac:dyDescent="0.5">
      <c r="A382" s="29"/>
      <c r="B382" s="36"/>
      <c r="C382" s="36" t="str">
        <f t="shared" si="2"/>
        <v/>
      </c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</row>
    <row r="383" spans="1:23" ht="13.9" x14ac:dyDescent="0.5">
      <c r="A383" s="29"/>
      <c r="B383" s="36"/>
      <c r="C383" s="36" t="str">
        <f t="shared" si="2"/>
        <v/>
      </c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</row>
    <row r="384" spans="1:23" ht="13.9" x14ac:dyDescent="0.5">
      <c r="A384" s="29"/>
      <c r="B384" s="36"/>
      <c r="C384" s="36" t="str">
        <f t="shared" si="2"/>
        <v/>
      </c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</row>
    <row r="385" spans="1:23" ht="13.9" x14ac:dyDescent="0.5">
      <c r="A385" s="29"/>
      <c r="B385" s="36"/>
      <c r="C385" s="36" t="str">
        <f t="shared" si="2"/>
        <v/>
      </c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</row>
    <row r="386" spans="1:23" ht="13.9" x14ac:dyDescent="0.5">
      <c r="A386" s="29"/>
      <c r="B386" s="36"/>
      <c r="C386" s="36" t="str">
        <f t="shared" si="2"/>
        <v/>
      </c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 spans="1:23" ht="13.9" x14ac:dyDescent="0.5">
      <c r="A387" s="29"/>
      <c r="B387" s="36"/>
      <c r="C387" s="36" t="str">
        <f t="shared" si="2"/>
        <v/>
      </c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 spans="1:23" ht="13.9" x14ac:dyDescent="0.5">
      <c r="A388" s="29"/>
      <c r="B388" s="36"/>
      <c r="C388" s="36" t="str">
        <f t="shared" si="2"/>
        <v/>
      </c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 spans="1:23" ht="13.9" x14ac:dyDescent="0.5">
      <c r="A389" s="29"/>
      <c r="B389" s="36"/>
      <c r="C389" s="36" t="str">
        <f t="shared" si="2"/>
        <v/>
      </c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 spans="1:23" ht="13.9" x14ac:dyDescent="0.5">
      <c r="A390" s="29"/>
      <c r="B390" s="36"/>
      <c r="C390" s="36" t="str">
        <f t="shared" si="2"/>
        <v/>
      </c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 spans="1:23" ht="13.9" x14ac:dyDescent="0.5">
      <c r="A391" s="29"/>
      <c r="B391" s="36"/>
      <c r="C391" s="36" t="str">
        <f t="shared" si="2"/>
        <v/>
      </c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 spans="1:23" ht="13.9" x14ac:dyDescent="0.5">
      <c r="A392" s="29"/>
      <c r="B392" s="36"/>
      <c r="C392" s="36" t="str">
        <f t="shared" si="2"/>
        <v/>
      </c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 spans="1:23" ht="13.9" x14ac:dyDescent="0.5">
      <c r="A393" s="29"/>
      <c r="B393" s="36"/>
      <c r="C393" s="36" t="str">
        <f t="shared" si="2"/>
        <v/>
      </c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 spans="1:23" ht="13.9" x14ac:dyDescent="0.5">
      <c r="A394" s="29"/>
      <c r="B394" s="36"/>
      <c r="C394" s="36" t="str">
        <f t="shared" si="2"/>
        <v/>
      </c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 spans="1:23" ht="13.9" x14ac:dyDescent="0.5">
      <c r="A395" s="29"/>
      <c r="B395" s="36"/>
      <c r="C395" s="36" t="str">
        <f t="shared" si="2"/>
        <v/>
      </c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 spans="1:23" ht="13.9" x14ac:dyDescent="0.5">
      <c r="A396" s="29"/>
      <c r="B396" s="36"/>
      <c r="C396" s="36" t="str">
        <f t="shared" si="2"/>
        <v/>
      </c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 spans="1:23" ht="13.9" x14ac:dyDescent="0.5">
      <c r="A397" s="29"/>
      <c r="B397" s="36"/>
      <c r="C397" s="36" t="str">
        <f t="shared" si="2"/>
        <v/>
      </c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 spans="1:23" ht="13.9" x14ac:dyDescent="0.5">
      <c r="A398" s="29"/>
      <c r="B398" s="36"/>
      <c r="C398" s="36" t="str">
        <f t="shared" si="2"/>
        <v/>
      </c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 spans="1:23" ht="13.9" x14ac:dyDescent="0.5">
      <c r="A399" s="29"/>
      <c r="B399" s="36"/>
      <c r="C399" s="36" t="str">
        <f t="shared" si="2"/>
        <v/>
      </c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 spans="1:23" ht="13.9" x14ac:dyDescent="0.5">
      <c r="A400" s="29"/>
      <c r="B400" s="36"/>
      <c r="C400" s="36" t="str">
        <f t="shared" si="2"/>
        <v/>
      </c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 spans="1:23" ht="13.9" x14ac:dyDescent="0.5">
      <c r="A401" s="29"/>
      <c r="B401" s="36"/>
      <c r="C401" s="36" t="str">
        <f t="shared" si="2"/>
        <v/>
      </c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 spans="1:23" ht="13.9" x14ac:dyDescent="0.5">
      <c r="A402" s="29"/>
      <c r="B402" s="36"/>
      <c r="C402" s="36" t="str">
        <f t="shared" si="2"/>
        <v/>
      </c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 spans="1:23" ht="13.9" x14ac:dyDescent="0.5">
      <c r="A403" s="29"/>
      <c r="B403" s="36"/>
      <c r="C403" s="36" t="str">
        <f t="shared" si="2"/>
        <v/>
      </c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 spans="1:23" ht="13.9" x14ac:dyDescent="0.5">
      <c r="A404" s="29"/>
      <c r="B404" s="36"/>
      <c r="C404" s="36" t="str">
        <f t="shared" si="2"/>
        <v/>
      </c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 spans="1:23" ht="13.9" x14ac:dyDescent="0.5">
      <c r="A405" s="29"/>
      <c r="B405" s="36"/>
      <c r="C405" s="36" t="str">
        <f t="shared" si="2"/>
        <v/>
      </c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 spans="1:23" ht="13.9" x14ac:dyDescent="0.5">
      <c r="A406" s="29"/>
      <c r="B406" s="36"/>
      <c r="C406" s="36" t="str">
        <f t="shared" si="2"/>
        <v/>
      </c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 spans="1:23" ht="13.9" x14ac:dyDescent="0.5">
      <c r="A407" s="29"/>
      <c r="B407" s="36"/>
      <c r="C407" s="36" t="str">
        <f t="shared" si="2"/>
        <v/>
      </c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 spans="1:23" ht="13.9" x14ac:dyDescent="0.5">
      <c r="A408" s="29"/>
      <c r="B408" s="36"/>
      <c r="C408" s="36" t="str">
        <f t="shared" si="2"/>
        <v/>
      </c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 spans="1:23" ht="13.9" x14ac:dyDescent="0.5">
      <c r="A409" s="29"/>
      <c r="B409" s="36"/>
      <c r="C409" s="36" t="str">
        <f t="shared" si="2"/>
        <v/>
      </c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 spans="1:23" ht="13.9" x14ac:dyDescent="0.5">
      <c r="A410" s="29"/>
      <c r="B410" s="36"/>
      <c r="C410" s="36" t="str">
        <f t="shared" si="2"/>
        <v/>
      </c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 spans="1:23" ht="13.9" x14ac:dyDescent="0.5">
      <c r="A411" s="29"/>
      <c r="B411" s="36"/>
      <c r="C411" s="36" t="str">
        <f t="shared" si="2"/>
        <v/>
      </c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 spans="1:23" ht="13.9" x14ac:dyDescent="0.5">
      <c r="A412" s="29"/>
      <c r="B412" s="36"/>
      <c r="C412" s="36" t="str">
        <f t="shared" si="2"/>
        <v/>
      </c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 spans="1:23" ht="13.9" x14ac:dyDescent="0.5">
      <c r="A413" s="29"/>
      <c r="B413" s="36"/>
      <c r="C413" s="36" t="str">
        <f t="shared" si="2"/>
        <v/>
      </c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 spans="1:23" ht="13.9" x14ac:dyDescent="0.5">
      <c r="A414" s="29"/>
      <c r="B414" s="36"/>
      <c r="C414" s="36" t="str">
        <f t="shared" si="2"/>
        <v/>
      </c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 spans="1:23" ht="13.9" x14ac:dyDescent="0.5">
      <c r="A415" s="29"/>
      <c r="B415" s="36"/>
      <c r="C415" s="36" t="str">
        <f t="shared" si="2"/>
        <v/>
      </c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 spans="1:23" ht="13.9" x14ac:dyDescent="0.5">
      <c r="A416" s="29"/>
      <c r="B416" s="36"/>
      <c r="C416" s="36" t="str">
        <f t="shared" si="2"/>
        <v/>
      </c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 spans="1:23" ht="13.9" x14ac:dyDescent="0.5">
      <c r="A417" s="29"/>
      <c r="B417" s="36"/>
      <c r="C417" s="36" t="str">
        <f t="shared" si="2"/>
        <v/>
      </c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 spans="1:23" ht="13.9" x14ac:dyDescent="0.5">
      <c r="A418" s="29"/>
      <c r="B418" s="36"/>
      <c r="C418" s="36" t="str">
        <f t="shared" si="2"/>
        <v/>
      </c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 spans="1:23" ht="13.9" x14ac:dyDescent="0.5">
      <c r="A419" s="29"/>
      <c r="B419" s="36"/>
      <c r="C419" s="36" t="str">
        <f t="shared" si="2"/>
        <v/>
      </c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 spans="1:23" ht="13.9" x14ac:dyDescent="0.5">
      <c r="A420" s="29"/>
      <c r="B420" s="36"/>
      <c r="C420" s="36" t="str">
        <f t="shared" si="2"/>
        <v/>
      </c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 spans="1:23" ht="13.9" x14ac:dyDescent="0.5">
      <c r="A421" s="29"/>
      <c r="B421" s="36"/>
      <c r="C421" s="36" t="str">
        <f t="shared" si="2"/>
        <v/>
      </c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 spans="1:23" ht="13.9" x14ac:dyDescent="0.5">
      <c r="A422" s="29"/>
      <c r="B422" s="36"/>
      <c r="C422" s="36" t="str">
        <f t="shared" si="2"/>
        <v/>
      </c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 spans="1:23" ht="13.9" x14ac:dyDescent="0.5">
      <c r="A423" s="29"/>
      <c r="B423" s="36"/>
      <c r="C423" s="36" t="str">
        <f t="shared" si="2"/>
        <v/>
      </c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 spans="1:23" ht="13.9" x14ac:dyDescent="0.5">
      <c r="A424" s="29"/>
      <c r="B424" s="36"/>
      <c r="C424" s="36" t="str">
        <f t="shared" si="2"/>
        <v/>
      </c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 spans="1:23" ht="13.9" x14ac:dyDescent="0.5">
      <c r="A425" s="29"/>
      <c r="B425" s="36"/>
      <c r="C425" s="36" t="str">
        <f t="shared" si="2"/>
        <v/>
      </c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 spans="1:23" ht="13.9" x14ac:dyDescent="0.5">
      <c r="A426" s="29"/>
      <c r="B426" s="36"/>
      <c r="C426" s="36" t="str">
        <f t="shared" si="2"/>
        <v/>
      </c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 spans="1:23" ht="13.9" x14ac:dyDescent="0.5">
      <c r="A427" s="29"/>
      <c r="B427" s="36"/>
      <c r="C427" s="36" t="str">
        <f t="shared" si="2"/>
        <v/>
      </c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 spans="1:23" ht="13.9" x14ac:dyDescent="0.5">
      <c r="A428" s="29"/>
      <c r="B428" s="36"/>
      <c r="C428" s="36" t="str">
        <f t="shared" si="2"/>
        <v/>
      </c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 spans="1:23" ht="13.9" x14ac:dyDescent="0.5">
      <c r="A429" s="29"/>
      <c r="B429" s="36"/>
      <c r="C429" s="36" t="str">
        <f t="shared" si="2"/>
        <v/>
      </c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 spans="1:23" ht="13.9" x14ac:dyDescent="0.5">
      <c r="A430" s="29"/>
      <c r="B430" s="36"/>
      <c r="C430" s="36" t="str">
        <f t="shared" si="2"/>
        <v/>
      </c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 spans="1:23" ht="13.9" x14ac:dyDescent="0.5">
      <c r="A431" s="29"/>
      <c r="B431" s="36"/>
      <c r="C431" s="36" t="str">
        <f t="shared" si="2"/>
        <v/>
      </c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1:23" ht="13.9" x14ac:dyDescent="0.5">
      <c r="A432" s="29"/>
      <c r="B432" s="36"/>
      <c r="C432" s="36" t="str">
        <f t="shared" si="2"/>
        <v/>
      </c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 spans="1:23" ht="13.9" x14ac:dyDescent="0.5">
      <c r="A433" s="29"/>
      <c r="B433" s="36"/>
      <c r="C433" s="36" t="str">
        <f t="shared" si="2"/>
        <v/>
      </c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 spans="1:23" ht="13.9" x14ac:dyDescent="0.5">
      <c r="A434" s="29"/>
      <c r="B434" s="36"/>
      <c r="C434" s="36" t="str">
        <f t="shared" si="2"/>
        <v/>
      </c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 spans="1:23" ht="13.9" x14ac:dyDescent="0.5">
      <c r="A435" s="29"/>
      <c r="B435" s="36"/>
      <c r="C435" s="36" t="str">
        <f t="shared" si="2"/>
        <v/>
      </c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 spans="1:23" ht="13.9" x14ac:dyDescent="0.5">
      <c r="A436" s="29"/>
      <c r="B436" s="36"/>
      <c r="C436" s="36" t="str">
        <f t="shared" si="2"/>
        <v/>
      </c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 spans="1:23" ht="13.9" x14ac:dyDescent="0.5">
      <c r="A437" s="29"/>
      <c r="B437" s="36"/>
      <c r="C437" s="36" t="str">
        <f t="shared" si="2"/>
        <v/>
      </c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 spans="1:23" ht="13.9" x14ac:dyDescent="0.5">
      <c r="A438" s="29"/>
      <c r="B438" s="36"/>
      <c r="C438" s="36" t="str">
        <f t="shared" si="2"/>
        <v/>
      </c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 spans="1:23" ht="13.9" x14ac:dyDescent="0.5">
      <c r="A439" s="29"/>
      <c r="B439" s="36"/>
      <c r="C439" s="36" t="str">
        <f t="shared" si="2"/>
        <v/>
      </c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 spans="1:23" ht="13.9" x14ac:dyDescent="0.5">
      <c r="A440" s="29"/>
      <c r="B440" s="36"/>
      <c r="C440" s="36" t="str">
        <f t="shared" si="2"/>
        <v/>
      </c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 spans="1:23" ht="13.9" x14ac:dyDescent="0.5">
      <c r="A441" s="29"/>
      <c r="B441" s="36"/>
      <c r="C441" s="36" t="str">
        <f t="shared" si="2"/>
        <v/>
      </c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 spans="1:23" ht="13.9" x14ac:dyDescent="0.5">
      <c r="A442" s="29"/>
      <c r="B442" s="36"/>
      <c r="C442" s="36" t="str">
        <f t="shared" si="2"/>
        <v/>
      </c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 spans="1:23" ht="13.9" x14ac:dyDescent="0.5">
      <c r="A443" s="29"/>
      <c r="B443" s="36"/>
      <c r="C443" s="36" t="str">
        <f t="shared" si="2"/>
        <v/>
      </c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 spans="1:23" ht="13.9" x14ac:dyDescent="0.5">
      <c r="A444" s="29"/>
      <c r="B444" s="36"/>
      <c r="C444" s="36" t="str">
        <f t="shared" si="2"/>
        <v/>
      </c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 spans="1:23" ht="13.9" x14ac:dyDescent="0.5">
      <c r="A445" s="29"/>
      <c r="B445" s="36"/>
      <c r="C445" s="36" t="str">
        <f t="shared" si="2"/>
        <v/>
      </c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 spans="1:23" ht="13.9" x14ac:dyDescent="0.5">
      <c r="A446" s="29"/>
      <c r="B446" s="36"/>
      <c r="C446" s="36" t="str">
        <f t="shared" si="2"/>
        <v/>
      </c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 spans="1:23" ht="13.9" x14ac:dyDescent="0.5">
      <c r="A447" s="29"/>
      <c r="B447" s="36"/>
      <c r="C447" s="36" t="str">
        <f t="shared" si="2"/>
        <v/>
      </c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 spans="1:23" ht="13.9" x14ac:dyDescent="0.5">
      <c r="A448" s="29"/>
      <c r="B448" s="36"/>
      <c r="C448" s="36" t="str">
        <f t="shared" si="2"/>
        <v/>
      </c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 spans="1:23" ht="13.9" x14ac:dyDescent="0.5">
      <c r="A449" s="29"/>
      <c r="B449" s="36"/>
      <c r="C449" s="36" t="str">
        <f t="shared" si="2"/>
        <v/>
      </c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 spans="1:23" ht="13.9" x14ac:dyDescent="0.5">
      <c r="A450" s="29"/>
      <c r="B450" s="36"/>
      <c r="C450" s="36" t="str">
        <f t="shared" si="2"/>
        <v/>
      </c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 spans="1:23" ht="13.9" x14ac:dyDescent="0.5">
      <c r="A451" s="29"/>
      <c r="B451" s="36"/>
      <c r="C451" s="36" t="str">
        <f t="shared" si="2"/>
        <v/>
      </c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 spans="1:23" ht="13.9" x14ac:dyDescent="0.5">
      <c r="A452" s="29"/>
      <c r="B452" s="36"/>
      <c r="C452" s="36" t="str">
        <f t="shared" si="2"/>
        <v/>
      </c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 spans="1:23" ht="13.9" x14ac:dyDescent="0.5">
      <c r="A453" s="29"/>
      <c r="B453" s="36"/>
      <c r="C453" s="36" t="str">
        <f t="shared" si="2"/>
        <v/>
      </c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 spans="1:23" ht="13.9" x14ac:dyDescent="0.5">
      <c r="A454" s="29"/>
      <c r="B454" s="36"/>
      <c r="C454" s="36" t="str">
        <f t="shared" si="2"/>
        <v/>
      </c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 spans="1:23" ht="13.9" x14ac:dyDescent="0.5">
      <c r="A455" s="29"/>
      <c r="B455" s="36"/>
      <c r="C455" s="36" t="str">
        <f t="shared" si="2"/>
        <v/>
      </c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 spans="1:23" ht="13.9" x14ac:dyDescent="0.5">
      <c r="A456" s="29"/>
      <c r="B456" s="36"/>
      <c r="C456" s="36" t="str">
        <f t="shared" si="2"/>
        <v/>
      </c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 spans="1:23" ht="13.9" x14ac:dyDescent="0.5">
      <c r="A457" s="29"/>
      <c r="B457" s="36"/>
      <c r="C457" s="36" t="str">
        <f t="shared" si="2"/>
        <v/>
      </c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 spans="1:23" ht="13.9" x14ac:dyDescent="0.5">
      <c r="A458" s="29"/>
      <c r="B458" s="36"/>
      <c r="C458" s="36" t="str">
        <f t="shared" si="2"/>
        <v/>
      </c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 spans="1:23" ht="13.9" x14ac:dyDescent="0.5">
      <c r="A459" s="29"/>
      <c r="B459" s="36"/>
      <c r="C459" s="36" t="str">
        <f t="shared" si="2"/>
        <v/>
      </c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1:23" ht="13.9" x14ac:dyDescent="0.5">
      <c r="A460" s="29"/>
      <c r="B460" s="36"/>
      <c r="C460" s="36" t="str">
        <f t="shared" si="2"/>
        <v/>
      </c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 spans="1:23" ht="13.9" x14ac:dyDescent="0.5">
      <c r="A461" s="29"/>
      <c r="B461" s="36"/>
      <c r="C461" s="36" t="str">
        <f t="shared" si="2"/>
        <v/>
      </c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 spans="1:23" ht="13.9" x14ac:dyDescent="0.5">
      <c r="A462" s="29"/>
      <c r="B462" s="36"/>
      <c r="C462" s="36" t="str">
        <f t="shared" si="2"/>
        <v/>
      </c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 spans="1:23" ht="13.9" x14ac:dyDescent="0.5">
      <c r="A463" s="29"/>
      <c r="B463" s="36"/>
      <c r="C463" s="36" t="str">
        <f t="shared" si="2"/>
        <v/>
      </c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 spans="1:23" ht="13.9" x14ac:dyDescent="0.5">
      <c r="A464" s="29"/>
      <c r="B464" s="36"/>
      <c r="C464" s="36" t="str">
        <f t="shared" si="2"/>
        <v/>
      </c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 spans="1:23" ht="13.9" x14ac:dyDescent="0.5">
      <c r="A465" s="29"/>
      <c r="B465" s="36"/>
      <c r="C465" s="36" t="str">
        <f t="shared" si="2"/>
        <v/>
      </c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 spans="1:23" ht="13.9" x14ac:dyDescent="0.5">
      <c r="A466" s="29"/>
      <c r="B466" s="36"/>
      <c r="C466" s="36" t="str">
        <f t="shared" si="2"/>
        <v/>
      </c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1:23" ht="13.9" x14ac:dyDescent="0.5">
      <c r="A467" s="29"/>
      <c r="B467" s="36"/>
      <c r="C467" s="36" t="str">
        <f t="shared" si="2"/>
        <v/>
      </c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 spans="1:23" ht="13.9" x14ac:dyDescent="0.5">
      <c r="A468" s="29"/>
      <c r="B468" s="36"/>
      <c r="C468" s="36" t="str">
        <f t="shared" si="2"/>
        <v/>
      </c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 spans="1:23" ht="13.9" x14ac:dyDescent="0.5">
      <c r="A469" s="29"/>
      <c r="B469" s="36"/>
      <c r="C469" s="36" t="str">
        <f t="shared" si="2"/>
        <v/>
      </c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 spans="1:23" ht="13.9" x14ac:dyDescent="0.5">
      <c r="A470" s="29"/>
      <c r="B470" s="36"/>
      <c r="C470" s="36" t="str">
        <f t="shared" si="2"/>
        <v/>
      </c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 spans="1:23" ht="13.9" x14ac:dyDescent="0.5">
      <c r="A471" s="29"/>
      <c r="B471" s="36"/>
      <c r="C471" s="36" t="str">
        <f t="shared" si="2"/>
        <v/>
      </c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 spans="1:23" ht="13.9" x14ac:dyDescent="0.5">
      <c r="A472" s="29"/>
      <c r="B472" s="36"/>
      <c r="C472" s="36" t="str">
        <f t="shared" si="2"/>
        <v/>
      </c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 spans="1:23" ht="13.9" x14ac:dyDescent="0.5">
      <c r="A473" s="29"/>
      <c r="B473" s="36"/>
      <c r="C473" s="36" t="str">
        <f t="shared" si="2"/>
        <v/>
      </c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 spans="1:23" ht="13.9" x14ac:dyDescent="0.5">
      <c r="A474" s="29"/>
      <c r="B474" s="36"/>
      <c r="C474" s="36" t="str">
        <f t="shared" si="2"/>
        <v/>
      </c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 spans="1:23" ht="13.9" x14ac:dyDescent="0.5">
      <c r="A475" s="29"/>
      <c r="B475" s="36"/>
      <c r="C475" s="36" t="str">
        <f t="shared" si="2"/>
        <v/>
      </c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 spans="1:23" ht="13.9" x14ac:dyDescent="0.5">
      <c r="A476" s="29"/>
      <c r="B476" s="36"/>
      <c r="C476" s="36" t="str">
        <f t="shared" si="2"/>
        <v/>
      </c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1:23" ht="13.9" x14ac:dyDescent="0.5">
      <c r="A477" s="29"/>
      <c r="B477" s="36"/>
      <c r="C477" s="36" t="str">
        <f t="shared" si="2"/>
        <v/>
      </c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 spans="1:23" ht="13.9" x14ac:dyDescent="0.5">
      <c r="A478" s="29"/>
      <c r="B478" s="36"/>
      <c r="C478" s="36" t="str">
        <f t="shared" si="2"/>
        <v/>
      </c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 spans="1:23" ht="13.9" x14ac:dyDescent="0.5">
      <c r="A479" s="29"/>
      <c r="B479" s="36"/>
      <c r="C479" s="36" t="str">
        <f t="shared" si="2"/>
        <v/>
      </c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1:23" ht="13.9" x14ac:dyDescent="0.5">
      <c r="A480" s="29"/>
      <c r="B480" s="36"/>
      <c r="C480" s="36" t="str">
        <f t="shared" si="2"/>
        <v/>
      </c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 spans="1:23" ht="13.9" x14ac:dyDescent="0.5">
      <c r="A481" s="29"/>
      <c r="B481" s="36"/>
      <c r="C481" s="36" t="str">
        <f t="shared" si="2"/>
        <v/>
      </c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 spans="1:23" ht="13.9" x14ac:dyDescent="0.5">
      <c r="A482" s="29"/>
      <c r="B482" s="36"/>
      <c r="C482" s="36" t="str">
        <f t="shared" si="2"/>
        <v/>
      </c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 spans="1:23" ht="13.9" x14ac:dyDescent="0.5">
      <c r="A483" s="29"/>
      <c r="B483" s="36"/>
      <c r="C483" s="36" t="str">
        <f t="shared" si="2"/>
        <v/>
      </c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 spans="1:23" ht="13.9" x14ac:dyDescent="0.5">
      <c r="A484" s="29"/>
      <c r="B484" s="36"/>
      <c r="C484" s="36" t="str">
        <f t="shared" si="2"/>
        <v/>
      </c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 spans="1:23" ht="13.9" x14ac:dyDescent="0.5">
      <c r="A485" s="29"/>
      <c r="B485" s="36"/>
      <c r="C485" s="36" t="str">
        <f t="shared" si="2"/>
        <v/>
      </c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 spans="1:23" ht="13.9" x14ac:dyDescent="0.5">
      <c r="A486" s="29"/>
      <c r="B486" s="36"/>
      <c r="C486" s="36" t="str">
        <f t="shared" si="2"/>
        <v/>
      </c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 spans="1:23" ht="13.9" x14ac:dyDescent="0.5">
      <c r="A487" s="29"/>
      <c r="B487" s="36"/>
      <c r="C487" s="36" t="str">
        <f t="shared" si="2"/>
        <v/>
      </c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1:23" ht="13.9" x14ac:dyDescent="0.5">
      <c r="A488" s="29"/>
      <c r="B488" s="36"/>
      <c r="C488" s="36" t="str">
        <f t="shared" si="2"/>
        <v/>
      </c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 spans="1:23" ht="13.9" x14ac:dyDescent="0.5">
      <c r="A489" s="29"/>
      <c r="B489" s="36"/>
      <c r="C489" s="36" t="str">
        <f t="shared" si="2"/>
        <v/>
      </c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 spans="1:23" ht="13.9" x14ac:dyDescent="0.5">
      <c r="A490" s="29"/>
      <c r="B490" s="36"/>
      <c r="C490" s="36" t="str">
        <f t="shared" si="2"/>
        <v/>
      </c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 spans="1:23" ht="13.9" x14ac:dyDescent="0.5">
      <c r="A491" s="29"/>
      <c r="B491" s="36"/>
      <c r="C491" s="36" t="str">
        <f t="shared" si="2"/>
        <v/>
      </c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 spans="1:23" ht="13.9" x14ac:dyDescent="0.5">
      <c r="A492" s="29"/>
      <c r="B492" s="36"/>
      <c r="C492" s="36" t="str">
        <f t="shared" si="2"/>
        <v/>
      </c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 spans="1:23" ht="13.9" x14ac:dyDescent="0.5">
      <c r="A493" s="29"/>
      <c r="B493" s="36"/>
      <c r="C493" s="36" t="str">
        <f t="shared" si="2"/>
        <v/>
      </c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 spans="1:23" ht="13.9" x14ac:dyDescent="0.5">
      <c r="A494" s="29"/>
      <c r="B494" s="36"/>
      <c r="C494" s="36" t="str">
        <f t="shared" si="2"/>
        <v/>
      </c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 spans="1:23" ht="13.9" x14ac:dyDescent="0.5">
      <c r="A495" s="29"/>
      <c r="B495" s="36"/>
      <c r="C495" s="36" t="str">
        <f t="shared" si="2"/>
        <v/>
      </c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 spans="1:23" ht="13.9" x14ac:dyDescent="0.5">
      <c r="A496" s="29"/>
      <c r="B496" s="36"/>
      <c r="C496" s="36" t="str">
        <f t="shared" si="2"/>
        <v/>
      </c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 spans="1:23" ht="13.9" x14ac:dyDescent="0.5">
      <c r="A497" s="29"/>
      <c r="B497" s="36"/>
      <c r="C497" s="36" t="str">
        <f t="shared" si="2"/>
        <v/>
      </c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 spans="1:23" ht="13.9" x14ac:dyDescent="0.5">
      <c r="A498" s="29"/>
      <c r="B498" s="36"/>
      <c r="C498" s="36" t="str">
        <f t="shared" si="2"/>
        <v/>
      </c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 spans="1:23" ht="13.9" x14ac:dyDescent="0.5">
      <c r="A499" s="29"/>
      <c r="B499" s="36"/>
      <c r="C499" s="36" t="str">
        <f t="shared" si="2"/>
        <v/>
      </c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 spans="1:23" ht="13.9" x14ac:dyDescent="0.5">
      <c r="A500" s="29"/>
      <c r="B500" s="36"/>
      <c r="C500" s="36" t="str">
        <f t="shared" si="2"/>
        <v/>
      </c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 spans="1:23" ht="13.9" x14ac:dyDescent="0.5">
      <c r="A501" s="29"/>
      <c r="B501" s="36"/>
      <c r="C501" s="36" t="str">
        <f t="shared" si="2"/>
        <v/>
      </c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 spans="1:23" ht="13.9" x14ac:dyDescent="0.5">
      <c r="A502" s="29"/>
      <c r="B502" s="36"/>
      <c r="C502" s="36" t="str">
        <f t="shared" si="2"/>
        <v/>
      </c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 spans="1:23" ht="13.9" x14ac:dyDescent="0.5">
      <c r="A503" s="29"/>
      <c r="B503" s="36"/>
      <c r="C503" s="36" t="str">
        <f t="shared" si="2"/>
        <v/>
      </c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 spans="1:23" ht="13.9" x14ac:dyDescent="0.5">
      <c r="A504" s="29"/>
      <c r="B504" s="36"/>
      <c r="C504" s="36" t="str">
        <f t="shared" si="2"/>
        <v/>
      </c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 spans="1:23" ht="13.9" x14ac:dyDescent="0.5">
      <c r="A505" s="29"/>
      <c r="B505" s="36"/>
      <c r="C505" s="36" t="str">
        <f t="shared" si="2"/>
        <v/>
      </c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1:23" ht="13.9" x14ac:dyDescent="0.5">
      <c r="A506" s="29"/>
      <c r="B506" s="36"/>
      <c r="C506" s="36" t="str">
        <f t="shared" si="2"/>
        <v/>
      </c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 spans="1:23" ht="13.9" x14ac:dyDescent="0.5">
      <c r="A507" s="29"/>
      <c r="B507" s="36"/>
      <c r="C507" s="36" t="str">
        <f t="shared" si="2"/>
        <v/>
      </c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 spans="1:23" ht="13.9" x14ac:dyDescent="0.5">
      <c r="A508" s="29"/>
      <c r="B508" s="36"/>
      <c r="C508" s="36" t="str">
        <f t="shared" si="2"/>
        <v/>
      </c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 spans="1:23" ht="13.9" x14ac:dyDescent="0.5">
      <c r="A509" s="29"/>
      <c r="B509" s="36"/>
      <c r="C509" s="36" t="str">
        <f t="shared" si="2"/>
        <v/>
      </c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 spans="1:23" ht="13.9" x14ac:dyDescent="0.5">
      <c r="A510" s="29"/>
      <c r="B510" s="36"/>
      <c r="C510" s="36" t="str">
        <f t="shared" si="2"/>
        <v/>
      </c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 spans="1:23" ht="13.9" x14ac:dyDescent="0.5">
      <c r="A511" s="29"/>
      <c r="B511" s="36"/>
      <c r="C511" s="36" t="str">
        <f t="shared" si="2"/>
        <v/>
      </c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 spans="1:23" ht="13.9" x14ac:dyDescent="0.5">
      <c r="A512" s="29"/>
      <c r="B512" s="36"/>
      <c r="C512" s="36" t="str">
        <f t="shared" si="2"/>
        <v/>
      </c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 spans="1:23" ht="13.9" x14ac:dyDescent="0.5">
      <c r="A513" s="29"/>
      <c r="B513" s="36"/>
      <c r="C513" s="36" t="str">
        <f t="shared" si="2"/>
        <v/>
      </c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 spans="1:23" ht="13.9" x14ac:dyDescent="0.5">
      <c r="A514" s="29"/>
      <c r="B514" s="36"/>
      <c r="C514" s="36" t="str">
        <f t="shared" si="2"/>
        <v/>
      </c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 spans="1:23" ht="13.9" x14ac:dyDescent="0.5">
      <c r="A515" s="29"/>
      <c r="B515" s="36"/>
      <c r="C515" s="36" t="str">
        <f t="shared" si="2"/>
        <v/>
      </c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 spans="1:23" ht="13.9" x14ac:dyDescent="0.5">
      <c r="A516" s="29"/>
      <c r="B516" s="36"/>
      <c r="C516" s="36" t="str">
        <f t="shared" si="2"/>
        <v/>
      </c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 spans="1:23" ht="13.9" x14ac:dyDescent="0.5">
      <c r="A517" s="29"/>
      <c r="B517" s="36"/>
      <c r="C517" s="36" t="str">
        <f t="shared" si="2"/>
        <v/>
      </c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 spans="1:23" ht="13.9" x14ac:dyDescent="0.5">
      <c r="A518" s="29"/>
      <c r="B518" s="36"/>
      <c r="C518" s="36" t="str">
        <f t="shared" si="2"/>
        <v/>
      </c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 spans="1:23" ht="13.9" x14ac:dyDescent="0.5">
      <c r="A519" s="29"/>
      <c r="B519" s="36"/>
      <c r="C519" s="36" t="str">
        <f t="shared" si="2"/>
        <v/>
      </c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 spans="1:23" ht="13.9" x14ac:dyDescent="0.5">
      <c r="A520" s="29"/>
      <c r="B520" s="36"/>
      <c r="C520" s="36" t="str">
        <f t="shared" si="2"/>
        <v/>
      </c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 spans="1:23" ht="13.9" x14ac:dyDescent="0.5">
      <c r="A521" s="29"/>
      <c r="B521" s="36"/>
      <c r="C521" s="36" t="str">
        <f t="shared" si="2"/>
        <v/>
      </c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1:23" ht="13.9" x14ac:dyDescent="0.5">
      <c r="A522" s="29"/>
      <c r="B522" s="36"/>
      <c r="C522" s="36" t="str">
        <f t="shared" si="2"/>
        <v/>
      </c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 spans="1:23" ht="13.9" x14ac:dyDescent="0.5">
      <c r="A523" s="29"/>
      <c r="B523" s="36"/>
      <c r="C523" s="36" t="str">
        <f t="shared" si="2"/>
        <v/>
      </c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 spans="1:23" ht="13.9" x14ac:dyDescent="0.5">
      <c r="A524" s="29"/>
      <c r="B524" s="36"/>
      <c r="C524" s="36" t="str">
        <f t="shared" si="2"/>
        <v/>
      </c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 spans="1:23" ht="13.9" x14ac:dyDescent="0.5">
      <c r="A525" s="29"/>
      <c r="B525" s="36"/>
      <c r="C525" s="36" t="str">
        <f t="shared" si="2"/>
        <v/>
      </c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 spans="1:23" ht="13.9" x14ac:dyDescent="0.5">
      <c r="A526" s="29"/>
      <c r="B526" s="36"/>
      <c r="C526" s="36" t="str">
        <f t="shared" si="2"/>
        <v/>
      </c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 spans="1:23" ht="13.9" x14ac:dyDescent="0.5">
      <c r="A527" s="29"/>
      <c r="B527" s="36"/>
      <c r="C527" s="36" t="str">
        <f t="shared" si="2"/>
        <v/>
      </c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 spans="1:23" ht="13.9" x14ac:dyDescent="0.5">
      <c r="A528" s="29"/>
      <c r="B528" s="36"/>
      <c r="C528" s="36" t="str">
        <f t="shared" si="2"/>
        <v/>
      </c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 spans="1:23" ht="13.9" x14ac:dyDescent="0.5">
      <c r="A529" s="29"/>
      <c r="B529" s="36"/>
      <c r="C529" s="36" t="str">
        <f t="shared" si="2"/>
        <v/>
      </c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 spans="1:23" ht="13.9" x14ac:dyDescent="0.5">
      <c r="A530" s="29"/>
      <c r="B530" s="36"/>
      <c r="C530" s="36" t="str">
        <f t="shared" si="2"/>
        <v/>
      </c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1:23" ht="13.9" x14ac:dyDescent="0.5">
      <c r="A531" s="29"/>
      <c r="B531" s="36"/>
      <c r="C531" s="36" t="str">
        <f t="shared" si="2"/>
        <v/>
      </c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 spans="1:23" ht="13.9" x14ac:dyDescent="0.5">
      <c r="A532" s="29"/>
      <c r="B532" s="36"/>
      <c r="C532" s="36" t="str">
        <f t="shared" si="2"/>
        <v/>
      </c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 spans="1:23" ht="13.9" x14ac:dyDescent="0.5">
      <c r="A533" s="29"/>
      <c r="B533" s="36"/>
      <c r="C533" s="36" t="str">
        <f t="shared" si="2"/>
        <v/>
      </c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 spans="1:23" ht="13.9" x14ac:dyDescent="0.5">
      <c r="A534" s="29"/>
      <c r="B534" s="36"/>
      <c r="C534" s="36" t="str">
        <f t="shared" si="2"/>
        <v/>
      </c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 spans="1:23" ht="13.9" x14ac:dyDescent="0.5">
      <c r="A535" s="29"/>
      <c r="B535" s="36"/>
      <c r="C535" s="36" t="str">
        <f t="shared" si="2"/>
        <v/>
      </c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 spans="1:23" ht="13.9" x14ac:dyDescent="0.5">
      <c r="A536" s="29"/>
      <c r="B536" s="36"/>
      <c r="C536" s="36" t="str">
        <f t="shared" si="2"/>
        <v/>
      </c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 spans="1:23" ht="13.9" x14ac:dyDescent="0.5">
      <c r="A537" s="29"/>
      <c r="B537" s="36"/>
      <c r="C537" s="36" t="str">
        <f t="shared" si="2"/>
        <v/>
      </c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1:23" ht="13.9" x14ac:dyDescent="0.5">
      <c r="A538" s="29"/>
      <c r="B538" s="36"/>
      <c r="C538" s="36" t="str">
        <f t="shared" si="2"/>
        <v/>
      </c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 spans="1:23" ht="13.9" x14ac:dyDescent="0.5">
      <c r="A539" s="29"/>
      <c r="B539" s="36"/>
      <c r="C539" s="36" t="str">
        <f t="shared" si="2"/>
        <v/>
      </c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 spans="1:23" ht="13.9" x14ac:dyDescent="0.5">
      <c r="A540" s="29"/>
      <c r="B540" s="36"/>
      <c r="C540" s="36" t="str">
        <f t="shared" si="2"/>
        <v/>
      </c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 spans="1:23" ht="13.9" x14ac:dyDescent="0.5">
      <c r="A541" s="29"/>
      <c r="B541" s="36"/>
      <c r="C541" s="36" t="str">
        <f t="shared" si="2"/>
        <v/>
      </c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 spans="1:23" ht="13.9" x14ac:dyDescent="0.5">
      <c r="A542" s="29"/>
      <c r="B542" s="36"/>
      <c r="C542" s="36" t="str">
        <f t="shared" si="2"/>
        <v/>
      </c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 spans="1:23" ht="13.9" x14ac:dyDescent="0.5">
      <c r="A543" s="29"/>
      <c r="B543" s="36"/>
      <c r="C543" s="36" t="str">
        <f t="shared" si="2"/>
        <v/>
      </c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 spans="1:23" ht="13.9" x14ac:dyDescent="0.5">
      <c r="A544" s="29"/>
      <c r="B544" s="36"/>
      <c r="C544" s="36" t="str">
        <f t="shared" si="2"/>
        <v/>
      </c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 spans="1:23" ht="13.9" x14ac:dyDescent="0.5">
      <c r="A545" s="29"/>
      <c r="B545" s="36"/>
      <c r="C545" s="36" t="str">
        <f t="shared" si="2"/>
        <v/>
      </c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 spans="1:23" ht="13.9" x14ac:dyDescent="0.5">
      <c r="A546" s="29"/>
      <c r="B546" s="36"/>
      <c r="C546" s="36" t="str">
        <f t="shared" si="2"/>
        <v/>
      </c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 spans="1:23" ht="13.9" x14ac:dyDescent="0.5">
      <c r="A547" s="29"/>
      <c r="B547" s="36"/>
      <c r="C547" s="36" t="str">
        <f t="shared" si="2"/>
        <v/>
      </c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 spans="1:23" ht="13.9" x14ac:dyDescent="0.5">
      <c r="A548" s="29"/>
      <c r="B548" s="36"/>
      <c r="C548" s="36" t="str">
        <f t="shared" si="2"/>
        <v/>
      </c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 spans="1:23" ht="13.9" x14ac:dyDescent="0.5">
      <c r="A549" s="29"/>
      <c r="B549" s="36"/>
      <c r="C549" s="36" t="str">
        <f t="shared" si="2"/>
        <v/>
      </c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 spans="1:23" ht="13.9" x14ac:dyDescent="0.5">
      <c r="A550" s="29"/>
      <c r="B550" s="36"/>
      <c r="C550" s="36" t="str">
        <f t="shared" si="2"/>
        <v/>
      </c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 spans="1:23" ht="13.9" x14ac:dyDescent="0.5">
      <c r="A551" s="29"/>
      <c r="B551" s="36"/>
      <c r="C551" s="36" t="str">
        <f t="shared" si="2"/>
        <v/>
      </c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 spans="1:23" ht="13.9" x14ac:dyDescent="0.5">
      <c r="A552" s="29"/>
      <c r="B552" s="36"/>
      <c r="C552" s="36" t="str">
        <f t="shared" si="2"/>
        <v/>
      </c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 spans="1:23" ht="13.9" x14ac:dyDescent="0.5">
      <c r="A553" s="29"/>
      <c r="B553" s="36"/>
      <c r="C553" s="36" t="str">
        <f t="shared" si="2"/>
        <v/>
      </c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 spans="1:23" ht="13.9" x14ac:dyDescent="0.5">
      <c r="A554" s="29"/>
      <c r="B554" s="36"/>
      <c r="C554" s="36" t="str">
        <f t="shared" si="2"/>
        <v/>
      </c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 spans="1:23" ht="13.9" x14ac:dyDescent="0.5">
      <c r="A555" s="29"/>
      <c r="B555" s="36"/>
      <c r="C555" s="36" t="str">
        <f t="shared" si="2"/>
        <v/>
      </c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 spans="1:23" ht="13.9" x14ac:dyDescent="0.5">
      <c r="A556" s="29"/>
      <c r="B556" s="36"/>
      <c r="C556" s="36" t="str">
        <f t="shared" si="2"/>
        <v/>
      </c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 spans="1:23" ht="13.9" x14ac:dyDescent="0.5">
      <c r="A557" s="29"/>
      <c r="B557" s="36"/>
      <c r="C557" s="36" t="str">
        <f t="shared" si="2"/>
        <v/>
      </c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 spans="1:23" ht="13.9" x14ac:dyDescent="0.5">
      <c r="A558" s="29"/>
      <c r="B558" s="36"/>
      <c r="C558" s="36" t="str">
        <f t="shared" si="2"/>
        <v/>
      </c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1:23" ht="13.9" x14ac:dyDescent="0.5">
      <c r="A559" s="29"/>
      <c r="B559" s="36"/>
      <c r="C559" s="36" t="str">
        <f t="shared" si="2"/>
        <v/>
      </c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 spans="1:23" ht="13.9" x14ac:dyDescent="0.5">
      <c r="A560" s="29"/>
      <c r="B560" s="36"/>
      <c r="C560" s="36" t="str">
        <f t="shared" ref="C560:C814" si="3">IF(A560="","",COUNTIF($A$5:$H$10,A560)*50 + IFERROR(#REF!,0))</f>
        <v/>
      </c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 spans="1:23" ht="13.9" x14ac:dyDescent="0.5">
      <c r="A561" s="29"/>
      <c r="B561" s="36"/>
      <c r="C561" s="36" t="str">
        <f t="shared" si="3"/>
        <v/>
      </c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 spans="1:23" ht="13.9" x14ac:dyDescent="0.5">
      <c r="A562" s="29"/>
      <c r="B562" s="36"/>
      <c r="C562" s="36" t="str">
        <f t="shared" si="3"/>
        <v/>
      </c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 spans="1:23" ht="13.9" x14ac:dyDescent="0.5">
      <c r="A563" s="29"/>
      <c r="B563" s="36"/>
      <c r="C563" s="36" t="str">
        <f t="shared" si="3"/>
        <v/>
      </c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 spans="1:23" ht="13.9" x14ac:dyDescent="0.5">
      <c r="A564" s="29"/>
      <c r="B564" s="36"/>
      <c r="C564" s="36" t="str">
        <f t="shared" si="3"/>
        <v/>
      </c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 spans="1:23" ht="13.9" x14ac:dyDescent="0.5">
      <c r="A565" s="29"/>
      <c r="B565" s="36"/>
      <c r="C565" s="36" t="str">
        <f t="shared" si="3"/>
        <v/>
      </c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 spans="1:23" ht="13.9" x14ac:dyDescent="0.5">
      <c r="A566" s="29"/>
      <c r="B566" s="36"/>
      <c r="C566" s="36" t="str">
        <f t="shared" si="3"/>
        <v/>
      </c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 spans="1:23" ht="13.9" x14ac:dyDescent="0.5">
      <c r="A567" s="29"/>
      <c r="B567" s="36"/>
      <c r="C567" s="36" t="str">
        <f t="shared" si="3"/>
        <v/>
      </c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 spans="1:23" ht="13.9" x14ac:dyDescent="0.5">
      <c r="A568" s="29"/>
      <c r="B568" s="36"/>
      <c r="C568" s="36" t="str">
        <f t="shared" si="3"/>
        <v/>
      </c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 spans="1:23" ht="13.9" x14ac:dyDescent="0.5">
      <c r="A569" s="29"/>
      <c r="B569" s="36"/>
      <c r="C569" s="36" t="str">
        <f t="shared" si="3"/>
        <v/>
      </c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 spans="1:23" ht="13.9" x14ac:dyDescent="0.5">
      <c r="A570" s="29"/>
      <c r="B570" s="36"/>
      <c r="C570" s="36" t="str">
        <f t="shared" si="3"/>
        <v/>
      </c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 spans="1:23" ht="13.9" x14ac:dyDescent="0.5">
      <c r="A571" s="29"/>
      <c r="B571" s="36"/>
      <c r="C571" s="36" t="str">
        <f t="shared" si="3"/>
        <v/>
      </c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 spans="1:23" ht="13.9" x14ac:dyDescent="0.5">
      <c r="A572" s="29"/>
      <c r="B572" s="36"/>
      <c r="C572" s="36" t="str">
        <f t="shared" si="3"/>
        <v/>
      </c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 spans="1:23" ht="13.9" x14ac:dyDescent="0.5">
      <c r="A573" s="29"/>
      <c r="B573" s="36"/>
      <c r="C573" s="36" t="str">
        <f t="shared" si="3"/>
        <v/>
      </c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 spans="1:23" ht="13.9" x14ac:dyDescent="0.5">
      <c r="A574" s="29"/>
      <c r="B574" s="36"/>
      <c r="C574" s="36" t="str">
        <f t="shared" si="3"/>
        <v/>
      </c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 spans="1:23" ht="13.9" x14ac:dyDescent="0.5">
      <c r="A575" s="29"/>
      <c r="B575" s="36"/>
      <c r="C575" s="36" t="str">
        <f t="shared" si="3"/>
        <v/>
      </c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 spans="1:23" ht="13.9" x14ac:dyDescent="0.5">
      <c r="A576" s="29"/>
      <c r="B576" s="36"/>
      <c r="C576" s="36" t="str">
        <f t="shared" si="3"/>
        <v/>
      </c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 spans="1:23" ht="13.9" x14ac:dyDescent="0.5">
      <c r="A577" s="29"/>
      <c r="B577" s="36"/>
      <c r="C577" s="36" t="str">
        <f t="shared" si="3"/>
        <v/>
      </c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 spans="1:23" ht="13.9" x14ac:dyDescent="0.5">
      <c r="A578" s="29"/>
      <c r="B578" s="36"/>
      <c r="C578" s="36" t="str">
        <f t="shared" si="3"/>
        <v/>
      </c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 spans="1:23" ht="13.9" x14ac:dyDescent="0.5">
      <c r="A579" s="29"/>
      <c r="B579" s="36"/>
      <c r="C579" s="36" t="str">
        <f t="shared" si="3"/>
        <v/>
      </c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 spans="1:23" ht="13.9" x14ac:dyDescent="0.5">
      <c r="A580" s="29"/>
      <c r="B580" s="36"/>
      <c r="C580" s="36" t="str">
        <f t="shared" si="3"/>
        <v/>
      </c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 spans="1:23" ht="13.9" x14ac:dyDescent="0.5">
      <c r="A581" s="29"/>
      <c r="B581" s="36"/>
      <c r="C581" s="36" t="str">
        <f t="shared" si="3"/>
        <v/>
      </c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 spans="1:23" ht="13.9" x14ac:dyDescent="0.5">
      <c r="A582" s="29"/>
      <c r="B582" s="36"/>
      <c r="C582" s="36" t="str">
        <f t="shared" si="3"/>
        <v/>
      </c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 spans="1:23" ht="13.9" x14ac:dyDescent="0.5">
      <c r="A583" s="29"/>
      <c r="B583" s="36"/>
      <c r="C583" s="36" t="str">
        <f t="shared" si="3"/>
        <v/>
      </c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 spans="1:23" ht="13.9" x14ac:dyDescent="0.5">
      <c r="A584" s="29"/>
      <c r="B584" s="36"/>
      <c r="C584" s="36" t="str">
        <f t="shared" si="3"/>
        <v/>
      </c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 spans="1:23" ht="13.9" x14ac:dyDescent="0.5">
      <c r="A585" s="29"/>
      <c r="B585" s="36"/>
      <c r="C585" s="36" t="str">
        <f t="shared" si="3"/>
        <v/>
      </c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 spans="1:23" ht="13.9" x14ac:dyDescent="0.5">
      <c r="A586" s="29"/>
      <c r="B586" s="36"/>
      <c r="C586" s="36" t="str">
        <f t="shared" si="3"/>
        <v/>
      </c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 spans="1:23" ht="13.9" x14ac:dyDescent="0.5">
      <c r="A587" s="29"/>
      <c r="B587" s="36"/>
      <c r="C587" s="36" t="str">
        <f t="shared" si="3"/>
        <v/>
      </c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 spans="1:23" ht="13.9" x14ac:dyDescent="0.5">
      <c r="A588" s="29"/>
      <c r="B588" s="36"/>
      <c r="C588" s="36" t="str">
        <f t="shared" si="3"/>
        <v/>
      </c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 spans="1:23" ht="13.9" x14ac:dyDescent="0.5">
      <c r="A589" s="29"/>
      <c r="B589" s="36"/>
      <c r="C589" s="36" t="str">
        <f t="shared" si="3"/>
        <v/>
      </c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 spans="1:23" ht="13.9" x14ac:dyDescent="0.5">
      <c r="A590" s="29"/>
      <c r="B590" s="36"/>
      <c r="C590" s="36" t="str">
        <f t="shared" si="3"/>
        <v/>
      </c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 spans="1:23" ht="13.9" x14ac:dyDescent="0.5">
      <c r="A591" s="29"/>
      <c r="B591" s="36"/>
      <c r="C591" s="36" t="str">
        <f t="shared" si="3"/>
        <v/>
      </c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 spans="1:23" ht="13.9" x14ac:dyDescent="0.5">
      <c r="A592" s="29"/>
      <c r="B592" s="36"/>
      <c r="C592" s="36" t="str">
        <f t="shared" si="3"/>
        <v/>
      </c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 spans="1:23" ht="13.9" x14ac:dyDescent="0.5">
      <c r="A593" s="29"/>
      <c r="B593" s="36"/>
      <c r="C593" s="36" t="str">
        <f t="shared" si="3"/>
        <v/>
      </c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 spans="1:23" ht="13.9" x14ac:dyDescent="0.5">
      <c r="A594" s="29"/>
      <c r="B594" s="36"/>
      <c r="C594" s="36" t="str">
        <f t="shared" si="3"/>
        <v/>
      </c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 spans="1:23" ht="13.9" x14ac:dyDescent="0.5">
      <c r="A595" s="29"/>
      <c r="B595" s="36"/>
      <c r="C595" s="36" t="str">
        <f t="shared" si="3"/>
        <v/>
      </c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 spans="1:23" ht="13.9" x14ac:dyDescent="0.5">
      <c r="A596" s="29"/>
      <c r="B596" s="36"/>
      <c r="C596" s="36" t="str">
        <f t="shared" si="3"/>
        <v/>
      </c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 spans="1:23" ht="13.9" x14ac:dyDescent="0.5">
      <c r="A597" s="29"/>
      <c r="B597" s="36"/>
      <c r="C597" s="36" t="str">
        <f t="shared" si="3"/>
        <v/>
      </c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 spans="1:23" ht="13.9" x14ac:dyDescent="0.5">
      <c r="A598" s="29"/>
      <c r="B598" s="36"/>
      <c r="C598" s="36" t="str">
        <f t="shared" si="3"/>
        <v/>
      </c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 spans="1:23" ht="13.9" x14ac:dyDescent="0.5">
      <c r="A599" s="29"/>
      <c r="B599" s="36"/>
      <c r="C599" s="36" t="str">
        <f t="shared" si="3"/>
        <v/>
      </c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 spans="1:23" ht="13.9" x14ac:dyDescent="0.5">
      <c r="A600" s="29"/>
      <c r="B600" s="36"/>
      <c r="C600" s="36" t="str">
        <f t="shared" si="3"/>
        <v/>
      </c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 spans="1:23" ht="13.9" x14ac:dyDescent="0.5">
      <c r="A601" s="29"/>
      <c r="B601" s="36"/>
      <c r="C601" s="36" t="str">
        <f t="shared" si="3"/>
        <v/>
      </c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 spans="1:23" ht="13.9" x14ac:dyDescent="0.5">
      <c r="A602" s="29"/>
      <c r="B602" s="36"/>
      <c r="C602" s="36" t="str">
        <f t="shared" si="3"/>
        <v/>
      </c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 spans="1:23" ht="13.9" x14ac:dyDescent="0.5">
      <c r="A603" s="29"/>
      <c r="B603" s="36"/>
      <c r="C603" s="36" t="str">
        <f t="shared" si="3"/>
        <v/>
      </c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 spans="1:23" ht="13.9" x14ac:dyDescent="0.5">
      <c r="A604" s="29"/>
      <c r="B604" s="36"/>
      <c r="C604" s="36" t="str">
        <f t="shared" si="3"/>
        <v/>
      </c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 spans="1:23" ht="13.9" x14ac:dyDescent="0.5">
      <c r="A605" s="29"/>
      <c r="B605" s="36"/>
      <c r="C605" s="36" t="str">
        <f t="shared" si="3"/>
        <v/>
      </c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 spans="1:23" ht="13.9" x14ac:dyDescent="0.5">
      <c r="A606" s="29"/>
      <c r="B606" s="36"/>
      <c r="C606" s="36" t="str">
        <f t="shared" si="3"/>
        <v/>
      </c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 spans="1:23" ht="13.9" x14ac:dyDescent="0.5">
      <c r="A607" s="29"/>
      <c r="B607" s="36"/>
      <c r="C607" s="36" t="str">
        <f t="shared" si="3"/>
        <v/>
      </c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 spans="1:23" ht="13.9" x14ac:dyDescent="0.5">
      <c r="A608" s="29"/>
      <c r="B608" s="36"/>
      <c r="C608" s="36" t="str">
        <f t="shared" si="3"/>
        <v/>
      </c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 spans="1:23" ht="13.9" x14ac:dyDescent="0.5">
      <c r="A609" s="29"/>
      <c r="B609" s="36"/>
      <c r="C609" s="36" t="str">
        <f t="shared" si="3"/>
        <v/>
      </c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 spans="1:23" ht="13.9" x14ac:dyDescent="0.5">
      <c r="A610" s="29"/>
      <c r="B610" s="36"/>
      <c r="C610" s="36" t="str">
        <f t="shared" si="3"/>
        <v/>
      </c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 spans="1:23" ht="13.9" x14ac:dyDescent="0.5">
      <c r="A611" s="29"/>
      <c r="B611" s="36"/>
      <c r="C611" s="36" t="str">
        <f t="shared" si="3"/>
        <v/>
      </c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 spans="1:23" ht="13.9" x14ac:dyDescent="0.5">
      <c r="A612" s="29"/>
      <c r="B612" s="36"/>
      <c r="C612" s="36" t="str">
        <f t="shared" si="3"/>
        <v/>
      </c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 spans="1:23" ht="13.9" x14ac:dyDescent="0.5">
      <c r="A613" s="29"/>
      <c r="B613" s="36"/>
      <c r="C613" s="36" t="str">
        <f t="shared" si="3"/>
        <v/>
      </c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 spans="1:23" ht="13.9" x14ac:dyDescent="0.5">
      <c r="A614" s="29"/>
      <c r="B614" s="36"/>
      <c r="C614" s="36" t="str">
        <f t="shared" si="3"/>
        <v/>
      </c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 spans="1:23" ht="13.9" x14ac:dyDescent="0.5">
      <c r="A615" s="29"/>
      <c r="B615" s="36"/>
      <c r="C615" s="36" t="str">
        <f t="shared" si="3"/>
        <v/>
      </c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 spans="1:23" ht="13.9" x14ac:dyDescent="0.5">
      <c r="A616" s="29"/>
      <c r="B616" s="36"/>
      <c r="C616" s="36" t="str">
        <f t="shared" si="3"/>
        <v/>
      </c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 spans="1:23" ht="13.9" x14ac:dyDescent="0.5">
      <c r="A617" s="29"/>
      <c r="B617" s="36"/>
      <c r="C617" s="36" t="str">
        <f t="shared" si="3"/>
        <v/>
      </c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 spans="1:23" ht="13.9" x14ac:dyDescent="0.5">
      <c r="A618" s="29"/>
      <c r="B618" s="36"/>
      <c r="C618" s="36" t="str">
        <f t="shared" si="3"/>
        <v/>
      </c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 spans="1:23" ht="13.9" x14ac:dyDescent="0.5">
      <c r="A619" s="29"/>
      <c r="B619" s="36"/>
      <c r="C619" s="36" t="str">
        <f t="shared" si="3"/>
        <v/>
      </c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 spans="1:23" ht="13.9" x14ac:dyDescent="0.5">
      <c r="A620" s="29"/>
      <c r="B620" s="36"/>
      <c r="C620" s="36" t="str">
        <f t="shared" si="3"/>
        <v/>
      </c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 spans="1:23" ht="13.9" x14ac:dyDescent="0.5">
      <c r="A621" s="29"/>
      <c r="B621" s="36"/>
      <c r="C621" s="36" t="str">
        <f t="shared" si="3"/>
        <v/>
      </c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 spans="1:23" ht="13.9" x14ac:dyDescent="0.5">
      <c r="A622" s="29"/>
      <c r="B622" s="36"/>
      <c r="C622" s="36" t="str">
        <f t="shared" si="3"/>
        <v/>
      </c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 spans="1:23" ht="13.9" x14ac:dyDescent="0.5">
      <c r="A623" s="29"/>
      <c r="B623" s="36"/>
      <c r="C623" s="36" t="str">
        <f t="shared" si="3"/>
        <v/>
      </c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 spans="1:23" ht="13.9" x14ac:dyDescent="0.5">
      <c r="A624" s="29"/>
      <c r="B624" s="36"/>
      <c r="C624" s="36" t="str">
        <f t="shared" si="3"/>
        <v/>
      </c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 spans="1:23" ht="13.9" x14ac:dyDescent="0.5">
      <c r="A625" s="29"/>
      <c r="B625" s="36"/>
      <c r="C625" s="36" t="str">
        <f t="shared" si="3"/>
        <v/>
      </c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 spans="1:23" ht="13.9" x14ac:dyDescent="0.5">
      <c r="A626" s="29"/>
      <c r="B626" s="36"/>
      <c r="C626" s="36" t="str">
        <f t="shared" si="3"/>
        <v/>
      </c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 spans="1:23" ht="13.9" x14ac:dyDescent="0.5">
      <c r="A627" s="29"/>
      <c r="B627" s="36"/>
      <c r="C627" s="36" t="str">
        <f t="shared" si="3"/>
        <v/>
      </c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1:23" ht="13.9" x14ac:dyDescent="0.5">
      <c r="A628" s="29"/>
      <c r="B628" s="36"/>
      <c r="C628" s="36" t="str">
        <f t="shared" si="3"/>
        <v/>
      </c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 spans="1:23" ht="13.9" x14ac:dyDescent="0.5">
      <c r="A629" s="29"/>
      <c r="B629" s="36"/>
      <c r="C629" s="36" t="str">
        <f t="shared" si="3"/>
        <v/>
      </c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 spans="1:23" ht="13.9" x14ac:dyDescent="0.5">
      <c r="A630" s="29"/>
      <c r="B630" s="36"/>
      <c r="C630" s="36" t="str">
        <f t="shared" si="3"/>
        <v/>
      </c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 spans="1:23" ht="13.9" x14ac:dyDescent="0.5">
      <c r="A631" s="29"/>
      <c r="B631" s="36"/>
      <c r="C631" s="36" t="str">
        <f t="shared" si="3"/>
        <v/>
      </c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 spans="1:23" ht="13.9" x14ac:dyDescent="0.5">
      <c r="A632" s="29"/>
      <c r="B632" s="36"/>
      <c r="C632" s="36" t="str">
        <f t="shared" si="3"/>
        <v/>
      </c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 spans="1:23" ht="13.9" x14ac:dyDescent="0.5">
      <c r="A633" s="29"/>
      <c r="B633" s="36"/>
      <c r="C633" s="36" t="str">
        <f t="shared" si="3"/>
        <v/>
      </c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 spans="1:23" ht="13.9" x14ac:dyDescent="0.5">
      <c r="A634" s="29"/>
      <c r="B634" s="36"/>
      <c r="C634" s="36" t="str">
        <f t="shared" si="3"/>
        <v/>
      </c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 spans="1:23" ht="13.9" x14ac:dyDescent="0.5">
      <c r="A635" s="29"/>
      <c r="B635" s="36"/>
      <c r="C635" s="36" t="str">
        <f t="shared" si="3"/>
        <v/>
      </c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 spans="1:23" ht="13.9" x14ac:dyDescent="0.5">
      <c r="A636" s="29"/>
      <c r="B636" s="36"/>
      <c r="C636" s="36" t="str">
        <f t="shared" si="3"/>
        <v/>
      </c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1:23" ht="13.9" x14ac:dyDescent="0.5">
      <c r="A637" s="29"/>
      <c r="B637" s="36"/>
      <c r="C637" s="36" t="str">
        <f t="shared" si="3"/>
        <v/>
      </c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 spans="1:23" ht="13.9" x14ac:dyDescent="0.5">
      <c r="A638" s="29"/>
      <c r="B638" s="36"/>
      <c r="C638" s="36" t="str">
        <f t="shared" si="3"/>
        <v/>
      </c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 spans="1:23" ht="13.9" x14ac:dyDescent="0.5">
      <c r="A639" s="29"/>
      <c r="B639" s="36"/>
      <c r="C639" s="36" t="str">
        <f t="shared" si="3"/>
        <v/>
      </c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 spans="1:23" ht="13.9" x14ac:dyDescent="0.5">
      <c r="A640" s="29"/>
      <c r="B640" s="36"/>
      <c r="C640" s="36" t="str">
        <f t="shared" si="3"/>
        <v/>
      </c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 spans="1:23" ht="13.9" x14ac:dyDescent="0.5">
      <c r="A641" s="29"/>
      <c r="B641" s="36"/>
      <c r="C641" s="36" t="str">
        <f t="shared" si="3"/>
        <v/>
      </c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 spans="1:23" ht="13.9" x14ac:dyDescent="0.5">
      <c r="A642" s="29"/>
      <c r="B642" s="36"/>
      <c r="C642" s="36" t="str">
        <f t="shared" si="3"/>
        <v/>
      </c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 spans="1:23" ht="13.9" x14ac:dyDescent="0.5">
      <c r="A643" s="29"/>
      <c r="B643" s="36"/>
      <c r="C643" s="36" t="str">
        <f t="shared" si="3"/>
        <v/>
      </c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 spans="1:23" ht="13.9" x14ac:dyDescent="0.5">
      <c r="A644" s="29"/>
      <c r="B644" s="36"/>
      <c r="C644" s="36" t="str">
        <f t="shared" si="3"/>
        <v/>
      </c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 spans="1:23" ht="13.9" x14ac:dyDescent="0.5">
      <c r="A645" s="29"/>
      <c r="B645" s="36"/>
      <c r="C645" s="36" t="str">
        <f t="shared" si="3"/>
        <v/>
      </c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 spans="1:23" ht="13.9" x14ac:dyDescent="0.5">
      <c r="A646" s="29"/>
      <c r="B646" s="36"/>
      <c r="C646" s="36" t="str">
        <f t="shared" si="3"/>
        <v/>
      </c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1:23" ht="13.9" x14ac:dyDescent="0.5">
      <c r="A647" s="29"/>
      <c r="B647" s="36"/>
      <c r="C647" s="36" t="str">
        <f t="shared" si="3"/>
        <v/>
      </c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 spans="1:23" ht="13.9" x14ac:dyDescent="0.5">
      <c r="A648" s="29"/>
      <c r="B648" s="36"/>
      <c r="C648" s="36" t="str">
        <f t="shared" si="3"/>
        <v/>
      </c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 spans="1:23" ht="13.9" x14ac:dyDescent="0.5">
      <c r="A649" s="29"/>
      <c r="B649" s="36"/>
      <c r="C649" s="36" t="str">
        <f t="shared" si="3"/>
        <v/>
      </c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 spans="1:23" ht="13.9" x14ac:dyDescent="0.5">
      <c r="A650" s="29"/>
      <c r="B650" s="36"/>
      <c r="C650" s="36" t="str">
        <f t="shared" si="3"/>
        <v/>
      </c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 spans="1:23" ht="13.9" x14ac:dyDescent="0.5">
      <c r="A651" s="29"/>
      <c r="B651" s="36"/>
      <c r="C651" s="36" t="str">
        <f t="shared" si="3"/>
        <v/>
      </c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 spans="1:23" ht="13.9" x14ac:dyDescent="0.5">
      <c r="A652" s="29"/>
      <c r="B652" s="36"/>
      <c r="C652" s="36" t="str">
        <f t="shared" si="3"/>
        <v/>
      </c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 spans="1:23" ht="13.9" x14ac:dyDescent="0.5">
      <c r="A653" s="29"/>
      <c r="B653" s="36"/>
      <c r="C653" s="36" t="str">
        <f t="shared" si="3"/>
        <v/>
      </c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 spans="1:23" ht="13.9" x14ac:dyDescent="0.5">
      <c r="A654" s="29"/>
      <c r="B654" s="36"/>
      <c r="C654" s="36" t="str">
        <f t="shared" si="3"/>
        <v/>
      </c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 spans="1:23" ht="13.9" x14ac:dyDescent="0.5">
      <c r="A655" s="29"/>
      <c r="B655" s="36"/>
      <c r="C655" s="36" t="str">
        <f t="shared" si="3"/>
        <v/>
      </c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1:23" ht="13.9" x14ac:dyDescent="0.5">
      <c r="A656" s="29"/>
      <c r="B656" s="36"/>
      <c r="C656" s="36" t="str">
        <f t="shared" si="3"/>
        <v/>
      </c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 spans="1:23" ht="13.9" x14ac:dyDescent="0.5">
      <c r="A657" s="29"/>
      <c r="B657" s="36"/>
      <c r="C657" s="36" t="str">
        <f t="shared" si="3"/>
        <v/>
      </c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 spans="1:23" ht="13.9" x14ac:dyDescent="0.5">
      <c r="A658" s="29"/>
      <c r="B658" s="36"/>
      <c r="C658" s="36" t="str">
        <f t="shared" si="3"/>
        <v/>
      </c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 spans="1:23" ht="13.9" x14ac:dyDescent="0.5">
      <c r="A659" s="29"/>
      <c r="B659" s="36"/>
      <c r="C659" s="36" t="str">
        <f t="shared" si="3"/>
        <v/>
      </c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 spans="1:23" ht="13.9" x14ac:dyDescent="0.5">
      <c r="A660" s="29"/>
      <c r="B660" s="36"/>
      <c r="C660" s="36" t="str">
        <f t="shared" si="3"/>
        <v/>
      </c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 spans="1:23" ht="13.9" x14ac:dyDescent="0.5">
      <c r="A661" s="29"/>
      <c r="B661" s="36"/>
      <c r="C661" s="36" t="str">
        <f t="shared" si="3"/>
        <v/>
      </c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 spans="1:23" ht="13.9" x14ac:dyDescent="0.5">
      <c r="A662" s="29"/>
      <c r="B662" s="36"/>
      <c r="C662" s="36" t="str">
        <f t="shared" si="3"/>
        <v/>
      </c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 spans="1:23" ht="13.9" x14ac:dyDescent="0.5">
      <c r="A663" s="29"/>
      <c r="B663" s="36"/>
      <c r="C663" s="36" t="str">
        <f t="shared" si="3"/>
        <v/>
      </c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 spans="1:23" ht="13.9" x14ac:dyDescent="0.5">
      <c r="A664" s="29"/>
      <c r="B664" s="36"/>
      <c r="C664" s="36" t="str">
        <f t="shared" si="3"/>
        <v/>
      </c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 spans="1:23" ht="13.9" x14ac:dyDescent="0.5">
      <c r="A665" s="29"/>
      <c r="B665" s="36"/>
      <c r="C665" s="36" t="str">
        <f t="shared" si="3"/>
        <v/>
      </c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1:23" ht="13.9" x14ac:dyDescent="0.5">
      <c r="A666" s="29"/>
      <c r="B666" s="36"/>
      <c r="C666" s="36" t="str">
        <f t="shared" si="3"/>
        <v/>
      </c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 spans="1:23" ht="13.9" x14ac:dyDescent="0.5">
      <c r="A667" s="29"/>
      <c r="B667" s="36"/>
      <c r="C667" s="36" t="str">
        <f t="shared" si="3"/>
        <v/>
      </c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 spans="1:23" ht="13.9" x14ac:dyDescent="0.5">
      <c r="A668" s="29"/>
      <c r="B668" s="36"/>
      <c r="C668" s="36" t="str">
        <f t="shared" si="3"/>
        <v/>
      </c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 spans="1:23" ht="13.9" x14ac:dyDescent="0.5">
      <c r="A669" s="29"/>
      <c r="B669" s="36"/>
      <c r="C669" s="36" t="str">
        <f t="shared" si="3"/>
        <v/>
      </c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 spans="1:23" ht="13.9" x14ac:dyDescent="0.5">
      <c r="A670" s="29"/>
      <c r="B670" s="36"/>
      <c r="C670" s="36" t="str">
        <f t="shared" si="3"/>
        <v/>
      </c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 spans="1:23" ht="13.9" x14ac:dyDescent="0.5">
      <c r="A671" s="29"/>
      <c r="B671" s="36"/>
      <c r="C671" s="36" t="str">
        <f t="shared" si="3"/>
        <v/>
      </c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 spans="1:23" ht="13.9" x14ac:dyDescent="0.5">
      <c r="A672" s="29"/>
      <c r="B672" s="36"/>
      <c r="C672" s="36" t="str">
        <f t="shared" si="3"/>
        <v/>
      </c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 spans="1:23" ht="13.9" x14ac:dyDescent="0.5">
      <c r="A673" s="29"/>
      <c r="B673" s="36"/>
      <c r="C673" s="36" t="str">
        <f t="shared" si="3"/>
        <v/>
      </c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 spans="1:23" ht="13.9" x14ac:dyDescent="0.5">
      <c r="A674" s="29"/>
      <c r="B674" s="36"/>
      <c r="C674" s="36" t="str">
        <f t="shared" si="3"/>
        <v/>
      </c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 spans="1:23" ht="13.9" x14ac:dyDescent="0.5">
      <c r="A675" s="29"/>
      <c r="B675" s="36"/>
      <c r="C675" s="36" t="str">
        <f t="shared" si="3"/>
        <v/>
      </c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 spans="1:23" ht="13.9" x14ac:dyDescent="0.5">
      <c r="A676" s="29"/>
      <c r="B676" s="36"/>
      <c r="C676" s="36" t="str">
        <f t="shared" si="3"/>
        <v/>
      </c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 spans="1:23" ht="13.9" x14ac:dyDescent="0.5">
      <c r="A677" s="29"/>
      <c r="B677" s="36"/>
      <c r="C677" s="36" t="str">
        <f t="shared" si="3"/>
        <v/>
      </c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 spans="1:23" ht="13.9" x14ac:dyDescent="0.5">
      <c r="A678" s="29"/>
      <c r="B678" s="36"/>
      <c r="C678" s="36" t="str">
        <f t="shared" si="3"/>
        <v/>
      </c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 spans="1:23" ht="13.9" x14ac:dyDescent="0.5">
      <c r="A679" s="29"/>
      <c r="B679" s="36"/>
      <c r="C679" s="36" t="str">
        <f t="shared" si="3"/>
        <v/>
      </c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 spans="1:23" ht="13.9" x14ac:dyDescent="0.5">
      <c r="A680" s="29"/>
      <c r="B680" s="36"/>
      <c r="C680" s="36" t="str">
        <f t="shared" si="3"/>
        <v/>
      </c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 spans="1:23" ht="13.9" x14ac:dyDescent="0.5">
      <c r="A681" s="29"/>
      <c r="B681" s="36"/>
      <c r="C681" s="36" t="str">
        <f t="shared" si="3"/>
        <v/>
      </c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 spans="1:23" ht="13.9" x14ac:dyDescent="0.5">
      <c r="A682" s="29"/>
      <c r="B682" s="36"/>
      <c r="C682" s="36" t="str">
        <f t="shared" si="3"/>
        <v/>
      </c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 spans="1:23" ht="13.9" x14ac:dyDescent="0.5">
      <c r="A683" s="29"/>
      <c r="B683" s="36"/>
      <c r="C683" s="36" t="str">
        <f t="shared" si="3"/>
        <v/>
      </c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 spans="1:23" ht="13.9" x14ac:dyDescent="0.5">
      <c r="A684" s="29"/>
      <c r="B684" s="36"/>
      <c r="C684" s="36" t="str">
        <f t="shared" si="3"/>
        <v/>
      </c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1:23" ht="13.9" x14ac:dyDescent="0.5">
      <c r="A685" s="29"/>
      <c r="B685" s="36"/>
      <c r="C685" s="36" t="str">
        <f t="shared" si="3"/>
        <v/>
      </c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 spans="1:23" ht="13.9" x14ac:dyDescent="0.5">
      <c r="A686" s="29"/>
      <c r="B686" s="36"/>
      <c r="C686" s="36" t="str">
        <f t="shared" si="3"/>
        <v/>
      </c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 spans="1:23" ht="13.9" x14ac:dyDescent="0.5">
      <c r="A687" s="29"/>
      <c r="B687" s="36"/>
      <c r="C687" s="36" t="str">
        <f t="shared" si="3"/>
        <v/>
      </c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 spans="1:23" ht="13.9" x14ac:dyDescent="0.5">
      <c r="A688" s="29"/>
      <c r="B688" s="36"/>
      <c r="C688" s="36" t="str">
        <f t="shared" si="3"/>
        <v/>
      </c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 spans="1:23" ht="13.9" x14ac:dyDescent="0.5">
      <c r="A689" s="29"/>
      <c r="B689" s="36"/>
      <c r="C689" s="36" t="str">
        <f t="shared" si="3"/>
        <v/>
      </c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 spans="1:23" ht="13.9" x14ac:dyDescent="0.5">
      <c r="A690" s="29"/>
      <c r="B690" s="36"/>
      <c r="C690" s="36" t="str">
        <f t="shared" si="3"/>
        <v/>
      </c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 spans="1:23" ht="13.9" x14ac:dyDescent="0.5">
      <c r="A691" s="29"/>
      <c r="B691" s="36"/>
      <c r="C691" s="36" t="str">
        <f t="shared" si="3"/>
        <v/>
      </c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 spans="1:23" ht="13.9" x14ac:dyDescent="0.5">
      <c r="A692" s="29"/>
      <c r="B692" s="36"/>
      <c r="C692" s="36" t="str">
        <f t="shared" si="3"/>
        <v/>
      </c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 spans="1:23" ht="13.9" x14ac:dyDescent="0.5">
      <c r="A693" s="29"/>
      <c r="B693" s="36"/>
      <c r="C693" s="36" t="str">
        <f t="shared" si="3"/>
        <v/>
      </c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 spans="1:23" ht="13.9" x14ac:dyDescent="0.5">
      <c r="A694" s="29"/>
      <c r="B694" s="36"/>
      <c r="C694" s="36" t="str">
        <f t="shared" si="3"/>
        <v/>
      </c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 spans="1:23" ht="13.9" x14ac:dyDescent="0.5">
      <c r="A695" s="29"/>
      <c r="B695" s="36"/>
      <c r="C695" s="36" t="str">
        <f t="shared" si="3"/>
        <v/>
      </c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 spans="1:23" ht="13.9" x14ac:dyDescent="0.5">
      <c r="A696" s="29"/>
      <c r="B696" s="36"/>
      <c r="C696" s="36" t="str">
        <f t="shared" si="3"/>
        <v/>
      </c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 spans="1:23" ht="13.9" x14ac:dyDescent="0.5">
      <c r="A697" s="29"/>
      <c r="B697" s="36"/>
      <c r="C697" s="36" t="str">
        <f t="shared" si="3"/>
        <v/>
      </c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 spans="1:23" ht="13.9" x14ac:dyDescent="0.5">
      <c r="A698" s="29"/>
      <c r="B698" s="36"/>
      <c r="C698" s="36" t="str">
        <f t="shared" si="3"/>
        <v/>
      </c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 spans="1:23" ht="13.9" x14ac:dyDescent="0.5">
      <c r="A699" s="29"/>
      <c r="B699" s="36"/>
      <c r="C699" s="36" t="str">
        <f t="shared" si="3"/>
        <v/>
      </c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 spans="1:23" ht="13.9" x14ac:dyDescent="0.5">
      <c r="A700" s="29"/>
      <c r="B700" s="36"/>
      <c r="C700" s="36" t="str">
        <f t="shared" si="3"/>
        <v/>
      </c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 spans="1:23" ht="13.9" x14ac:dyDescent="0.5">
      <c r="A701" s="29"/>
      <c r="B701" s="36"/>
      <c r="C701" s="36" t="str">
        <f t="shared" si="3"/>
        <v/>
      </c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 spans="1:23" ht="13.9" x14ac:dyDescent="0.5">
      <c r="A702" s="29"/>
      <c r="B702" s="36"/>
      <c r="C702" s="36" t="str">
        <f t="shared" si="3"/>
        <v/>
      </c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 spans="1:23" ht="13.9" x14ac:dyDescent="0.5">
      <c r="A703" s="29"/>
      <c r="B703" s="36"/>
      <c r="C703" s="36" t="str">
        <f t="shared" si="3"/>
        <v/>
      </c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 spans="1:23" ht="13.9" x14ac:dyDescent="0.5">
      <c r="A704" s="29"/>
      <c r="B704" s="36"/>
      <c r="C704" s="36" t="str">
        <f t="shared" si="3"/>
        <v/>
      </c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 spans="1:23" ht="13.9" x14ac:dyDescent="0.5">
      <c r="A705" s="29"/>
      <c r="B705" s="36"/>
      <c r="C705" s="36" t="str">
        <f t="shared" si="3"/>
        <v/>
      </c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 spans="1:23" ht="13.9" x14ac:dyDescent="0.5">
      <c r="A706" s="29"/>
      <c r="B706" s="36"/>
      <c r="C706" s="36" t="str">
        <f t="shared" si="3"/>
        <v/>
      </c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 spans="1:23" ht="13.9" x14ac:dyDescent="0.5">
      <c r="A707" s="29"/>
      <c r="B707" s="36"/>
      <c r="C707" s="36" t="str">
        <f t="shared" si="3"/>
        <v/>
      </c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1:23" ht="13.9" x14ac:dyDescent="0.5">
      <c r="A708" s="29"/>
      <c r="B708" s="36"/>
      <c r="C708" s="36" t="str">
        <f t="shared" si="3"/>
        <v/>
      </c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 spans="1:23" ht="13.9" x14ac:dyDescent="0.5">
      <c r="A709" s="29"/>
      <c r="B709" s="36"/>
      <c r="C709" s="36" t="str">
        <f t="shared" si="3"/>
        <v/>
      </c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 spans="1:23" ht="13.9" x14ac:dyDescent="0.5">
      <c r="A710" s="29"/>
      <c r="B710" s="36"/>
      <c r="C710" s="36" t="str">
        <f t="shared" si="3"/>
        <v/>
      </c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 spans="1:23" ht="13.9" x14ac:dyDescent="0.5">
      <c r="A711" s="29"/>
      <c r="B711" s="36"/>
      <c r="C711" s="36" t="str">
        <f t="shared" si="3"/>
        <v/>
      </c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 spans="1:23" ht="13.9" x14ac:dyDescent="0.5">
      <c r="A712" s="29"/>
      <c r="B712" s="36"/>
      <c r="C712" s="36" t="str">
        <f t="shared" si="3"/>
        <v/>
      </c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 spans="1:23" ht="13.9" x14ac:dyDescent="0.5">
      <c r="A713" s="29"/>
      <c r="B713" s="36"/>
      <c r="C713" s="36" t="str">
        <f t="shared" si="3"/>
        <v/>
      </c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 spans="1:23" ht="13.9" x14ac:dyDescent="0.5">
      <c r="A714" s="29"/>
      <c r="B714" s="36"/>
      <c r="C714" s="36" t="str">
        <f t="shared" si="3"/>
        <v/>
      </c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 spans="1:23" ht="13.9" x14ac:dyDescent="0.5">
      <c r="A715" s="29"/>
      <c r="B715" s="36"/>
      <c r="C715" s="36" t="str">
        <f t="shared" si="3"/>
        <v/>
      </c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 spans="1:23" ht="13.9" x14ac:dyDescent="0.5">
      <c r="A716" s="29"/>
      <c r="B716" s="36"/>
      <c r="C716" s="36" t="str">
        <f t="shared" si="3"/>
        <v/>
      </c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 spans="1:23" ht="13.9" x14ac:dyDescent="0.5">
      <c r="A717" s="29"/>
      <c r="B717" s="36"/>
      <c r="C717" s="36" t="str">
        <f t="shared" si="3"/>
        <v/>
      </c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</row>
    <row r="718" spans="1:23" ht="13.9" x14ac:dyDescent="0.5">
      <c r="A718" s="29"/>
      <c r="B718" s="36"/>
      <c r="C718" s="36" t="str">
        <f t="shared" si="3"/>
        <v/>
      </c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</row>
    <row r="719" spans="1:23" ht="13.9" x14ac:dyDescent="0.5">
      <c r="A719" s="29"/>
      <c r="B719" s="36"/>
      <c r="C719" s="36" t="str">
        <f t="shared" si="3"/>
        <v/>
      </c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</row>
    <row r="720" spans="1:23" ht="13.9" x14ac:dyDescent="0.5">
      <c r="A720" s="29"/>
      <c r="B720" s="36"/>
      <c r="C720" s="36" t="str">
        <f t="shared" si="3"/>
        <v/>
      </c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</row>
    <row r="721" spans="1:23" ht="13.9" x14ac:dyDescent="0.5">
      <c r="A721" s="29"/>
      <c r="B721" s="36"/>
      <c r="C721" s="36" t="str">
        <f t="shared" si="3"/>
        <v/>
      </c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</row>
    <row r="722" spans="1:23" ht="13.9" x14ac:dyDescent="0.5">
      <c r="A722" s="29"/>
      <c r="B722" s="36"/>
      <c r="C722" s="36" t="str">
        <f t="shared" si="3"/>
        <v/>
      </c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</row>
    <row r="723" spans="1:23" ht="13.9" x14ac:dyDescent="0.5">
      <c r="A723" s="29"/>
      <c r="B723" s="36"/>
      <c r="C723" s="36" t="str">
        <f t="shared" si="3"/>
        <v/>
      </c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</row>
    <row r="724" spans="1:23" ht="13.9" x14ac:dyDescent="0.5">
      <c r="A724" s="29"/>
      <c r="B724" s="36"/>
      <c r="C724" s="36" t="str">
        <f t="shared" si="3"/>
        <v/>
      </c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</row>
    <row r="725" spans="1:23" ht="13.9" x14ac:dyDescent="0.5">
      <c r="A725" s="29"/>
      <c r="B725" s="36"/>
      <c r="C725" s="36" t="str">
        <f t="shared" si="3"/>
        <v/>
      </c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</row>
    <row r="726" spans="1:23" ht="13.9" x14ac:dyDescent="0.5">
      <c r="A726" s="29"/>
      <c r="B726" s="36"/>
      <c r="C726" s="36" t="str">
        <f t="shared" si="3"/>
        <v/>
      </c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</row>
    <row r="727" spans="1:23" ht="13.9" x14ac:dyDescent="0.5">
      <c r="A727" s="29"/>
      <c r="B727" s="36"/>
      <c r="C727" s="36" t="str">
        <f t="shared" si="3"/>
        <v/>
      </c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</row>
    <row r="728" spans="1:23" ht="13.9" x14ac:dyDescent="0.5">
      <c r="A728" s="29"/>
      <c r="B728" s="36"/>
      <c r="C728" s="36" t="str">
        <f t="shared" si="3"/>
        <v/>
      </c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</row>
    <row r="729" spans="1:23" ht="13.9" x14ac:dyDescent="0.5">
      <c r="A729" s="29"/>
      <c r="B729" s="36"/>
      <c r="C729" s="36" t="str">
        <f t="shared" si="3"/>
        <v/>
      </c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</row>
    <row r="730" spans="1:23" ht="13.9" x14ac:dyDescent="0.5">
      <c r="A730" s="29"/>
      <c r="B730" s="36"/>
      <c r="C730" s="36" t="str">
        <f t="shared" si="3"/>
        <v/>
      </c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</row>
    <row r="731" spans="1:23" ht="13.9" x14ac:dyDescent="0.5">
      <c r="A731" s="29"/>
      <c r="B731" s="36"/>
      <c r="C731" s="36" t="str">
        <f t="shared" si="3"/>
        <v/>
      </c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</row>
    <row r="732" spans="1:23" ht="13.9" x14ac:dyDescent="0.5">
      <c r="A732" s="29"/>
      <c r="B732" s="36"/>
      <c r="C732" s="36" t="str">
        <f t="shared" si="3"/>
        <v/>
      </c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</row>
    <row r="733" spans="1:23" ht="13.9" x14ac:dyDescent="0.5">
      <c r="A733" s="29"/>
      <c r="B733" s="36"/>
      <c r="C733" s="36" t="str">
        <f t="shared" si="3"/>
        <v/>
      </c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</row>
    <row r="734" spans="1:23" ht="13.9" x14ac:dyDescent="0.5">
      <c r="A734" s="29"/>
      <c r="B734" s="36"/>
      <c r="C734" s="36" t="str">
        <f t="shared" si="3"/>
        <v/>
      </c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</row>
    <row r="735" spans="1:23" ht="13.9" x14ac:dyDescent="0.5">
      <c r="A735" s="29"/>
      <c r="B735" s="36"/>
      <c r="C735" s="36" t="str">
        <f t="shared" si="3"/>
        <v/>
      </c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</row>
    <row r="736" spans="1:23" ht="13.9" x14ac:dyDescent="0.5">
      <c r="A736" s="29"/>
      <c r="B736" s="36"/>
      <c r="C736" s="36" t="str">
        <f t="shared" si="3"/>
        <v/>
      </c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</row>
    <row r="737" spans="1:23" ht="13.9" x14ac:dyDescent="0.5">
      <c r="A737" s="29"/>
      <c r="B737" s="36"/>
      <c r="C737" s="36" t="str">
        <f t="shared" si="3"/>
        <v/>
      </c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</row>
    <row r="738" spans="1:23" ht="13.9" x14ac:dyDescent="0.5">
      <c r="A738" s="29"/>
      <c r="B738" s="36"/>
      <c r="C738" s="36" t="str">
        <f t="shared" si="3"/>
        <v/>
      </c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</row>
    <row r="739" spans="1:23" ht="13.9" x14ac:dyDescent="0.5">
      <c r="A739" s="29"/>
      <c r="B739" s="36"/>
      <c r="C739" s="36" t="str">
        <f t="shared" si="3"/>
        <v/>
      </c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</row>
    <row r="740" spans="1:23" ht="13.9" x14ac:dyDescent="0.5">
      <c r="A740" s="29"/>
      <c r="B740" s="36"/>
      <c r="C740" s="36" t="str">
        <f t="shared" si="3"/>
        <v/>
      </c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</row>
    <row r="741" spans="1:23" ht="13.9" x14ac:dyDescent="0.5">
      <c r="A741" s="29"/>
      <c r="B741" s="36"/>
      <c r="C741" s="36" t="str">
        <f t="shared" si="3"/>
        <v/>
      </c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</row>
    <row r="742" spans="1:23" ht="13.9" x14ac:dyDescent="0.5">
      <c r="A742" s="29"/>
      <c r="B742" s="36"/>
      <c r="C742" s="36" t="str">
        <f t="shared" si="3"/>
        <v/>
      </c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</row>
    <row r="743" spans="1:23" ht="13.9" x14ac:dyDescent="0.5">
      <c r="A743" s="29"/>
      <c r="B743" s="36"/>
      <c r="C743" s="36" t="str">
        <f t="shared" si="3"/>
        <v/>
      </c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</row>
    <row r="744" spans="1:23" ht="13.9" x14ac:dyDescent="0.5">
      <c r="A744" s="29"/>
      <c r="B744" s="36"/>
      <c r="C744" s="36" t="str">
        <f t="shared" si="3"/>
        <v/>
      </c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</row>
    <row r="745" spans="1:23" ht="13.9" x14ac:dyDescent="0.5">
      <c r="A745" s="29"/>
      <c r="B745" s="36"/>
      <c r="C745" s="36" t="str">
        <f t="shared" si="3"/>
        <v/>
      </c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</row>
    <row r="746" spans="1:23" ht="13.9" x14ac:dyDescent="0.5">
      <c r="A746" s="29"/>
      <c r="B746" s="36"/>
      <c r="C746" s="36" t="str">
        <f t="shared" si="3"/>
        <v/>
      </c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</row>
    <row r="747" spans="1:23" ht="13.9" x14ac:dyDescent="0.5">
      <c r="A747" s="29"/>
      <c r="B747" s="36"/>
      <c r="C747" s="36" t="str">
        <f t="shared" si="3"/>
        <v/>
      </c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</row>
    <row r="748" spans="1:23" ht="13.9" x14ac:dyDescent="0.5">
      <c r="A748" s="29"/>
      <c r="B748" s="36"/>
      <c r="C748" s="36" t="str">
        <f t="shared" si="3"/>
        <v/>
      </c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</row>
    <row r="749" spans="1:23" ht="13.9" x14ac:dyDescent="0.5">
      <c r="A749" s="29"/>
      <c r="B749" s="36"/>
      <c r="C749" s="36" t="str">
        <f t="shared" si="3"/>
        <v/>
      </c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 spans="1:23" ht="13.9" x14ac:dyDescent="0.5">
      <c r="A750" s="29"/>
      <c r="B750" s="36"/>
      <c r="C750" s="36" t="str">
        <f t="shared" si="3"/>
        <v/>
      </c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</row>
    <row r="751" spans="1:23" ht="13.9" x14ac:dyDescent="0.5">
      <c r="A751" s="29"/>
      <c r="B751" s="36"/>
      <c r="C751" s="36" t="str">
        <f t="shared" si="3"/>
        <v/>
      </c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</row>
    <row r="752" spans="1:23" ht="13.9" x14ac:dyDescent="0.5">
      <c r="A752" s="29"/>
      <c r="B752" s="36"/>
      <c r="C752" s="36" t="str">
        <f t="shared" si="3"/>
        <v/>
      </c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</row>
    <row r="753" spans="1:23" ht="13.9" x14ac:dyDescent="0.5">
      <c r="A753" s="29"/>
      <c r="B753" s="36"/>
      <c r="C753" s="36" t="str">
        <f t="shared" si="3"/>
        <v/>
      </c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</row>
    <row r="754" spans="1:23" ht="13.9" x14ac:dyDescent="0.5">
      <c r="A754" s="29"/>
      <c r="B754" s="36"/>
      <c r="C754" s="36" t="str">
        <f t="shared" si="3"/>
        <v/>
      </c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</row>
    <row r="755" spans="1:23" ht="13.9" x14ac:dyDescent="0.5">
      <c r="A755" s="29"/>
      <c r="B755" s="36"/>
      <c r="C755" s="36" t="str">
        <f t="shared" si="3"/>
        <v/>
      </c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</row>
    <row r="756" spans="1:23" ht="13.9" x14ac:dyDescent="0.5">
      <c r="A756" s="29"/>
      <c r="B756" s="36"/>
      <c r="C756" s="36" t="str">
        <f t="shared" si="3"/>
        <v/>
      </c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</row>
    <row r="757" spans="1:23" ht="13.9" x14ac:dyDescent="0.5">
      <c r="A757" s="29"/>
      <c r="B757" s="36"/>
      <c r="C757" s="36" t="str">
        <f t="shared" si="3"/>
        <v/>
      </c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</row>
    <row r="758" spans="1:23" ht="13.9" x14ac:dyDescent="0.5">
      <c r="A758" s="29"/>
      <c r="B758" s="36"/>
      <c r="C758" s="36" t="str">
        <f t="shared" si="3"/>
        <v/>
      </c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</row>
    <row r="759" spans="1:23" ht="13.9" x14ac:dyDescent="0.5">
      <c r="A759" s="29"/>
      <c r="B759" s="36"/>
      <c r="C759" s="36" t="str">
        <f t="shared" si="3"/>
        <v/>
      </c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</row>
    <row r="760" spans="1:23" ht="13.9" x14ac:dyDescent="0.5">
      <c r="A760" s="29"/>
      <c r="B760" s="36"/>
      <c r="C760" s="36" t="str">
        <f t="shared" si="3"/>
        <v/>
      </c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</row>
    <row r="761" spans="1:23" ht="13.9" x14ac:dyDescent="0.5">
      <c r="A761" s="29"/>
      <c r="B761" s="36"/>
      <c r="C761" s="36" t="str">
        <f t="shared" si="3"/>
        <v/>
      </c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</row>
    <row r="762" spans="1:23" ht="13.9" x14ac:dyDescent="0.5">
      <c r="A762" s="29"/>
      <c r="B762" s="36"/>
      <c r="C762" s="36" t="str">
        <f t="shared" si="3"/>
        <v/>
      </c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</row>
    <row r="763" spans="1:23" ht="13.9" x14ac:dyDescent="0.5">
      <c r="A763" s="29"/>
      <c r="B763" s="36"/>
      <c r="C763" s="36" t="str">
        <f t="shared" si="3"/>
        <v/>
      </c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</row>
    <row r="764" spans="1:23" ht="13.9" x14ac:dyDescent="0.5">
      <c r="A764" s="29"/>
      <c r="B764" s="36"/>
      <c r="C764" s="36" t="str">
        <f t="shared" si="3"/>
        <v/>
      </c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</row>
    <row r="765" spans="1:23" ht="13.9" x14ac:dyDescent="0.5">
      <c r="A765" s="29"/>
      <c r="B765" s="36"/>
      <c r="C765" s="36" t="str">
        <f t="shared" si="3"/>
        <v/>
      </c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</row>
    <row r="766" spans="1:23" ht="13.9" x14ac:dyDescent="0.5">
      <c r="A766" s="29"/>
      <c r="B766" s="36"/>
      <c r="C766" s="36" t="str">
        <f t="shared" si="3"/>
        <v/>
      </c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</row>
    <row r="767" spans="1:23" ht="13.9" x14ac:dyDescent="0.5">
      <c r="A767" s="29"/>
      <c r="B767" s="36"/>
      <c r="C767" s="36" t="str">
        <f t="shared" si="3"/>
        <v/>
      </c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</row>
    <row r="768" spans="1:23" ht="13.9" x14ac:dyDescent="0.5">
      <c r="A768" s="29"/>
      <c r="B768" s="36"/>
      <c r="C768" s="36" t="str">
        <f t="shared" si="3"/>
        <v/>
      </c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</row>
    <row r="769" spans="1:23" ht="13.9" x14ac:dyDescent="0.5">
      <c r="A769" s="29"/>
      <c r="B769" s="36"/>
      <c r="C769" s="36" t="str">
        <f t="shared" si="3"/>
        <v/>
      </c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</row>
    <row r="770" spans="1:23" ht="13.9" x14ac:dyDescent="0.5">
      <c r="A770" s="29"/>
      <c r="B770" s="36"/>
      <c r="C770" s="36" t="str">
        <f t="shared" si="3"/>
        <v/>
      </c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</row>
    <row r="771" spans="1:23" ht="13.9" x14ac:dyDescent="0.5">
      <c r="A771" s="29"/>
      <c r="B771" s="36"/>
      <c r="C771" s="36" t="str">
        <f t="shared" si="3"/>
        <v/>
      </c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</row>
    <row r="772" spans="1:23" ht="13.9" x14ac:dyDescent="0.5">
      <c r="A772" s="29"/>
      <c r="B772" s="36"/>
      <c r="C772" s="36" t="str">
        <f t="shared" si="3"/>
        <v/>
      </c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</row>
    <row r="773" spans="1:23" ht="13.9" x14ac:dyDescent="0.5">
      <c r="A773" s="29"/>
      <c r="B773" s="36"/>
      <c r="C773" s="36" t="str">
        <f t="shared" si="3"/>
        <v/>
      </c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</row>
    <row r="774" spans="1:23" ht="13.9" x14ac:dyDescent="0.5">
      <c r="A774" s="29"/>
      <c r="B774" s="36"/>
      <c r="C774" s="36" t="str">
        <f t="shared" si="3"/>
        <v/>
      </c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</row>
    <row r="775" spans="1:23" ht="13.9" x14ac:dyDescent="0.5">
      <c r="A775" s="29"/>
      <c r="B775" s="36"/>
      <c r="C775" s="36" t="str">
        <f t="shared" si="3"/>
        <v/>
      </c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</row>
    <row r="776" spans="1:23" ht="13.9" x14ac:dyDescent="0.5">
      <c r="A776" s="29"/>
      <c r="B776" s="36"/>
      <c r="C776" s="36" t="str">
        <f t="shared" si="3"/>
        <v/>
      </c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</row>
    <row r="777" spans="1:23" ht="13.9" x14ac:dyDescent="0.5">
      <c r="A777" s="29"/>
      <c r="B777" s="36"/>
      <c r="C777" s="36" t="str">
        <f t="shared" si="3"/>
        <v/>
      </c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</row>
    <row r="778" spans="1:23" ht="13.9" x14ac:dyDescent="0.5">
      <c r="A778" s="29"/>
      <c r="B778" s="36"/>
      <c r="C778" s="36" t="str">
        <f t="shared" si="3"/>
        <v/>
      </c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</row>
    <row r="779" spans="1:23" ht="13.9" x14ac:dyDescent="0.5">
      <c r="A779" s="29"/>
      <c r="B779" s="36"/>
      <c r="C779" s="36" t="str">
        <f t="shared" si="3"/>
        <v/>
      </c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</row>
    <row r="780" spans="1:23" ht="13.9" x14ac:dyDescent="0.5">
      <c r="A780" s="29"/>
      <c r="B780" s="36"/>
      <c r="C780" s="36" t="str">
        <f t="shared" si="3"/>
        <v/>
      </c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</row>
    <row r="781" spans="1:23" ht="13.9" x14ac:dyDescent="0.5">
      <c r="A781" s="29"/>
      <c r="B781" s="36"/>
      <c r="C781" s="36" t="str">
        <f t="shared" si="3"/>
        <v/>
      </c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</row>
    <row r="782" spans="1:23" ht="13.9" x14ac:dyDescent="0.5">
      <c r="A782" s="29"/>
      <c r="B782" s="36"/>
      <c r="C782" s="36" t="str">
        <f t="shared" si="3"/>
        <v/>
      </c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</row>
    <row r="783" spans="1:23" ht="13.9" x14ac:dyDescent="0.5">
      <c r="A783" s="29"/>
      <c r="B783" s="36"/>
      <c r="C783" s="36" t="str">
        <f t="shared" si="3"/>
        <v/>
      </c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</row>
    <row r="784" spans="1:23" ht="13.9" x14ac:dyDescent="0.5">
      <c r="A784" s="29"/>
      <c r="B784" s="36"/>
      <c r="C784" s="36" t="str">
        <f t="shared" si="3"/>
        <v/>
      </c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</row>
    <row r="785" spans="1:23" ht="13.9" x14ac:dyDescent="0.5">
      <c r="A785" s="29"/>
      <c r="B785" s="36"/>
      <c r="C785" s="36" t="str">
        <f t="shared" si="3"/>
        <v/>
      </c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</row>
    <row r="786" spans="1:23" ht="13.9" x14ac:dyDescent="0.5">
      <c r="A786" s="29"/>
      <c r="B786" s="36"/>
      <c r="C786" s="36" t="str">
        <f t="shared" si="3"/>
        <v/>
      </c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</row>
    <row r="787" spans="1:23" ht="13.9" x14ac:dyDescent="0.5">
      <c r="A787" s="29"/>
      <c r="B787" s="36"/>
      <c r="C787" s="36" t="str">
        <f t="shared" si="3"/>
        <v/>
      </c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</row>
    <row r="788" spans="1:23" ht="13.9" x14ac:dyDescent="0.5">
      <c r="A788" s="29"/>
      <c r="B788" s="36"/>
      <c r="C788" s="36" t="str">
        <f t="shared" si="3"/>
        <v/>
      </c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</row>
    <row r="789" spans="1:23" ht="13.9" x14ac:dyDescent="0.5">
      <c r="A789" s="29"/>
      <c r="B789" s="36"/>
      <c r="C789" s="36" t="str">
        <f t="shared" si="3"/>
        <v/>
      </c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</row>
    <row r="790" spans="1:23" ht="13.9" x14ac:dyDescent="0.5">
      <c r="A790" s="29"/>
      <c r="B790" s="36"/>
      <c r="C790" s="36" t="str">
        <f t="shared" si="3"/>
        <v/>
      </c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</row>
    <row r="791" spans="1:23" ht="13.9" x14ac:dyDescent="0.5">
      <c r="A791" s="29"/>
      <c r="B791" s="36"/>
      <c r="C791" s="36" t="str">
        <f t="shared" si="3"/>
        <v/>
      </c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</row>
    <row r="792" spans="1:23" ht="13.9" x14ac:dyDescent="0.5">
      <c r="A792" s="29"/>
      <c r="B792" s="36"/>
      <c r="C792" s="36" t="str">
        <f t="shared" si="3"/>
        <v/>
      </c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</row>
    <row r="793" spans="1:23" ht="13.9" x14ac:dyDescent="0.5">
      <c r="A793" s="29"/>
      <c r="B793" s="36"/>
      <c r="C793" s="36" t="str">
        <f t="shared" si="3"/>
        <v/>
      </c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</row>
    <row r="794" spans="1:23" ht="13.9" x14ac:dyDescent="0.5">
      <c r="A794" s="29"/>
      <c r="B794" s="36"/>
      <c r="C794" s="36" t="str">
        <f t="shared" si="3"/>
        <v/>
      </c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</row>
    <row r="795" spans="1:23" ht="13.9" x14ac:dyDescent="0.5">
      <c r="A795" s="29"/>
      <c r="B795" s="36"/>
      <c r="C795" s="36" t="str">
        <f t="shared" si="3"/>
        <v/>
      </c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</row>
    <row r="796" spans="1:23" ht="13.9" x14ac:dyDescent="0.5">
      <c r="A796" s="29"/>
      <c r="B796" s="36"/>
      <c r="C796" s="36" t="str">
        <f t="shared" si="3"/>
        <v/>
      </c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</row>
    <row r="797" spans="1:23" ht="13.9" x14ac:dyDescent="0.5">
      <c r="A797" s="29"/>
      <c r="B797" s="36"/>
      <c r="C797" s="36" t="str">
        <f t="shared" si="3"/>
        <v/>
      </c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</row>
    <row r="798" spans="1:23" ht="13.9" x14ac:dyDescent="0.5">
      <c r="A798" s="29"/>
      <c r="B798" s="36"/>
      <c r="C798" s="36" t="str">
        <f t="shared" si="3"/>
        <v/>
      </c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</row>
    <row r="799" spans="1:23" ht="13.9" x14ac:dyDescent="0.5">
      <c r="A799" s="29"/>
      <c r="B799" s="36"/>
      <c r="C799" s="36" t="str">
        <f t="shared" si="3"/>
        <v/>
      </c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</row>
    <row r="800" spans="1:23" ht="13.9" x14ac:dyDescent="0.5">
      <c r="A800" s="29"/>
      <c r="B800" s="36"/>
      <c r="C800" s="36" t="str">
        <f t="shared" si="3"/>
        <v/>
      </c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</row>
    <row r="801" spans="1:23" ht="13.9" x14ac:dyDescent="0.5">
      <c r="A801" s="29"/>
      <c r="B801" s="36"/>
      <c r="C801" s="36" t="str">
        <f t="shared" si="3"/>
        <v/>
      </c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</row>
    <row r="802" spans="1:23" ht="13.9" x14ac:dyDescent="0.5">
      <c r="A802" s="29"/>
      <c r="B802" s="36"/>
      <c r="C802" s="36" t="str">
        <f t="shared" si="3"/>
        <v/>
      </c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</row>
    <row r="803" spans="1:23" ht="13.9" x14ac:dyDescent="0.5">
      <c r="A803" s="29"/>
      <c r="B803" s="36"/>
      <c r="C803" s="36" t="str">
        <f t="shared" si="3"/>
        <v/>
      </c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</row>
    <row r="804" spans="1:23" ht="13.9" x14ac:dyDescent="0.5">
      <c r="A804" s="29"/>
      <c r="B804" s="36"/>
      <c r="C804" s="36" t="str">
        <f t="shared" si="3"/>
        <v/>
      </c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</row>
    <row r="805" spans="1:23" ht="13.9" x14ac:dyDescent="0.5">
      <c r="A805" s="29"/>
      <c r="B805" s="36"/>
      <c r="C805" s="36" t="str">
        <f t="shared" si="3"/>
        <v/>
      </c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</row>
    <row r="806" spans="1:23" ht="13.9" x14ac:dyDescent="0.5">
      <c r="A806" s="29"/>
      <c r="B806" s="36"/>
      <c r="C806" s="36" t="str">
        <f t="shared" si="3"/>
        <v/>
      </c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</row>
    <row r="807" spans="1:23" ht="13.9" x14ac:dyDescent="0.5">
      <c r="A807" s="29"/>
      <c r="B807" s="36"/>
      <c r="C807" s="36" t="str">
        <f t="shared" si="3"/>
        <v/>
      </c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</row>
    <row r="808" spans="1:23" ht="13.9" x14ac:dyDescent="0.5">
      <c r="A808" s="29"/>
      <c r="B808" s="36"/>
      <c r="C808" s="36" t="str">
        <f t="shared" si="3"/>
        <v/>
      </c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</row>
    <row r="809" spans="1:23" ht="13.9" x14ac:dyDescent="0.5">
      <c r="A809" s="29"/>
      <c r="B809" s="36"/>
      <c r="C809" s="36" t="str">
        <f t="shared" si="3"/>
        <v/>
      </c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</row>
    <row r="810" spans="1:23" ht="13.9" x14ac:dyDescent="0.5">
      <c r="A810" s="29"/>
      <c r="B810" s="36"/>
      <c r="C810" s="36" t="str">
        <f t="shared" si="3"/>
        <v/>
      </c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</row>
    <row r="811" spans="1:23" ht="13.9" x14ac:dyDescent="0.5">
      <c r="A811" s="29"/>
      <c r="B811" s="36"/>
      <c r="C811" s="36" t="str">
        <f t="shared" si="3"/>
        <v/>
      </c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</row>
    <row r="812" spans="1:23" ht="13.9" x14ac:dyDescent="0.5">
      <c r="A812" s="29"/>
      <c r="B812" s="36"/>
      <c r="C812" s="36" t="str">
        <f t="shared" si="3"/>
        <v/>
      </c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</row>
    <row r="813" spans="1:23" ht="13.9" x14ac:dyDescent="0.5">
      <c r="A813" s="29"/>
      <c r="B813" s="36"/>
      <c r="C813" s="36" t="str">
        <f t="shared" si="3"/>
        <v/>
      </c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</row>
    <row r="814" spans="1:23" ht="13.9" x14ac:dyDescent="0.5">
      <c r="A814" s="29"/>
      <c r="B814" s="36"/>
      <c r="C814" s="36" t="str">
        <f t="shared" si="3"/>
        <v/>
      </c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</row>
    <row r="815" spans="1:23" ht="13.9" x14ac:dyDescent="0.5">
      <c r="A815" s="29"/>
      <c r="B815" s="36"/>
      <c r="C815" s="36" t="str">
        <f t="shared" ref="C815:C1014" si="4">IF(A815="","",COUNTIF($A$5:$H$10,A815)*50 + IFERROR(#REF!,0))</f>
        <v/>
      </c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</row>
    <row r="816" spans="1:23" ht="13.9" x14ac:dyDescent="0.5">
      <c r="A816" s="29"/>
      <c r="B816" s="36"/>
      <c r="C816" s="36" t="str">
        <f t="shared" si="4"/>
        <v/>
      </c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</row>
    <row r="817" spans="1:23" ht="13.9" x14ac:dyDescent="0.5">
      <c r="A817" s="29"/>
      <c r="B817" s="36"/>
      <c r="C817" s="36" t="str">
        <f t="shared" si="4"/>
        <v/>
      </c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</row>
    <row r="818" spans="1:23" ht="13.9" x14ac:dyDescent="0.5">
      <c r="A818" s="29"/>
      <c r="B818" s="36"/>
      <c r="C818" s="36" t="str">
        <f t="shared" si="4"/>
        <v/>
      </c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</row>
    <row r="819" spans="1:23" ht="13.9" x14ac:dyDescent="0.5">
      <c r="A819" s="29"/>
      <c r="B819" s="36"/>
      <c r="C819" s="36" t="str">
        <f t="shared" si="4"/>
        <v/>
      </c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</row>
    <row r="820" spans="1:23" ht="13.9" x14ac:dyDescent="0.5">
      <c r="A820" s="29"/>
      <c r="B820" s="36"/>
      <c r="C820" s="36" t="str">
        <f t="shared" si="4"/>
        <v/>
      </c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</row>
    <row r="821" spans="1:23" ht="13.9" x14ac:dyDescent="0.5">
      <c r="A821" s="29"/>
      <c r="B821" s="36"/>
      <c r="C821" s="36" t="str">
        <f t="shared" si="4"/>
        <v/>
      </c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</row>
    <row r="822" spans="1:23" ht="13.9" x14ac:dyDescent="0.5">
      <c r="A822" s="29"/>
      <c r="B822" s="36"/>
      <c r="C822" s="36" t="str">
        <f t="shared" si="4"/>
        <v/>
      </c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</row>
    <row r="823" spans="1:23" ht="13.9" x14ac:dyDescent="0.5">
      <c r="A823" s="29"/>
      <c r="B823" s="36"/>
      <c r="C823" s="36" t="str">
        <f t="shared" si="4"/>
        <v/>
      </c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</row>
    <row r="824" spans="1:23" ht="13.9" x14ac:dyDescent="0.5">
      <c r="A824" s="29"/>
      <c r="B824" s="36"/>
      <c r="C824" s="36" t="str">
        <f t="shared" si="4"/>
        <v/>
      </c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</row>
    <row r="825" spans="1:23" ht="13.9" x14ac:dyDescent="0.5">
      <c r="A825" s="29"/>
      <c r="B825" s="36"/>
      <c r="C825" s="36" t="str">
        <f t="shared" si="4"/>
        <v/>
      </c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</row>
    <row r="826" spans="1:23" ht="13.9" x14ac:dyDescent="0.5">
      <c r="A826" s="29"/>
      <c r="B826" s="36"/>
      <c r="C826" s="36" t="str">
        <f t="shared" si="4"/>
        <v/>
      </c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 spans="1:23" ht="13.9" x14ac:dyDescent="0.5">
      <c r="A827" s="29"/>
      <c r="B827" s="36"/>
      <c r="C827" s="36" t="str">
        <f t="shared" si="4"/>
        <v/>
      </c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</row>
    <row r="828" spans="1:23" ht="13.9" x14ac:dyDescent="0.5">
      <c r="A828" s="29"/>
      <c r="B828" s="36"/>
      <c r="C828" s="36" t="str">
        <f t="shared" si="4"/>
        <v/>
      </c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</row>
    <row r="829" spans="1:23" ht="13.9" x14ac:dyDescent="0.5">
      <c r="A829" s="29"/>
      <c r="B829" s="36"/>
      <c r="C829" s="36" t="str">
        <f t="shared" si="4"/>
        <v/>
      </c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</row>
    <row r="830" spans="1:23" ht="13.9" x14ac:dyDescent="0.5">
      <c r="A830" s="29"/>
      <c r="B830" s="36"/>
      <c r="C830" s="36" t="str">
        <f t="shared" si="4"/>
        <v/>
      </c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</row>
    <row r="831" spans="1:23" ht="13.9" x14ac:dyDescent="0.5">
      <c r="A831" s="29"/>
      <c r="B831" s="36"/>
      <c r="C831" s="36" t="str">
        <f t="shared" si="4"/>
        <v/>
      </c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</row>
    <row r="832" spans="1:23" ht="13.9" x14ac:dyDescent="0.5">
      <c r="A832" s="29"/>
      <c r="B832" s="36"/>
      <c r="C832" s="36" t="str">
        <f t="shared" si="4"/>
        <v/>
      </c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</row>
    <row r="833" spans="1:23" ht="13.9" x14ac:dyDescent="0.5">
      <c r="A833" s="29"/>
      <c r="B833" s="36"/>
      <c r="C833" s="36" t="str">
        <f t="shared" si="4"/>
        <v/>
      </c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</row>
    <row r="834" spans="1:23" ht="13.9" x14ac:dyDescent="0.5">
      <c r="A834" s="29"/>
      <c r="B834" s="36"/>
      <c r="C834" s="36" t="str">
        <f t="shared" si="4"/>
        <v/>
      </c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</row>
    <row r="835" spans="1:23" ht="13.9" x14ac:dyDescent="0.5">
      <c r="A835" s="29"/>
      <c r="B835" s="36"/>
      <c r="C835" s="36" t="str">
        <f t="shared" si="4"/>
        <v/>
      </c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</row>
    <row r="836" spans="1:23" ht="13.9" x14ac:dyDescent="0.5">
      <c r="A836" s="29"/>
      <c r="B836" s="36"/>
      <c r="C836" s="36" t="str">
        <f t="shared" si="4"/>
        <v/>
      </c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</row>
    <row r="837" spans="1:23" ht="13.9" x14ac:dyDescent="0.5">
      <c r="A837" s="29"/>
      <c r="B837" s="36"/>
      <c r="C837" s="36" t="str">
        <f t="shared" si="4"/>
        <v/>
      </c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</row>
    <row r="838" spans="1:23" ht="13.9" x14ac:dyDescent="0.5">
      <c r="A838" s="29"/>
      <c r="B838" s="36"/>
      <c r="C838" s="36" t="str">
        <f t="shared" si="4"/>
        <v/>
      </c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</row>
    <row r="839" spans="1:23" ht="13.9" x14ac:dyDescent="0.5">
      <c r="A839" s="29"/>
      <c r="B839" s="36"/>
      <c r="C839" s="36" t="str">
        <f t="shared" si="4"/>
        <v/>
      </c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</row>
    <row r="840" spans="1:23" ht="13.9" x14ac:dyDescent="0.5">
      <c r="A840" s="29"/>
      <c r="B840" s="36"/>
      <c r="C840" s="36" t="str">
        <f t="shared" si="4"/>
        <v/>
      </c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</row>
    <row r="841" spans="1:23" ht="13.9" x14ac:dyDescent="0.5">
      <c r="A841" s="29"/>
      <c r="B841" s="36"/>
      <c r="C841" s="36" t="str">
        <f t="shared" si="4"/>
        <v/>
      </c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</row>
    <row r="842" spans="1:23" ht="13.9" x14ac:dyDescent="0.5">
      <c r="A842" s="29"/>
      <c r="B842" s="36"/>
      <c r="C842" s="36" t="str">
        <f t="shared" si="4"/>
        <v/>
      </c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</row>
    <row r="843" spans="1:23" ht="13.9" x14ac:dyDescent="0.5">
      <c r="A843" s="29"/>
      <c r="B843" s="36"/>
      <c r="C843" s="36" t="str">
        <f t="shared" si="4"/>
        <v/>
      </c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</row>
    <row r="844" spans="1:23" ht="13.9" x14ac:dyDescent="0.5">
      <c r="A844" s="29"/>
      <c r="B844" s="36"/>
      <c r="C844" s="36" t="str">
        <f t="shared" si="4"/>
        <v/>
      </c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</row>
    <row r="845" spans="1:23" ht="13.9" x14ac:dyDescent="0.5">
      <c r="A845" s="29"/>
      <c r="B845" s="36"/>
      <c r="C845" s="36" t="str">
        <f t="shared" si="4"/>
        <v/>
      </c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</row>
    <row r="846" spans="1:23" ht="13.9" x14ac:dyDescent="0.5">
      <c r="A846" s="29"/>
      <c r="B846" s="36"/>
      <c r="C846" s="36" t="str">
        <f t="shared" si="4"/>
        <v/>
      </c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</row>
    <row r="847" spans="1:23" ht="13.9" x14ac:dyDescent="0.5">
      <c r="A847" s="29"/>
      <c r="B847" s="36"/>
      <c r="C847" s="36" t="str">
        <f t="shared" si="4"/>
        <v/>
      </c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</row>
    <row r="848" spans="1:23" ht="13.9" x14ac:dyDescent="0.5">
      <c r="A848" s="29"/>
      <c r="B848" s="36"/>
      <c r="C848" s="36" t="str">
        <f t="shared" si="4"/>
        <v/>
      </c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</row>
    <row r="849" spans="1:23" ht="13.9" x14ac:dyDescent="0.5">
      <c r="A849" s="29"/>
      <c r="B849" s="36"/>
      <c r="C849" s="36" t="str">
        <f t="shared" si="4"/>
        <v/>
      </c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</row>
    <row r="850" spans="1:23" ht="13.9" x14ac:dyDescent="0.5">
      <c r="A850" s="29"/>
      <c r="B850" s="36"/>
      <c r="C850" s="36" t="str">
        <f t="shared" si="4"/>
        <v/>
      </c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</row>
    <row r="851" spans="1:23" ht="13.9" x14ac:dyDescent="0.5">
      <c r="A851" s="29"/>
      <c r="B851" s="36"/>
      <c r="C851" s="36" t="str">
        <f t="shared" si="4"/>
        <v/>
      </c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</row>
    <row r="852" spans="1:23" ht="13.9" x14ac:dyDescent="0.5">
      <c r="A852" s="29"/>
      <c r="B852" s="36"/>
      <c r="C852" s="36" t="str">
        <f t="shared" si="4"/>
        <v/>
      </c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</row>
    <row r="853" spans="1:23" ht="13.9" x14ac:dyDescent="0.5">
      <c r="A853" s="29"/>
      <c r="B853" s="36"/>
      <c r="C853" s="36" t="str">
        <f t="shared" si="4"/>
        <v/>
      </c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</row>
    <row r="854" spans="1:23" ht="13.9" x14ac:dyDescent="0.5">
      <c r="A854" s="29"/>
      <c r="B854" s="36"/>
      <c r="C854" s="36" t="str">
        <f t="shared" si="4"/>
        <v/>
      </c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</row>
    <row r="855" spans="1:23" ht="13.9" x14ac:dyDescent="0.5">
      <c r="A855" s="29"/>
      <c r="B855" s="36"/>
      <c r="C855" s="36" t="str">
        <f t="shared" si="4"/>
        <v/>
      </c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</row>
    <row r="856" spans="1:23" ht="13.9" x14ac:dyDescent="0.5">
      <c r="A856" s="29"/>
      <c r="B856" s="36"/>
      <c r="C856" s="36" t="str">
        <f t="shared" si="4"/>
        <v/>
      </c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</row>
    <row r="857" spans="1:23" ht="13.9" x14ac:dyDescent="0.5">
      <c r="A857" s="29"/>
      <c r="B857" s="36"/>
      <c r="C857" s="36" t="str">
        <f t="shared" si="4"/>
        <v/>
      </c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</row>
    <row r="858" spans="1:23" ht="13.9" x14ac:dyDescent="0.5">
      <c r="A858" s="29"/>
      <c r="B858" s="36"/>
      <c r="C858" s="36" t="str">
        <f t="shared" si="4"/>
        <v/>
      </c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</row>
    <row r="859" spans="1:23" ht="13.9" x14ac:dyDescent="0.5">
      <c r="A859" s="29"/>
      <c r="B859" s="36"/>
      <c r="C859" s="36" t="str">
        <f t="shared" si="4"/>
        <v/>
      </c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</row>
    <row r="860" spans="1:23" ht="13.9" x14ac:dyDescent="0.5">
      <c r="A860" s="29"/>
      <c r="B860" s="36"/>
      <c r="C860" s="36" t="str">
        <f t="shared" si="4"/>
        <v/>
      </c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</row>
    <row r="861" spans="1:23" ht="13.9" x14ac:dyDescent="0.5">
      <c r="A861" s="29"/>
      <c r="B861" s="36"/>
      <c r="C861" s="36" t="str">
        <f t="shared" si="4"/>
        <v/>
      </c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</row>
    <row r="862" spans="1:23" ht="13.9" x14ac:dyDescent="0.5">
      <c r="A862" s="29"/>
      <c r="B862" s="36"/>
      <c r="C862" s="36" t="str">
        <f t="shared" si="4"/>
        <v/>
      </c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</row>
    <row r="863" spans="1:23" ht="13.9" x14ac:dyDescent="0.5">
      <c r="A863" s="29"/>
      <c r="B863" s="36"/>
      <c r="C863" s="36" t="str">
        <f t="shared" si="4"/>
        <v/>
      </c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</row>
    <row r="864" spans="1:23" ht="13.9" x14ac:dyDescent="0.5">
      <c r="A864" s="29"/>
      <c r="B864" s="36"/>
      <c r="C864" s="36" t="str">
        <f t="shared" si="4"/>
        <v/>
      </c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</row>
    <row r="865" spans="1:23" ht="13.9" x14ac:dyDescent="0.5">
      <c r="A865" s="29"/>
      <c r="B865" s="36"/>
      <c r="C865" s="36" t="str">
        <f t="shared" si="4"/>
        <v/>
      </c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</row>
    <row r="866" spans="1:23" ht="13.9" x14ac:dyDescent="0.5">
      <c r="A866" s="29"/>
      <c r="B866" s="36"/>
      <c r="C866" s="36" t="str">
        <f t="shared" si="4"/>
        <v/>
      </c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</row>
    <row r="867" spans="1:23" ht="13.9" x14ac:dyDescent="0.5">
      <c r="A867" s="29"/>
      <c r="B867" s="36"/>
      <c r="C867" s="36" t="str">
        <f t="shared" si="4"/>
        <v/>
      </c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</row>
    <row r="868" spans="1:23" ht="13.9" x14ac:dyDescent="0.5">
      <c r="A868" s="29"/>
      <c r="B868" s="36"/>
      <c r="C868" s="36" t="str">
        <f t="shared" si="4"/>
        <v/>
      </c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</row>
    <row r="869" spans="1:23" ht="13.9" x14ac:dyDescent="0.5">
      <c r="A869" s="29"/>
      <c r="B869" s="36"/>
      <c r="C869" s="36" t="str">
        <f t="shared" si="4"/>
        <v/>
      </c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</row>
    <row r="870" spans="1:23" ht="13.9" x14ac:dyDescent="0.5">
      <c r="A870" s="29"/>
      <c r="B870" s="36"/>
      <c r="C870" s="36" t="str">
        <f t="shared" si="4"/>
        <v/>
      </c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</row>
    <row r="871" spans="1:23" ht="13.9" x14ac:dyDescent="0.5">
      <c r="A871" s="29"/>
      <c r="B871" s="36"/>
      <c r="C871" s="36" t="str">
        <f t="shared" si="4"/>
        <v/>
      </c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</row>
    <row r="872" spans="1:23" ht="13.9" x14ac:dyDescent="0.5">
      <c r="A872" s="29"/>
      <c r="B872" s="36"/>
      <c r="C872" s="36" t="str">
        <f t="shared" si="4"/>
        <v/>
      </c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</row>
    <row r="873" spans="1:23" ht="13.9" x14ac:dyDescent="0.5">
      <c r="A873" s="29"/>
      <c r="B873" s="36"/>
      <c r="C873" s="36" t="str">
        <f t="shared" si="4"/>
        <v/>
      </c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</row>
    <row r="874" spans="1:23" ht="13.9" x14ac:dyDescent="0.5">
      <c r="A874" s="29"/>
      <c r="B874" s="36"/>
      <c r="C874" s="36" t="str">
        <f t="shared" si="4"/>
        <v/>
      </c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</row>
    <row r="875" spans="1:23" ht="13.9" x14ac:dyDescent="0.5">
      <c r="A875" s="29"/>
      <c r="B875" s="36"/>
      <c r="C875" s="36" t="str">
        <f t="shared" si="4"/>
        <v/>
      </c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</row>
    <row r="876" spans="1:23" ht="13.9" x14ac:dyDescent="0.5">
      <c r="A876" s="29"/>
      <c r="B876" s="36"/>
      <c r="C876" s="36" t="str">
        <f t="shared" si="4"/>
        <v/>
      </c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</row>
    <row r="877" spans="1:23" ht="13.9" x14ac:dyDescent="0.5">
      <c r="A877" s="29"/>
      <c r="B877" s="36"/>
      <c r="C877" s="36" t="str">
        <f t="shared" si="4"/>
        <v/>
      </c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</row>
    <row r="878" spans="1:23" ht="13.9" x14ac:dyDescent="0.5">
      <c r="A878" s="29"/>
      <c r="B878" s="36"/>
      <c r="C878" s="36" t="str">
        <f t="shared" si="4"/>
        <v/>
      </c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</row>
    <row r="879" spans="1:23" ht="13.9" x14ac:dyDescent="0.5">
      <c r="A879" s="29"/>
      <c r="B879" s="36"/>
      <c r="C879" s="36" t="str">
        <f t="shared" si="4"/>
        <v/>
      </c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</row>
    <row r="880" spans="1:23" ht="13.9" x14ac:dyDescent="0.5">
      <c r="A880" s="29"/>
      <c r="B880" s="36"/>
      <c r="C880" s="36" t="str">
        <f t="shared" si="4"/>
        <v/>
      </c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</row>
    <row r="881" spans="1:23" ht="13.9" x14ac:dyDescent="0.5">
      <c r="A881" s="29"/>
      <c r="B881" s="36"/>
      <c r="C881" s="36" t="str">
        <f t="shared" si="4"/>
        <v/>
      </c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</row>
    <row r="882" spans="1:23" ht="13.9" x14ac:dyDescent="0.5">
      <c r="A882" s="29"/>
      <c r="B882" s="36"/>
      <c r="C882" s="36" t="str">
        <f t="shared" si="4"/>
        <v/>
      </c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</row>
    <row r="883" spans="1:23" ht="13.9" x14ac:dyDescent="0.5">
      <c r="A883" s="29"/>
      <c r="B883" s="36"/>
      <c r="C883" s="36" t="str">
        <f t="shared" si="4"/>
        <v/>
      </c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</row>
    <row r="884" spans="1:23" ht="13.9" x14ac:dyDescent="0.5">
      <c r="A884" s="29"/>
      <c r="B884" s="36"/>
      <c r="C884" s="36" t="str">
        <f t="shared" si="4"/>
        <v/>
      </c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</row>
    <row r="885" spans="1:23" ht="13.9" x14ac:dyDescent="0.5">
      <c r="A885" s="29"/>
      <c r="B885" s="36"/>
      <c r="C885" s="36" t="str">
        <f t="shared" si="4"/>
        <v/>
      </c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</row>
    <row r="886" spans="1:23" ht="13.9" x14ac:dyDescent="0.5">
      <c r="A886" s="29"/>
      <c r="B886" s="36"/>
      <c r="C886" s="36" t="str">
        <f t="shared" si="4"/>
        <v/>
      </c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</row>
    <row r="887" spans="1:23" ht="13.9" x14ac:dyDescent="0.5">
      <c r="A887" s="29"/>
      <c r="B887" s="36"/>
      <c r="C887" s="36" t="str">
        <f t="shared" si="4"/>
        <v/>
      </c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</row>
    <row r="888" spans="1:23" ht="13.9" x14ac:dyDescent="0.5">
      <c r="A888" s="29"/>
      <c r="B888" s="36"/>
      <c r="C888" s="36" t="str">
        <f t="shared" si="4"/>
        <v/>
      </c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</row>
    <row r="889" spans="1:23" ht="13.9" x14ac:dyDescent="0.5">
      <c r="A889" s="29"/>
      <c r="B889" s="36"/>
      <c r="C889" s="36" t="str">
        <f t="shared" si="4"/>
        <v/>
      </c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</row>
    <row r="890" spans="1:23" ht="13.9" x14ac:dyDescent="0.5">
      <c r="A890" s="29"/>
      <c r="B890" s="36"/>
      <c r="C890" s="36" t="str">
        <f t="shared" si="4"/>
        <v/>
      </c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</row>
    <row r="891" spans="1:23" ht="13.9" x14ac:dyDescent="0.5">
      <c r="A891" s="29"/>
      <c r="B891" s="36"/>
      <c r="C891" s="36" t="str">
        <f t="shared" si="4"/>
        <v/>
      </c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</row>
    <row r="892" spans="1:23" ht="13.9" x14ac:dyDescent="0.5">
      <c r="A892" s="29"/>
      <c r="B892" s="36"/>
      <c r="C892" s="36" t="str">
        <f t="shared" si="4"/>
        <v/>
      </c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</row>
    <row r="893" spans="1:23" ht="13.9" x14ac:dyDescent="0.5">
      <c r="A893" s="29"/>
      <c r="B893" s="36"/>
      <c r="C893" s="36" t="str">
        <f t="shared" si="4"/>
        <v/>
      </c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</row>
    <row r="894" spans="1:23" ht="13.9" x14ac:dyDescent="0.5">
      <c r="A894" s="29"/>
      <c r="B894" s="36"/>
      <c r="C894" s="36" t="str">
        <f t="shared" si="4"/>
        <v/>
      </c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</row>
    <row r="895" spans="1:23" ht="13.9" x14ac:dyDescent="0.5">
      <c r="A895" s="29"/>
      <c r="B895" s="36"/>
      <c r="C895" s="36" t="str">
        <f t="shared" si="4"/>
        <v/>
      </c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</row>
    <row r="896" spans="1:23" ht="13.9" x14ac:dyDescent="0.5">
      <c r="A896" s="29"/>
      <c r="B896" s="36"/>
      <c r="C896" s="36" t="str">
        <f t="shared" si="4"/>
        <v/>
      </c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</row>
    <row r="897" spans="1:23" ht="13.9" x14ac:dyDescent="0.5">
      <c r="A897" s="29"/>
      <c r="B897" s="36"/>
      <c r="C897" s="36" t="str">
        <f t="shared" si="4"/>
        <v/>
      </c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</row>
    <row r="898" spans="1:23" ht="13.9" x14ac:dyDescent="0.5">
      <c r="A898" s="29"/>
      <c r="B898" s="36"/>
      <c r="C898" s="36" t="str">
        <f t="shared" si="4"/>
        <v/>
      </c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</row>
    <row r="899" spans="1:23" ht="13.9" x14ac:dyDescent="0.5">
      <c r="A899" s="29"/>
      <c r="B899" s="36"/>
      <c r="C899" s="36" t="str">
        <f t="shared" si="4"/>
        <v/>
      </c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</row>
    <row r="900" spans="1:23" ht="13.9" x14ac:dyDescent="0.5">
      <c r="A900" s="29"/>
      <c r="B900" s="36"/>
      <c r="C900" s="36" t="str">
        <f t="shared" si="4"/>
        <v/>
      </c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</row>
    <row r="901" spans="1:23" ht="13.9" x14ac:dyDescent="0.5">
      <c r="A901" s="29"/>
      <c r="B901" s="36"/>
      <c r="C901" s="36" t="str">
        <f t="shared" si="4"/>
        <v/>
      </c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</row>
    <row r="902" spans="1:23" ht="13.9" x14ac:dyDescent="0.5">
      <c r="A902" s="29"/>
      <c r="B902" s="36"/>
      <c r="C902" s="36" t="str">
        <f t="shared" si="4"/>
        <v/>
      </c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</row>
    <row r="903" spans="1:23" ht="13.9" x14ac:dyDescent="0.5">
      <c r="A903" s="29"/>
      <c r="B903" s="36"/>
      <c r="C903" s="36" t="str">
        <f t="shared" si="4"/>
        <v/>
      </c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</row>
    <row r="904" spans="1:23" ht="13.9" x14ac:dyDescent="0.5">
      <c r="A904" s="29"/>
      <c r="B904" s="36"/>
      <c r="C904" s="36" t="str">
        <f t="shared" si="4"/>
        <v/>
      </c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</row>
    <row r="905" spans="1:23" ht="13.9" x14ac:dyDescent="0.5">
      <c r="A905" s="29"/>
      <c r="B905" s="36"/>
      <c r="C905" s="36" t="str">
        <f t="shared" si="4"/>
        <v/>
      </c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</row>
    <row r="906" spans="1:23" ht="13.9" x14ac:dyDescent="0.5">
      <c r="A906" s="29"/>
      <c r="B906" s="36"/>
      <c r="C906" s="36" t="str">
        <f t="shared" si="4"/>
        <v/>
      </c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</row>
    <row r="907" spans="1:23" ht="13.9" x14ac:dyDescent="0.5">
      <c r="A907" s="29"/>
      <c r="B907" s="36"/>
      <c r="C907" s="36" t="str">
        <f t="shared" si="4"/>
        <v/>
      </c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</row>
    <row r="908" spans="1:23" ht="13.9" x14ac:dyDescent="0.5">
      <c r="A908" s="29"/>
      <c r="B908" s="36"/>
      <c r="C908" s="36" t="str">
        <f t="shared" si="4"/>
        <v/>
      </c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</row>
    <row r="909" spans="1:23" ht="13.9" x14ac:dyDescent="0.5">
      <c r="A909" s="29"/>
      <c r="B909" s="36"/>
      <c r="C909" s="36" t="str">
        <f t="shared" si="4"/>
        <v/>
      </c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</row>
    <row r="910" spans="1:23" ht="13.9" x14ac:dyDescent="0.5">
      <c r="A910" s="29"/>
      <c r="B910" s="36"/>
      <c r="C910" s="36" t="str">
        <f t="shared" si="4"/>
        <v/>
      </c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</row>
    <row r="911" spans="1:23" ht="13.9" x14ac:dyDescent="0.5">
      <c r="A911" s="29"/>
      <c r="B911" s="36"/>
      <c r="C911" s="36" t="str">
        <f t="shared" si="4"/>
        <v/>
      </c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</row>
    <row r="912" spans="1:23" ht="13.9" x14ac:dyDescent="0.5">
      <c r="A912" s="29"/>
      <c r="B912" s="36"/>
      <c r="C912" s="36" t="str">
        <f t="shared" si="4"/>
        <v/>
      </c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</row>
    <row r="913" spans="1:23" ht="13.9" x14ac:dyDescent="0.5">
      <c r="A913" s="29"/>
      <c r="B913" s="36"/>
      <c r="C913" s="36" t="str">
        <f t="shared" si="4"/>
        <v/>
      </c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</row>
    <row r="914" spans="1:23" ht="13.9" x14ac:dyDescent="0.5">
      <c r="A914" s="29"/>
      <c r="B914" s="36"/>
      <c r="C914" s="36" t="str">
        <f t="shared" si="4"/>
        <v/>
      </c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</row>
    <row r="915" spans="1:23" ht="13.9" x14ac:dyDescent="0.5">
      <c r="A915" s="29"/>
      <c r="B915" s="36"/>
      <c r="C915" s="36" t="str">
        <f t="shared" si="4"/>
        <v/>
      </c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</row>
    <row r="916" spans="1:23" ht="13.9" x14ac:dyDescent="0.5">
      <c r="A916" s="29"/>
      <c r="B916" s="36"/>
      <c r="C916" s="36" t="str">
        <f t="shared" si="4"/>
        <v/>
      </c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</row>
    <row r="917" spans="1:23" ht="13.9" x14ac:dyDescent="0.5">
      <c r="A917" s="29"/>
      <c r="B917" s="36"/>
      <c r="C917" s="36" t="str">
        <f t="shared" si="4"/>
        <v/>
      </c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</row>
    <row r="918" spans="1:23" ht="13.9" x14ac:dyDescent="0.5">
      <c r="A918" s="29"/>
      <c r="B918" s="36"/>
      <c r="C918" s="36" t="str">
        <f t="shared" si="4"/>
        <v/>
      </c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</row>
    <row r="919" spans="1:23" ht="13.9" x14ac:dyDescent="0.5">
      <c r="A919" s="29"/>
      <c r="B919" s="36"/>
      <c r="C919" s="36" t="str">
        <f t="shared" si="4"/>
        <v/>
      </c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</row>
    <row r="920" spans="1:23" ht="13.9" x14ac:dyDescent="0.5">
      <c r="A920" s="29"/>
      <c r="B920" s="36"/>
      <c r="C920" s="36" t="str">
        <f t="shared" si="4"/>
        <v/>
      </c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</row>
    <row r="921" spans="1:23" ht="13.9" x14ac:dyDescent="0.5">
      <c r="A921" s="29"/>
      <c r="B921" s="36"/>
      <c r="C921" s="36" t="str">
        <f t="shared" si="4"/>
        <v/>
      </c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</row>
    <row r="922" spans="1:23" ht="13.9" x14ac:dyDescent="0.5">
      <c r="A922" s="29"/>
      <c r="B922" s="36"/>
      <c r="C922" s="36" t="str">
        <f t="shared" si="4"/>
        <v/>
      </c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</row>
    <row r="923" spans="1:23" ht="13.9" x14ac:dyDescent="0.5">
      <c r="A923" s="29"/>
      <c r="B923" s="36"/>
      <c r="C923" s="36" t="str">
        <f t="shared" si="4"/>
        <v/>
      </c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</row>
    <row r="924" spans="1:23" ht="13.9" x14ac:dyDescent="0.5">
      <c r="A924" s="29"/>
      <c r="B924" s="36"/>
      <c r="C924" s="36" t="str">
        <f t="shared" si="4"/>
        <v/>
      </c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</row>
    <row r="925" spans="1:23" ht="13.9" x14ac:dyDescent="0.5">
      <c r="A925" s="29"/>
      <c r="B925" s="36"/>
      <c r="C925" s="36" t="str">
        <f t="shared" si="4"/>
        <v/>
      </c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</row>
    <row r="926" spans="1:23" ht="13.9" x14ac:dyDescent="0.5">
      <c r="A926" s="29"/>
      <c r="B926" s="36"/>
      <c r="C926" s="36" t="str">
        <f t="shared" si="4"/>
        <v/>
      </c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</row>
    <row r="927" spans="1:23" ht="13.9" x14ac:dyDescent="0.5">
      <c r="A927" s="29"/>
      <c r="B927" s="36"/>
      <c r="C927" s="36" t="str">
        <f t="shared" si="4"/>
        <v/>
      </c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</row>
    <row r="928" spans="1:23" ht="13.9" x14ac:dyDescent="0.5">
      <c r="A928" s="29"/>
      <c r="B928" s="36"/>
      <c r="C928" s="36" t="str">
        <f t="shared" si="4"/>
        <v/>
      </c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</row>
    <row r="929" spans="1:23" ht="13.9" x14ac:dyDescent="0.5">
      <c r="A929" s="29"/>
      <c r="B929" s="36"/>
      <c r="C929" s="36" t="str">
        <f t="shared" si="4"/>
        <v/>
      </c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</row>
    <row r="930" spans="1:23" ht="13.9" x14ac:dyDescent="0.5">
      <c r="A930" s="29"/>
      <c r="B930" s="36"/>
      <c r="C930" s="36" t="str">
        <f t="shared" si="4"/>
        <v/>
      </c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</row>
    <row r="931" spans="1:23" ht="13.9" x14ac:dyDescent="0.5">
      <c r="A931" s="29"/>
      <c r="B931" s="36"/>
      <c r="C931" s="36" t="str">
        <f t="shared" si="4"/>
        <v/>
      </c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</row>
    <row r="932" spans="1:23" ht="13.9" x14ac:dyDescent="0.5">
      <c r="A932" s="29"/>
      <c r="B932" s="36"/>
      <c r="C932" s="36" t="str">
        <f t="shared" si="4"/>
        <v/>
      </c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</row>
    <row r="933" spans="1:23" ht="13.9" x14ac:dyDescent="0.5">
      <c r="A933" s="29"/>
      <c r="B933" s="36"/>
      <c r="C933" s="36" t="str">
        <f t="shared" si="4"/>
        <v/>
      </c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</row>
    <row r="934" spans="1:23" ht="13.9" x14ac:dyDescent="0.5">
      <c r="A934" s="29"/>
      <c r="B934" s="36"/>
      <c r="C934" s="36" t="str">
        <f t="shared" si="4"/>
        <v/>
      </c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</row>
    <row r="935" spans="1:23" ht="13.9" x14ac:dyDescent="0.5">
      <c r="A935" s="29"/>
      <c r="B935" s="36"/>
      <c r="C935" s="36" t="str">
        <f t="shared" si="4"/>
        <v/>
      </c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</row>
    <row r="936" spans="1:23" ht="13.9" x14ac:dyDescent="0.5">
      <c r="A936" s="29"/>
      <c r="B936" s="36"/>
      <c r="C936" s="36" t="str">
        <f t="shared" si="4"/>
        <v/>
      </c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</row>
    <row r="937" spans="1:23" ht="13.9" x14ac:dyDescent="0.5">
      <c r="A937" s="29"/>
      <c r="B937" s="36"/>
      <c r="C937" s="36" t="str">
        <f t="shared" si="4"/>
        <v/>
      </c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</row>
    <row r="938" spans="1:23" ht="13.9" x14ac:dyDescent="0.5">
      <c r="A938" s="29"/>
      <c r="B938" s="36"/>
      <c r="C938" s="36" t="str">
        <f t="shared" si="4"/>
        <v/>
      </c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</row>
    <row r="939" spans="1:23" ht="13.9" x14ac:dyDescent="0.5">
      <c r="A939" s="29"/>
      <c r="B939" s="36"/>
      <c r="C939" s="36" t="str">
        <f t="shared" si="4"/>
        <v/>
      </c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</row>
    <row r="940" spans="1:23" ht="13.9" x14ac:dyDescent="0.5">
      <c r="A940" s="29"/>
      <c r="B940" s="36"/>
      <c r="C940" s="36" t="str">
        <f t="shared" si="4"/>
        <v/>
      </c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 spans="1:23" ht="13.9" x14ac:dyDescent="0.5">
      <c r="A941" s="29"/>
      <c r="B941" s="36"/>
      <c r="C941" s="36" t="str">
        <f t="shared" si="4"/>
        <v/>
      </c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 spans="1:23" ht="13.9" x14ac:dyDescent="0.5">
      <c r="A942" s="29"/>
      <c r="B942" s="36"/>
      <c r="C942" s="36" t="str">
        <f t="shared" si="4"/>
        <v/>
      </c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</row>
    <row r="943" spans="1:23" ht="13.9" x14ac:dyDescent="0.5">
      <c r="A943" s="29"/>
      <c r="B943" s="36"/>
      <c r="C943" s="36" t="str">
        <f t="shared" si="4"/>
        <v/>
      </c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</row>
    <row r="944" spans="1:23" ht="13.9" x14ac:dyDescent="0.5">
      <c r="A944" s="29"/>
      <c r="B944" s="36"/>
      <c r="C944" s="36" t="str">
        <f t="shared" si="4"/>
        <v/>
      </c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</row>
    <row r="945" spans="1:23" ht="13.9" x14ac:dyDescent="0.5">
      <c r="A945" s="29"/>
      <c r="B945" s="36"/>
      <c r="C945" s="36" t="str">
        <f t="shared" si="4"/>
        <v/>
      </c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</row>
    <row r="946" spans="1:23" ht="13.9" x14ac:dyDescent="0.5">
      <c r="A946" s="29"/>
      <c r="B946" s="36"/>
      <c r="C946" s="36" t="str">
        <f t="shared" si="4"/>
        <v/>
      </c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</row>
    <row r="947" spans="1:23" ht="13.9" x14ac:dyDescent="0.5">
      <c r="A947" s="29"/>
      <c r="B947" s="36"/>
      <c r="C947" s="36" t="str">
        <f t="shared" si="4"/>
        <v/>
      </c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</row>
    <row r="948" spans="1:23" ht="13.9" x14ac:dyDescent="0.5">
      <c r="A948" s="29"/>
      <c r="B948" s="36"/>
      <c r="C948" s="36" t="str">
        <f t="shared" si="4"/>
        <v/>
      </c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</row>
    <row r="949" spans="1:23" ht="13.9" x14ac:dyDescent="0.5">
      <c r="A949" s="29"/>
      <c r="B949" s="36"/>
      <c r="C949" s="36" t="str">
        <f t="shared" si="4"/>
        <v/>
      </c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</row>
    <row r="950" spans="1:23" ht="13.9" x14ac:dyDescent="0.5">
      <c r="A950" s="29"/>
      <c r="B950" s="36"/>
      <c r="C950" s="36" t="str">
        <f t="shared" si="4"/>
        <v/>
      </c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</row>
    <row r="951" spans="1:23" ht="13.9" x14ac:dyDescent="0.5">
      <c r="A951" s="29"/>
      <c r="B951" s="36"/>
      <c r="C951" s="36" t="str">
        <f t="shared" si="4"/>
        <v/>
      </c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</row>
    <row r="952" spans="1:23" ht="13.9" x14ac:dyDescent="0.5">
      <c r="A952" s="29"/>
      <c r="B952" s="36"/>
      <c r="C952" s="36" t="str">
        <f t="shared" si="4"/>
        <v/>
      </c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</row>
    <row r="953" spans="1:23" ht="13.9" x14ac:dyDescent="0.5">
      <c r="A953" s="29"/>
      <c r="B953" s="36"/>
      <c r="C953" s="36" t="str">
        <f t="shared" si="4"/>
        <v/>
      </c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</row>
    <row r="954" spans="1:23" ht="13.9" x14ac:dyDescent="0.5">
      <c r="A954" s="29"/>
      <c r="B954" s="36"/>
      <c r="C954" s="36" t="str">
        <f t="shared" si="4"/>
        <v/>
      </c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</row>
    <row r="955" spans="1:23" ht="13.9" x14ac:dyDescent="0.5">
      <c r="A955" s="29"/>
      <c r="B955" s="36"/>
      <c r="C955" s="36" t="str">
        <f t="shared" si="4"/>
        <v/>
      </c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</row>
    <row r="956" spans="1:23" ht="13.9" x14ac:dyDescent="0.5">
      <c r="A956" s="29"/>
      <c r="B956" s="36"/>
      <c r="C956" s="36" t="str">
        <f t="shared" si="4"/>
        <v/>
      </c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</row>
    <row r="957" spans="1:23" ht="13.9" x14ac:dyDescent="0.5">
      <c r="A957" s="29"/>
      <c r="B957" s="36"/>
      <c r="C957" s="36" t="str">
        <f t="shared" si="4"/>
        <v/>
      </c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</row>
    <row r="958" spans="1:23" ht="13.9" x14ac:dyDescent="0.5">
      <c r="A958" s="29"/>
      <c r="B958" s="36"/>
      <c r="C958" s="36" t="str">
        <f t="shared" si="4"/>
        <v/>
      </c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</row>
    <row r="959" spans="1:23" ht="13.9" x14ac:dyDescent="0.5">
      <c r="A959" s="29"/>
      <c r="B959" s="36"/>
      <c r="C959" s="36" t="str">
        <f t="shared" si="4"/>
        <v/>
      </c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</row>
    <row r="960" spans="1:23" ht="13.9" x14ac:dyDescent="0.5">
      <c r="A960" s="29"/>
      <c r="B960" s="36"/>
      <c r="C960" s="36" t="str">
        <f t="shared" si="4"/>
        <v/>
      </c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</row>
    <row r="961" spans="1:23" ht="13.9" x14ac:dyDescent="0.5">
      <c r="A961" s="29"/>
      <c r="B961" s="36"/>
      <c r="C961" s="36" t="str">
        <f t="shared" si="4"/>
        <v/>
      </c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</row>
    <row r="962" spans="1:23" ht="13.9" x14ac:dyDescent="0.5">
      <c r="A962" s="29"/>
      <c r="B962" s="36"/>
      <c r="C962" s="36" t="str">
        <f t="shared" si="4"/>
        <v/>
      </c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</row>
    <row r="963" spans="1:23" ht="13.9" x14ac:dyDescent="0.5">
      <c r="A963" s="29"/>
      <c r="B963" s="36"/>
      <c r="C963" s="36" t="str">
        <f t="shared" si="4"/>
        <v/>
      </c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</row>
    <row r="964" spans="1:23" ht="13.9" x14ac:dyDescent="0.5">
      <c r="A964" s="29"/>
      <c r="B964" s="36"/>
      <c r="C964" s="36" t="str">
        <f t="shared" si="4"/>
        <v/>
      </c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</row>
    <row r="965" spans="1:23" ht="13.9" x14ac:dyDescent="0.5">
      <c r="A965" s="29"/>
      <c r="B965" s="36"/>
      <c r="C965" s="36" t="str">
        <f t="shared" si="4"/>
        <v/>
      </c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 spans="1:23" ht="13.9" x14ac:dyDescent="0.5">
      <c r="A966" s="29"/>
      <c r="B966" s="36"/>
      <c r="C966" s="36" t="str">
        <f t="shared" si="4"/>
        <v/>
      </c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</row>
    <row r="967" spans="1:23" ht="13.9" x14ac:dyDescent="0.5">
      <c r="A967" s="29"/>
      <c r="B967" s="36"/>
      <c r="C967" s="36" t="str">
        <f t="shared" si="4"/>
        <v/>
      </c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</row>
    <row r="968" spans="1:23" ht="13.9" x14ac:dyDescent="0.5">
      <c r="A968" s="29"/>
      <c r="B968" s="36"/>
      <c r="C968" s="36" t="str">
        <f t="shared" si="4"/>
        <v/>
      </c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</row>
    <row r="969" spans="1:23" ht="13.9" x14ac:dyDescent="0.5">
      <c r="A969" s="29"/>
      <c r="B969" s="36"/>
      <c r="C969" s="36" t="str">
        <f t="shared" si="4"/>
        <v/>
      </c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</row>
    <row r="970" spans="1:23" ht="13.9" x14ac:dyDescent="0.5">
      <c r="A970" s="29"/>
      <c r="B970" s="36"/>
      <c r="C970" s="36" t="str">
        <f t="shared" si="4"/>
        <v/>
      </c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</row>
    <row r="971" spans="1:23" ht="13.9" x14ac:dyDescent="0.5">
      <c r="A971" s="29"/>
      <c r="B971" s="36"/>
      <c r="C971" s="36" t="str">
        <f t="shared" si="4"/>
        <v/>
      </c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</row>
    <row r="972" spans="1:23" ht="13.9" x14ac:dyDescent="0.5">
      <c r="A972" s="29"/>
      <c r="B972" s="36"/>
      <c r="C972" s="36" t="str">
        <f t="shared" si="4"/>
        <v/>
      </c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</row>
    <row r="973" spans="1:23" ht="13.9" x14ac:dyDescent="0.5">
      <c r="A973" s="29"/>
      <c r="B973" s="36"/>
      <c r="C973" s="36" t="str">
        <f t="shared" si="4"/>
        <v/>
      </c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</row>
    <row r="974" spans="1:23" ht="13.9" x14ac:dyDescent="0.5">
      <c r="A974" s="29"/>
      <c r="B974" s="36"/>
      <c r="C974" s="36" t="str">
        <f t="shared" si="4"/>
        <v/>
      </c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</row>
    <row r="975" spans="1:23" ht="13.9" x14ac:dyDescent="0.5">
      <c r="A975" s="29"/>
      <c r="B975" s="36"/>
      <c r="C975" s="36" t="str">
        <f t="shared" si="4"/>
        <v/>
      </c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</row>
    <row r="976" spans="1:23" ht="13.9" x14ac:dyDescent="0.5">
      <c r="A976" s="29"/>
      <c r="B976" s="36"/>
      <c r="C976" s="36" t="str">
        <f t="shared" si="4"/>
        <v/>
      </c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</row>
    <row r="977" spans="1:23" ht="13.9" x14ac:dyDescent="0.5">
      <c r="A977" s="29"/>
      <c r="B977" s="36"/>
      <c r="C977" s="36" t="str">
        <f t="shared" si="4"/>
        <v/>
      </c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</row>
    <row r="978" spans="1:23" ht="13.9" x14ac:dyDescent="0.5">
      <c r="A978" s="29"/>
      <c r="B978" s="36"/>
      <c r="C978" s="36" t="str">
        <f t="shared" si="4"/>
        <v/>
      </c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</row>
    <row r="979" spans="1:23" ht="13.9" x14ac:dyDescent="0.5">
      <c r="A979" s="29"/>
      <c r="B979" s="36"/>
      <c r="C979" s="36" t="str">
        <f t="shared" si="4"/>
        <v/>
      </c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</row>
    <row r="980" spans="1:23" ht="13.9" x14ac:dyDescent="0.5">
      <c r="A980" s="29"/>
      <c r="B980" s="36"/>
      <c r="C980" s="36" t="str">
        <f t="shared" si="4"/>
        <v/>
      </c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</row>
    <row r="981" spans="1:23" ht="13.9" x14ac:dyDescent="0.5">
      <c r="A981" s="29"/>
      <c r="B981" s="36"/>
      <c r="C981" s="36" t="str">
        <f t="shared" si="4"/>
        <v/>
      </c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</row>
    <row r="982" spans="1:23" ht="13.9" x14ac:dyDescent="0.5">
      <c r="A982" s="29"/>
      <c r="B982" s="36"/>
      <c r="C982" s="36" t="str">
        <f t="shared" si="4"/>
        <v/>
      </c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</row>
    <row r="983" spans="1:23" ht="13.9" x14ac:dyDescent="0.5">
      <c r="A983" s="29"/>
      <c r="B983" s="36"/>
      <c r="C983" s="36" t="str">
        <f t="shared" si="4"/>
        <v/>
      </c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</row>
    <row r="984" spans="1:23" ht="13.9" x14ac:dyDescent="0.5">
      <c r="A984" s="29"/>
      <c r="B984" s="36"/>
      <c r="C984" s="36" t="str">
        <f t="shared" si="4"/>
        <v/>
      </c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</row>
    <row r="985" spans="1:23" ht="13.9" x14ac:dyDescent="0.5">
      <c r="A985" s="29"/>
      <c r="B985" s="36"/>
      <c r="C985" s="36" t="str">
        <f t="shared" si="4"/>
        <v/>
      </c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</row>
    <row r="986" spans="1:23" ht="13.9" x14ac:dyDescent="0.5">
      <c r="A986" s="29"/>
      <c r="B986" s="36"/>
      <c r="C986" s="36" t="str">
        <f t="shared" si="4"/>
        <v/>
      </c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</row>
    <row r="987" spans="1:23" ht="13.9" x14ac:dyDescent="0.5">
      <c r="A987" s="29"/>
      <c r="B987" s="36"/>
      <c r="C987" s="36" t="str">
        <f t="shared" si="4"/>
        <v/>
      </c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</row>
    <row r="988" spans="1:23" ht="13.9" x14ac:dyDescent="0.5">
      <c r="A988" s="29"/>
      <c r="B988" s="36"/>
      <c r="C988" s="36" t="str">
        <f t="shared" si="4"/>
        <v/>
      </c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</row>
    <row r="989" spans="1:23" ht="13.9" x14ac:dyDescent="0.5">
      <c r="A989" s="29"/>
      <c r="B989" s="36"/>
      <c r="C989" s="36" t="str">
        <f t="shared" si="4"/>
        <v/>
      </c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</row>
    <row r="990" spans="1:23" ht="13.9" x14ac:dyDescent="0.5">
      <c r="A990" s="29"/>
      <c r="B990" s="36"/>
      <c r="C990" s="36" t="str">
        <f t="shared" si="4"/>
        <v/>
      </c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</row>
    <row r="991" spans="1:23" ht="13.9" x14ac:dyDescent="0.5">
      <c r="A991" s="29"/>
      <c r="B991" s="36"/>
      <c r="C991" s="36" t="str">
        <f t="shared" si="4"/>
        <v/>
      </c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</row>
    <row r="992" spans="1:23" ht="13.9" x14ac:dyDescent="0.5">
      <c r="A992" s="29"/>
      <c r="B992" s="36"/>
      <c r="C992" s="36" t="str">
        <f t="shared" si="4"/>
        <v/>
      </c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</row>
    <row r="993" spans="1:23" ht="13.9" x14ac:dyDescent="0.5">
      <c r="A993" s="29"/>
      <c r="B993" s="36"/>
      <c r="C993" s="36" t="str">
        <f t="shared" si="4"/>
        <v/>
      </c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</row>
    <row r="994" spans="1:23" ht="13.9" x14ac:dyDescent="0.5">
      <c r="A994" s="29"/>
      <c r="B994" s="36"/>
      <c r="C994" s="36" t="str">
        <f t="shared" si="4"/>
        <v/>
      </c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</row>
    <row r="995" spans="1:23" ht="13.9" x14ac:dyDescent="0.5">
      <c r="A995" s="29"/>
      <c r="B995" s="36"/>
      <c r="C995" s="36" t="str">
        <f t="shared" si="4"/>
        <v/>
      </c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</row>
    <row r="996" spans="1:23" ht="13.9" x14ac:dyDescent="0.5">
      <c r="A996" s="29"/>
      <c r="B996" s="36"/>
      <c r="C996" s="36" t="str">
        <f t="shared" si="4"/>
        <v/>
      </c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</row>
    <row r="997" spans="1:23" ht="13.9" x14ac:dyDescent="0.5">
      <c r="A997" s="29"/>
      <c r="B997" s="36"/>
      <c r="C997" s="36" t="str">
        <f t="shared" si="4"/>
        <v/>
      </c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</row>
    <row r="998" spans="1:23" ht="13.9" x14ac:dyDescent="0.5">
      <c r="A998" s="29"/>
      <c r="B998" s="36"/>
      <c r="C998" s="36" t="str">
        <f t="shared" si="4"/>
        <v/>
      </c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</row>
    <row r="999" spans="1:23" ht="13.9" x14ac:dyDescent="0.5">
      <c r="A999" s="29"/>
      <c r="B999" s="36"/>
      <c r="C999" s="36" t="str">
        <f t="shared" si="4"/>
        <v/>
      </c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</row>
    <row r="1000" spans="1:23" ht="13.9" x14ac:dyDescent="0.5">
      <c r="A1000" s="29"/>
      <c r="B1000" s="36"/>
      <c r="C1000" s="36" t="str">
        <f t="shared" si="4"/>
        <v/>
      </c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</row>
    <row r="1001" spans="1:23" ht="13.9" x14ac:dyDescent="0.5">
      <c r="A1001" s="29"/>
      <c r="B1001" s="36"/>
      <c r="C1001" s="36" t="str">
        <f t="shared" si="4"/>
        <v/>
      </c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</row>
    <row r="1002" spans="1:23" ht="13.9" x14ac:dyDescent="0.5">
      <c r="A1002" s="29"/>
      <c r="B1002" s="36"/>
      <c r="C1002" s="36" t="str">
        <f t="shared" si="4"/>
        <v/>
      </c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</row>
    <row r="1003" spans="1:23" ht="13.9" x14ac:dyDescent="0.5">
      <c r="A1003" s="29"/>
      <c r="B1003" s="36"/>
      <c r="C1003" s="36" t="str">
        <f t="shared" si="4"/>
        <v/>
      </c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</row>
    <row r="1004" spans="1:23" ht="13.9" x14ac:dyDescent="0.5">
      <c r="A1004" s="29"/>
      <c r="B1004" s="36"/>
      <c r="C1004" s="36" t="str">
        <f t="shared" si="4"/>
        <v/>
      </c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</row>
    <row r="1005" spans="1:23" ht="13.9" x14ac:dyDescent="0.5">
      <c r="A1005" s="29"/>
      <c r="B1005" s="36"/>
      <c r="C1005" s="36" t="str">
        <f t="shared" si="4"/>
        <v/>
      </c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</row>
    <row r="1006" spans="1:23" ht="13.9" x14ac:dyDescent="0.5">
      <c r="A1006" s="29"/>
      <c r="B1006" s="36"/>
      <c r="C1006" s="36" t="str">
        <f t="shared" si="4"/>
        <v/>
      </c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</row>
    <row r="1007" spans="1:23" ht="13.9" x14ac:dyDescent="0.5">
      <c r="A1007" s="29"/>
      <c r="B1007" s="36"/>
      <c r="C1007" s="36" t="str">
        <f t="shared" si="4"/>
        <v/>
      </c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</row>
    <row r="1008" spans="1:23" ht="13.9" x14ac:dyDescent="0.5">
      <c r="A1008" s="29"/>
      <c r="B1008" s="36"/>
      <c r="C1008" s="36" t="str">
        <f t="shared" si="4"/>
        <v/>
      </c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</row>
    <row r="1009" spans="1:23" ht="13.9" x14ac:dyDescent="0.5">
      <c r="A1009" s="29"/>
      <c r="B1009" s="36"/>
      <c r="C1009" s="36" t="str">
        <f t="shared" si="4"/>
        <v/>
      </c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</row>
    <row r="1010" spans="1:23" ht="13.9" x14ac:dyDescent="0.5">
      <c r="A1010" s="29"/>
      <c r="B1010" s="36"/>
      <c r="C1010" s="36" t="str">
        <f t="shared" si="4"/>
        <v/>
      </c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</row>
    <row r="1011" spans="1:23" ht="13.9" x14ac:dyDescent="0.5">
      <c r="A1011" s="29"/>
      <c r="B1011" s="36"/>
      <c r="C1011" s="36" t="str">
        <f t="shared" si="4"/>
        <v/>
      </c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</row>
    <row r="1012" spans="1:23" ht="13.9" x14ac:dyDescent="0.5">
      <c r="A1012" s="29"/>
      <c r="B1012" s="36"/>
      <c r="C1012" s="36" t="str">
        <f t="shared" si="4"/>
        <v/>
      </c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</row>
    <row r="1013" spans="1:23" ht="13.9" x14ac:dyDescent="0.5">
      <c r="A1013" s="29"/>
      <c r="B1013" s="36"/>
      <c r="C1013" s="36" t="str">
        <f t="shared" si="4"/>
        <v/>
      </c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</row>
    <row r="1014" spans="1:23" ht="13.9" x14ac:dyDescent="0.5">
      <c r="A1014" s="29"/>
      <c r="B1014" s="36"/>
      <c r="C1014" s="36" t="str">
        <f t="shared" si="4"/>
        <v/>
      </c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</row>
  </sheetData>
  <mergeCells count="24">
    <mergeCell ref="A1:H2"/>
    <mergeCell ref="A3:H3"/>
    <mergeCell ref="I3:I16"/>
    <mergeCell ref="A4:H4"/>
    <mergeCell ref="B5:B14"/>
    <mergeCell ref="G5:G14"/>
    <mergeCell ref="D15:E15"/>
    <mergeCell ref="A16:H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H17"/>
    <mergeCell ref="A20:B20"/>
    <mergeCell ref="F20:H20"/>
    <mergeCell ref="A21:B21"/>
    <mergeCell ref="A22:B22"/>
    <mergeCell ref="G21:H21"/>
  </mergeCells>
  <conditionalFormatting sqref="G24:H24">
    <cfRule type="cellIs" dxfId="32" priority="1" operator="equal">
      <formula>"SPACE TERSEDIA"</formula>
    </cfRule>
    <cfRule type="cellIs" dxfId="31" priority="2" operator="equal">
      <formula>"FULL"</formula>
    </cfRule>
    <cfRule type="cellIs" dxfId="30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outlinePr summaryBelow="0" summaryRight="0"/>
  </sheetPr>
  <dimension ref="A1:W1014"/>
  <sheetViews>
    <sheetView workbookViewId="0">
      <selection activeCell="K17" sqref="K17"/>
    </sheetView>
  </sheetViews>
  <sheetFormatPr defaultColWidth="12.59765625" defaultRowHeight="15.75" customHeight="1" x14ac:dyDescent="0.35"/>
  <cols>
    <col min="1" max="8" width="14.73046875" customWidth="1"/>
    <col min="9" max="9" width="8.86328125" customWidth="1"/>
  </cols>
  <sheetData>
    <row r="1" spans="1:23" ht="13.9" x14ac:dyDescent="0.5">
      <c r="A1" s="294" t="s">
        <v>125</v>
      </c>
      <c r="B1" s="284"/>
      <c r="C1" s="284"/>
      <c r="D1" s="284"/>
      <c r="E1" s="284"/>
      <c r="F1" s="284"/>
      <c r="G1" s="284"/>
      <c r="H1" s="284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3"/>
      <c r="I3" s="297" t="s">
        <v>31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ht="16.5" customHeight="1" x14ac:dyDescent="0.5">
      <c r="A4" s="30"/>
      <c r="B4" s="130" t="s">
        <v>34</v>
      </c>
      <c r="C4" s="30"/>
      <c r="D4" s="30"/>
      <c r="E4" s="30"/>
      <c r="F4" s="30"/>
      <c r="G4" s="130" t="s">
        <v>35</v>
      </c>
      <c r="H4" s="30"/>
      <c r="I4" s="284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 spans="1:23" ht="37.5" customHeight="1" x14ac:dyDescent="0.5">
      <c r="A5" s="131" t="s">
        <v>126</v>
      </c>
      <c r="B5" s="298"/>
      <c r="C5" s="132" t="s">
        <v>126</v>
      </c>
      <c r="D5" s="132" t="s">
        <v>126</v>
      </c>
      <c r="E5" s="132" t="s">
        <v>126</v>
      </c>
      <c r="F5" s="132" t="s">
        <v>126</v>
      </c>
      <c r="G5" s="298"/>
      <c r="H5" s="132" t="s">
        <v>126</v>
      </c>
      <c r="I5" s="284"/>
      <c r="J5" s="114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spans="1:23" ht="37.5" customHeight="1" x14ac:dyDescent="0.5">
      <c r="A6" s="131" t="s">
        <v>126</v>
      </c>
      <c r="B6" s="299"/>
      <c r="C6" s="132" t="s">
        <v>126</v>
      </c>
      <c r="D6" s="132" t="s">
        <v>126</v>
      </c>
      <c r="E6" s="132" t="s">
        <v>126</v>
      </c>
      <c r="F6" s="132" t="s">
        <v>126</v>
      </c>
      <c r="G6" s="299"/>
      <c r="H6" s="132" t="s">
        <v>126</v>
      </c>
      <c r="I6" s="284"/>
      <c r="J6" s="114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 spans="1:23" ht="37.5" customHeight="1" x14ac:dyDescent="0.5">
      <c r="A7" s="131" t="s">
        <v>126</v>
      </c>
      <c r="B7" s="299"/>
      <c r="C7" s="132" t="s">
        <v>126</v>
      </c>
      <c r="D7" s="132" t="s">
        <v>126</v>
      </c>
      <c r="E7" s="132" t="s">
        <v>126</v>
      </c>
      <c r="F7" s="132" t="s">
        <v>126</v>
      </c>
      <c r="G7" s="299"/>
      <c r="H7" s="132" t="s">
        <v>126</v>
      </c>
      <c r="I7" s="284"/>
      <c r="J7" s="114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 spans="1:23" ht="37.5" customHeight="1" x14ac:dyDescent="0.5">
      <c r="A8" s="131" t="s">
        <v>126</v>
      </c>
      <c r="B8" s="299"/>
      <c r="C8" s="132" t="s">
        <v>126</v>
      </c>
      <c r="D8" s="132" t="s">
        <v>126</v>
      </c>
      <c r="E8" s="132" t="s">
        <v>126</v>
      </c>
      <c r="F8" s="132" t="s">
        <v>126</v>
      </c>
      <c r="G8" s="299"/>
      <c r="H8" s="132" t="s">
        <v>126</v>
      </c>
      <c r="I8" s="284"/>
      <c r="J8" s="114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23" ht="37.5" customHeight="1" x14ac:dyDescent="0.5">
      <c r="A9" s="131" t="s">
        <v>126</v>
      </c>
      <c r="B9" s="299"/>
      <c r="C9" s="132" t="s">
        <v>126</v>
      </c>
      <c r="D9" s="132" t="s">
        <v>126</v>
      </c>
      <c r="E9" s="132" t="s">
        <v>126</v>
      </c>
      <c r="F9" s="132" t="s">
        <v>126</v>
      </c>
      <c r="G9" s="299"/>
      <c r="H9" s="132" t="s">
        <v>126</v>
      </c>
      <c r="I9" s="284"/>
      <c r="J9" s="114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spans="1:23" ht="37.5" customHeight="1" x14ac:dyDescent="0.5">
      <c r="A10" s="131" t="s">
        <v>126</v>
      </c>
      <c r="B10" s="299"/>
      <c r="C10" s="132" t="s">
        <v>126</v>
      </c>
      <c r="D10" s="132" t="s">
        <v>126</v>
      </c>
      <c r="E10" s="132" t="s">
        <v>126</v>
      </c>
      <c r="F10" s="132" t="s">
        <v>126</v>
      </c>
      <c r="G10" s="299"/>
      <c r="H10" s="132" t="s">
        <v>126</v>
      </c>
      <c r="I10" s="284"/>
      <c r="J10" s="114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 spans="1:23" ht="37.5" customHeight="1" x14ac:dyDescent="0.5">
      <c r="A11" s="131" t="s">
        <v>126</v>
      </c>
      <c r="B11" s="299"/>
      <c r="C11" s="132" t="s">
        <v>126</v>
      </c>
      <c r="D11" s="132" t="s">
        <v>126</v>
      </c>
      <c r="E11" s="132" t="s">
        <v>126</v>
      </c>
      <c r="F11" s="132" t="s">
        <v>126</v>
      </c>
      <c r="G11" s="299"/>
      <c r="H11" s="132" t="s">
        <v>126</v>
      </c>
      <c r="I11" s="284"/>
      <c r="J11" s="114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spans="1:23" ht="37.5" customHeight="1" x14ac:dyDescent="0.5">
      <c r="A12" s="131" t="s">
        <v>126</v>
      </c>
      <c r="B12" s="299"/>
      <c r="C12" s="132" t="s">
        <v>126</v>
      </c>
      <c r="D12" s="132" t="s">
        <v>126</v>
      </c>
      <c r="E12" s="132" t="s">
        <v>126</v>
      </c>
      <c r="F12" s="132" t="s">
        <v>126</v>
      </c>
      <c r="G12" s="299"/>
      <c r="H12" s="132" t="s">
        <v>126</v>
      </c>
      <c r="I12" s="284"/>
      <c r="J12" s="114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23" ht="37.5" customHeight="1" x14ac:dyDescent="0.5">
      <c r="A13" s="131" t="s">
        <v>126</v>
      </c>
      <c r="B13" s="299"/>
      <c r="C13" s="132" t="s">
        <v>126</v>
      </c>
      <c r="D13" s="132" t="s">
        <v>126</v>
      </c>
      <c r="E13" s="132" t="s">
        <v>126</v>
      </c>
      <c r="F13" s="133"/>
      <c r="G13" s="299"/>
      <c r="H13" s="132" t="s">
        <v>126</v>
      </c>
      <c r="I13" s="284"/>
      <c r="J13" s="11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ht="37.5" customHeight="1" x14ac:dyDescent="0.5">
      <c r="A14" s="131" t="s">
        <v>126</v>
      </c>
      <c r="B14" s="300"/>
      <c r="C14" s="132" t="s">
        <v>126</v>
      </c>
      <c r="D14" s="132" t="s">
        <v>126</v>
      </c>
      <c r="E14" s="132" t="s">
        <v>126</v>
      </c>
      <c r="F14" s="132" t="s">
        <v>126</v>
      </c>
      <c r="G14" s="300"/>
      <c r="H14" s="132" t="s">
        <v>126</v>
      </c>
      <c r="I14" s="284"/>
      <c r="J14" s="11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ht="16.5" customHeight="1" x14ac:dyDescent="0.5">
      <c r="A15" s="30"/>
      <c r="B15" s="31" t="s">
        <v>32</v>
      </c>
      <c r="C15" s="31"/>
      <c r="D15" s="292"/>
      <c r="E15" s="293"/>
      <c r="F15" s="31"/>
      <c r="G15" s="31" t="s">
        <v>33</v>
      </c>
      <c r="H15" s="30"/>
      <c r="I15" s="284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spans="1:23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3"/>
      <c r="I16" s="284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spans="1:23" ht="40.5" customHeight="1" x14ac:dyDescent="0.5">
      <c r="A17" s="283" t="s">
        <v>120</v>
      </c>
      <c r="B17" s="284"/>
      <c r="C17" s="284"/>
      <c r="D17" s="284"/>
      <c r="E17" s="284"/>
      <c r="F17" s="284"/>
      <c r="G17" s="284"/>
      <c r="H17" s="284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 spans="1:23" ht="13.9" x14ac:dyDescent="0.5">
      <c r="A18" s="35"/>
      <c r="B18" s="35"/>
      <c r="C18" s="35"/>
      <c r="D18" s="35"/>
      <c r="E18" s="35"/>
      <c r="F18" s="35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spans="1:23" ht="13.9" x14ac:dyDescent="0.5">
      <c r="A19" s="35"/>
      <c r="B19" s="35"/>
      <c r="C19" s="35"/>
      <c r="D19" s="35"/>
      <c r="E19" s="35"/>
      <c r="F19" s="35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spans="1:23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1:23" ht="13.9" x14ac:dyDescent="0.5">
      <c r="A21" s="289" t="str">
        <f ca="1">IFERROR(__xludf.DUMMYFUNCTION("IFERROR(
  UNIQUE(
    FILTER(
      {A5:A14;C5:C14;D5:D14;E5:E14;F5:F14;H5:H14
},
{A5:A14;C5:C14;D5:D14;E5:E14;F5:F14;H5:H14}&lt;&gt;""""
    )
  ),
  """"
)"),"PPI")</f>
        <v>PPI</v>
      </c>
      <c r="B21" s="284"/>
      <c r="C21" s="36">
        <f ca="1">IF(A21="","",COUNTIF($A$5:$H$14,A21)*50 + IFERROR(#REF!,0))</f>
        <v>2950</v>
      </c>
      <c r="D21" s="37"/>
      <c r="F21" s="38" t="s">
        <v>43</v>
      </c>
      <c r="G21" s="290">
        <v>3000</v>
      </c>
      <c r="H21" s="288"/>
      <c r="I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 spans="1:23" ht="13.9" x14ac:dyDescent="0.5">
      <c r="A22" s="289"/>
      <c r="B22" s="284"/>
      <c r="C22" s="36" t="str">
        <f t="shared" ref="C22:C40" si="0">IF(A22="","",COUNTIF($A$5:$H$14,A22)*50 + IFERROR(#REF!,0))</f>
        <v/>
      </c>
      <c r="D22" s="37"/>
      <c r="F22" s="38" t="s">
        <v>44</v>
      </c>
      <c r="G22" s="39">
        <f ca="1">SUM(C21:C1014)</f>
        <v>2950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 spans="1:23" ht="13.9" x14ac:dyDescent="0.5">
      <c r="A23" s="289"/>
      <c r="B23" s="284"/>
      <c r="C23" s="36" t="str">
        <f t="shared" si="0"/>
        <v/>
      </c>
      <c r="D23" s="37"/>
      <c r="F23" s="38" t="s">
        <v>45</v>
      </c>
      <c r="G23" s="290">
        <f ca="1">G21-G22</f>
        <v>50</v>
      </c>
      <c r="H23" s="288"/>
      <c r="I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spans="1:23" ht="13.9" x14ac:dyDescent="0.5">
      <c r="A24" s="289"/>
      <c r="B24" s="284"/>
      <c r="C24" s="36" t="str">
        <f t="shared" si="0"/>
        <v/>
      </c>
      <c r="D24" s="37"/>
      <c r="F24" s="38" t="s">
        <v>46</v>
      </c>
      <c r="G24" s="291" t="str">
        <f ca="1">IF(G23&lt;=0,"SPACE PENUH","SPACE TERSEDIA")</f>
        <v>SPACE TERSEDIA</v>
      </c>
      <c r="H24" s="288"/>
      <c r="I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spans="1:23" ht="13.9" x14ac:dyDescent="0.5">
      <c r="A25" s="289"/>
      <c r="B25" s="284"/>
      <c r="C25" s="36" t="str">
        <f t="shared" si="0"/>
        <v/>
      </c>
      <c r="D25" s="37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 spans="1:23" ht="13.9" x14ac:dyDescent="0.5">
      <c r="A26" s="289"/>
      <c r="B26" s="284"/>
      <c r="C26" s="36" t="str">
        <f t="shared" si="0"/>
        <v/>
      </c>
      <c r="D26" s="3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spans="1:23" ht="13.9" x14ac:dyDescent="0.5">
      <c r="A27" s="289"/>
      <c r="B27" s="284"/>
      <c r="C27" s="36" t="str">
        <f t="shared" si="0"/>
        <v/>
      </c>
      <c r="D27" s="3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1:23" ht="13.9" x14ac:dyDescent="0.5">
      <c r="A28" s="289"/>
      <c r="B28" s="284"/>
      <c r="C28" s="36" t="str">
        <f t="shared" si="0"/>
        <v/>
      </c>
      <c r="D28" s="3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spans="1:23" ht="13.9" x14ac:dyDescent="0.5">
      <c r="A29" s="289"/>
      <c r="B29" s="284"/>
      <c r="C29" s="36" t="str">
        <f t="shared" si="0"/>
        <v/>
      </c>
      <c r="D29" s="3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spans="1:23" ht="13.9" x14ac:dyDescent="0.5">
      <c r="A30" s="289"/>
      <c r="B30" s="284"/>
      <c r="C30" s="36" t="str">
        <f t="shared" si="0"/>
        <v/>
      </c>
      <c r="D30" s="3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 spans="1:23" ht="13.9" x14ac:dyDescent="0.5">
      <c r="A31" s="29"/>
      <c r="B31" s="36"/>
      <c r="C31" s="36" t="str">
        <f t="shared" si="0"/>
        <v/>
      </c>
      <c r="D31" s="3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 spans="1:23" ht="13.9" x14ac:dyDescent="0.5">
      <c r="A32" s="29"/>
      <c r="B32" s="36"/>
      <c r="C32" s="36" t="str">
        <f t="shared" si="0"/>
        <v/>
      </c>
      <c r="D32" s="37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spans="1:23" ht="13.9" x14ac:dyDescent="0.5">
      <c r="A33" s="29"/>
      <c r="B33" s="36"/>
      <c r="C33" s="36" t="str">
        <f t="shared" si="0"/>
        <v/>
      </c>
      <c r="D33" s="37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</row>
    <row r="34" spans="1:23" ht="13.9" x14ac:dyDescent="0.5">
      <c r="A34" s="29"/>
      <c r="B34" s="36"/>
      <c r="C34" s="36" t="str">
        <f t="shared" si="0"/>
        <v/>
      </c>
      <c r="D34" s="37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</row>
    <row r="35" spans="1:23" ht="13.9" x14ac:dyDescent="0.5">
      <c r="A35" s="29"/>
      <c r="B35" s="36"/>
      <c r="C35" s="36" t="str">
        <f t="shared" si="0"/>
        <v/>
      </c>
      <c r="D35" s="37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</row>
    <row r="36" spans="1:23" ht="13.9" x14ac:dyDescent="0.5">
      <c r="A36" s="29"/>
      <c r="B36" s="36"/>
      <c r="C36" s="36" t="str">
        <f t="shared" si="0"/>
        <v/>
      </c>
      <c r="D36" s="3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</row>
    <row r="37" spans="1:23" ht="13.9" x14ac:dyDescent="0.5">
      <c r="A37" s="29"/>
      <c r="B37" s="36"/>
      <c r="C37" s="36" t="str">
        <f t="shared" si="0"/>
        <v/>
      </c>
      <c r="D37" s="37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spans="1:23" ht="13.9" x14ac:dyDescent="0.5">
      <c r="A38" s="29"/>
      <c r="B38" s="36"/>
      <c r="C38" s="36" t="str">
        <f t="shared" si="0"/>
        <v/>
      </c>
      <c r="D38" s="37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</row>
    <row r="39" spans="1:23" ht="13.9" x14ac:dyDescent="0.5">
      <c r="A39" s="29"/>
      <c r="B39" s="36"/>
      <c r="C39" s="36" t="str">
        <f t="shared" si="0"/>
        <v/>
      </c>
      <c r="D39" s="37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</row>
    <row r="40" spans="1:23" ht="13.9" x14ac:dyDescent="0.5">
      <c r="A40" s="29"/>
      <c r="B40" s="36"/>
      <c r="C40" s="36" t="str">
        <f t="shared" si="0"/>
        <v/>
      </c>
      <c r="D40" s="37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spans="1:23" ht="13.9" x14ac:dyDescent="0.5">
      <c r="A41" s="29"/>
      <c r="B41" s="36"/>
      <c r="C41" s="36" t="str">
        <f t="shared" ref="C41:C295" si="1">IF(A41="","",COUNTIF($A$5:$H$10,A41)*50 + IFERROR(#REF!,0))</f>
        <v/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 spans="1:23" ht="13.9" x14ac:dyDescent="0.5">
      <c r="A42" s="29"/>
      <c r="B42" s="36"/>
      <c r="C42" s="36" t="str">
        <f t="shared" si="1"/>
        <v/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</row>
    <row r="43" spans="1:23" ht="13.9" x14ac:dyDescent="0.5">
      <c r="A43" s="29"/>
      <c r="B43" s="36"/>
      <c r="C43" s="36" t="str">
        <f t="shared" si="1"/>
        <v/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spans="1:23" ht="13.9" x14ac:dyDescent="0.5">
      <c r="A44" s="29"/>
      <c r="B44" s="36"/>
      <c r="C44" s="36" t="str">
        <f t="shared" si="1"/>
        <v/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</row>
    <row r="45" spans="1:23" ht="13.9" x14ac:dyDescent="0.5">
      <c r="A45" s="29"/>
      <c r="B45" s="36"/>
      <c r="C45" s="36" t="str">
        <f t="shared" si="1"/>
        <v/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</row>
    <row r="46" spans="1:23" ht="13.9" x14ac:dyDescent="0.5">
      <c r="A46" s="29"/>
      <c r="B46" s="36"/>
      <c r="C46" s="36" t="str">
        <f t="shared" si="1"/>
        <v/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spans="1:23" ht="13.9" x14ac:dyDescent="0.5">
      <c r="A47" s="29"/>
      <c r="B47" s="36"/>
      <c r="C47" s="36" t="str">
        <f t="shared" si="1"/>
        <v/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</row>
    <row r="48" spans="1:23" ht="13.9" x14ac:dyDescent="0.5">
      <c r="A48" s="29"/>
      <c r="B48" s="36"/>
      <c r="C48" s="36" t="str">
        <f t="shared" si="1"/>
        <v/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</row>
    <row r="49" spans="1:23" ht="13.9" x14ac:dyDescent="0.5">
      <c r="A49" s="29"/>
      <c r="B49" s="36"/>
      <c r="C49" s="36" t="str">
        <f t="shared" si="1"/>
        <v/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 spans="1:23" ht="13.9" x14ac:dyDescent="0.5">
      <c r="A50" s="29"/>
      <c r="B50" s="36"/>
      <c r="C50" s="36" t="str">
        <f t="shared" si="1"/>
        <v/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</row>
    <row r="51" spans="1:23" ht="13.9" x14ac:dyDescent="0.5">
      <c r="A51" s="29"/>
      <c r="B51" s="36"/>
      <c r="C51" s="36" t="str">
        <f t="shared" si="1"/>
        <v/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 spans="1:23" ht="13.9" x14ac:dyDescent="0.5">
      <c r="A52" s="29"/>
      <c r="B52" s="36"/>
      <c r="C52" s="36" t="str">
        <f t="shared" si="1"/>
        <v/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spans="1:23" ht="13.9" x14ac:dyDescent="0.5">
      <c r="A53" s="29"/>
      <c r="B53" s="36"/>
      <c r="C53" s="36" t="str">
        <f t="shared" si="1"/>
        <v/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</row>
    <row r="54" spans="1:23" ht="13.9" x14ac:dyDescent="0.5">
      <c r="A54" s="29"/>
      <c r="B54" s="36"/>
      <c r="C54" s="36" t="str">
        <f t="shared" si="1"/>
        <v/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</row>
    <row r="55" spans="1:23" ht="13.9" x14ac:dyDescent="0.5">
      <c r="A55" s="29"/>
      <c r="B55" s="36"/>
      <c r="C55" s="36" t="str">
        <f t="shared" si="1"/>
        <v/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spans="1:23" ht="13.9" x14ac:dyDescent="0.5">
      <c r="A56" s="29"/>
      <c r="B56" s="36"/>
      <c r="C56" s="36" t="str">
        <f t="shared" si="1"/>
        <v/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</row>
    <row r="57" spans="1:23" ht="13.9" x14ac:dyDescent="0.5">
      <c r="A57" s="29"/>
      <c r="B57" s="36"/>
      <c r="C57" s="36" t="str">
        <f t="shared" si="1"/>
        <v/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</row>
    <row r="58" spans="1:23" ht="13.9" x14ac:dyDescent="0.5">
      <c r="A58" s="29"/>
      <c r="B58" s="36"/>
      <c r="C58" s="36" t="str">
        <f t="shared" si="1"/>
        <v/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spans="1:23" ht="13.9" x14ac:dyDescent="0.5">
      <c r="A59" s="29"/>
      <c r="B59" s="36"/>
      <c r="C59" s="36" t="str">
        <f t="shared" si="1"/>
        <v/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</row>
    <row r="60" spans="1:23" ht="13.9" x14ac:dyDescent="0.5">
      <c r="A60" s="29"/>
      <c r="B60" s="36"/>
      <c r="C60" s="36" t="str">
        <f t="shared" si="1"/>
        <v/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 spans="1:23" ht="13.9" x14ac:dyDescent="0.5">
      <c r="A61" s="29"/>
      <c r="B61" s="36"/>
      <c r="C61" s="36" t="str">
        <f t="shared" si="1"/>
        <v/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spans="1:23" ht="13.9" x14ac:dyDescent="0.5">
      <c r="A62" s="29"/>
      <c r="B62" s="36"/>
      <c r="C62" s="36" t="str">
        <f t="shared" si="1"/>
        <v/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</row>
    <row r="63" spans="1:23" ht="13.9" x14ac:dyDescent="0.5">
      <c r="A63" s="29"/>
      <c r="B63" s="36"/>
      <c r="C63" s="36" t="str">
        <f t="shared" si="1"/>
        <v/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 spans="1:23" ht="13.9" x14ac:dyDescent="0.5">
      <c r="A64" s="29"/>
      <c r="B64" s="36"/>
      <c r="C64" s="36" t="str">
        <f t="shared" si="1"/>
        <v/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spans="1:23" ht="13.9" x14ac:dyDescent="0.5">
      <c r="A65" s="29"/>
      <c r="B65" s="36"/>
      <c r="C65" s="36" t="str">
        <f t="shared" si="1"/>
        <v/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</row>
    <row r="66" spans="1:23" ht="13.9" x14ac:dyDescent="0.5">
      <c r="A66" s="29"/>
      <c r="B66" s="36"/>
      <c r="C66" s="36" t="str">
        <f t="shared" si="1"/>
        <v/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 spans="1:23" ht="13.9" x14ac:dyDescent="0.5">
      <c r="A67" s="29"/>
      <c r="B67" s="36"/>
      <c r="C67" s="36" t="str">
        <f t="shared" si="1"/>
        <v/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spans="1:23" ht="13.9" x14ac:dyDescent="0.5">
      <c r="A68" s="29"/>
      <c r="B68" s="36"/>
      <c r="C68" s="36" t="str">
        <f t="shared" si="1"/>
        <v/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 spans="1:23" ht="13.9" x14ac:dyDescent="0.5">
      <c r="A69" s="29"/>
      <c r="B69" s="36"/>
      <c r="C69" s="36" t="str">
        <f t="shared" si="1"/>
        <v/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 spans="1:23" ht="13.9" x14ac:dyDescent="0.5">
      <c r="A70" s="29"/>
      <c r="B70" s="36"/>
      <c r="C70" s="36" t="str">
        <f t="shared" si="1"/>
        <v/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spans="1:23" ht="13.9" x14ac:dyDescent="0.5">
      <c r="A71" s="29"/>
      <c r="B71" s="36"/>
      <c r="C71" s="36" t="str">
        <f t="shared" si="1"/>
        <v/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 spans="1:23" ht="13.9" x14ac:dyDescent="0.5">
      <c r="A72" s="29"/>
      <c r="B72" s="36"/>
      <c r="C72" s="36" t="str">
        <f t="shared" si="1"/>
        <v/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 spans="1:23" ht="13.9" x14ac:dyDescent="0.5">
      <c r="A73" s="29"/>
      <c r="B73" s="36"/>
      <c r="C73" s="36" t="str">
        <f t="shared" si="1"/>
        <v/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 spans="1:23" ht="13.9" x14ac:dyDescent="0.5">
      <c r="A74" s="29"/>
      <c r="B74" s="36"/>
      <c r="C74" s="36" t="str">
        <f t="shared" si="1"/>
        <v/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 spans="1:23" ht="13.9" x14ac:dyDescent="0.5">
      <c r="A75" s="29"/>
      <c r="B75" s="36"/>
      <c r="C75" s="36" t="str">
        <f t="shared" si="1"/>
        <v/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 spans="1:23" ht="13.9" x14ac:dyDescent="0.5">
      <c r="A76" s="29"/>
      <c r="B76" s="36"/>
      <c r="C76" s="36" t="str">
        <f t="shared" si="1"/>
        <v/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</row>
    <row r="77" spans="1:23" ht="13.9" x14ac:dyDescent="0.5">
      <c r="A77" s="29"/>
      <c r="B77" s="36"/>
      <c r="C77" s="36" t="str">
        <f t="shared" si="1"/>
        <v/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</row>
    <row r="78" spans="1:23" ht="13.9" x14ac:dyDescent="0.5">
      <c r="A78" s="29"/>
      <c r="B78" s="36"/>
      <c r="C78" s="36" t="str">
        <f t="shared" si="1"/>
        <v/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 spans="1:23" ht="13.9" x14ac:dyDescent="0.5">
      <c r="A79" s="29"/>
      <c r="B79" s="36"/>
      <c r="C79" s="36" t="str">
        <f t="shared" si="1"/>
        <v/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</row>
    <row r="80" spans="1:23" ht="13.9" x14ac:dyDescent="0.5">
      <c r="A80" s="29"/>
      <c r="B80" s="36"/>
      <c r="C80" s="36" t="str">
        <f t="shared" si="1"/>
        <v/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 spans="1:23" ht="13.9" x14ac:dyDescent="0.5">
      <c r="A81" s="29"/>
      <c r="B81" s="36"/>
      <c r="C81" s="36" t="str">
        <f t="shared" si="1"/>
        <v/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 spans="1:23" ht="13.9" x14ac:dyDescent="0.5">
      <c r="A82" s="29"/>
      <c r="B82" s="36"/>
      <c r="C82" s="36" t="str">
        <f t="shared" si="1"/>
        <v/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 spans="1:23" ht="13.9" x14ac:dyDescent="0.5">
      <c r="A83" s="29"/>
      <c r="B83" s="36"/>
      <c r="C83" s="36" t="str">
        <f t="shared" si="1"/>
        <v/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 spans="1:23" ht="13.9" x14ac:dyDescent="0.5">
      <c r="A84" s="29"/>
      <c r="B84" s="36"/>
      <c r="C84" s="36" t="str">
        <f t="shared" si="1"/>
        <v/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 spans="1:23" ht="13.9" x14ac:dyDescent="0.5">
      <c r="A85" s="29"/>
      <c r="B85" s="36"/>
      <c r="C85" s="36" t="str">
        <f t="shared" si="1"/>
        <v/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 spans="1:23" ht="13.9" x14ac:dyDescent="0.5">
      <c r="A86" s="29"/>
      <c r="B86" s="36"/>
      <c r="C86" s="36" t="str">
        <f t="shared" si="1"/>
        <v/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 spans="1:23" ht="13.9" x14ac:dyDescent="0.5">
      <c r="A87" s="29"/>
      <c r="B87" s="36"/>
      <c r="C87" s="36" t="str">
        <f t="shared" si="1"/>
        <v/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 spans="1:23" ht="13.9" x14ac:dyDescent="0.5">
      <c r="A88" s="29"/>
      <c r="B88" s="36"/>
      <c r="C88" s="36" t="str">
        <f t="shared" si="1"/>
        <v/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 spans="1:23" ht="13.9" x14ac:dyDescent="0.5">
      <c r="A89" s="29"/>
      <c r="B89" s="36"/>
      <c r="C89" s="36" t="str">
        <f t="shared" si="1"/>
        <v/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 spans="1:23" ht="13.9" x14ac:dyDescent="0.5">
      <c r="A90" s="29"/>
      <c r="B90" s="36"/>
      <c r="C90" s="36" t="str">
        <f t="shared" si="1"/>
        <v/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 spans="1:23" ht="13.9" x14ac:dyDescent="0.5">
      <c r="A91" s="29"/>
      <c r="B91" s="36"/>
      <c r="C91" s="36" t="str">
        <f t="shared" si="1"/>
        <v/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 spans="1:23" ht="13.9" x14ac:dyDescent="0.5">
      <c r="A92" s="29"/>
      <c r="B92" s="36"/>
      <c r="C92" s="36" t="str">
        <f t="shared" si="1"/>
        <v/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 spans="1:23" ht="13.9" x14ac:dyDescent="0.5">
      <c r="A93" s="29"/>
      <c r="B93" s="36"/>
      <c r="C93" s="36" t="str">
        <f t="shared" si="1"/>
        <v/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 spans="1:23" ht="13.9" x14ac:dyDescent="0.5">
      <c r="A94" s="29"/>
      <c r="B94" s="36"/>
      <c r="C94" s="36" t="str">
        <f t="shared" si="1"/>
        <v/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 spans="1:23" ht="13.9" x14ac:dyDescent="0.5">
      <c r="A95" s="29"/>
      <c r="B95" s="36"/>
      <c r="C95" s="36" t="str">
        <f t="shared" si="1"/>
        <v/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 spans="1:23" ht="13.9" x14ac:dyDescent="0.5">
      <c r="A96" s="29"/>
      <c r="B96" s="36"/>
      <c r="C96" s="36" t="str">
        <f t="shared" si="1"/>
        <v/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 spans="1:23" ht="13.9" x14ac:dyDescent="0.5">
      <c r="A97" s="29"/>
      <c r="B97" s="36"/>
      <c r="C97" s="36" t="str">
        <f t="shared" si="1"/>
        <v/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 spans="1:23" ht="13.9" x14ac:dyDescent="0.5">
      <c r="A98" s="29"/>
      <c r="B98" s="36"/>
      <c r="C98" s="36" t="str">
        <f t="shared" si="1"/>
        <v/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 spans="1:23" ht="13.9" x14ac:dyDescent="0.5">
      <c r="A99" s="29"/>
      <c r="B99" s="36"/>
      <c r="C99" s="36" t="str">
        <f t="shared" si="1"/>
        <v/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 spans="1:23" ht="13.9" x14ac:dyDescent="0.5">
      <c r="A100" s="29"/>
      <c r="B100" s="36"/>
      <c r="C100" s="36" t="str">
        <f t="shared" si="1"/>
        <v/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 spans="1:23" ht="13.9" x14ac:dyDescent="0.5">
      <c r="A101" s="29"/>
      <c r="B101" s="36"/>
      <c r="C101" s="36" t="str">
        <f t="shared" si="1"/>
        <v/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 spans="1:23" ht="13.9" x14ac:dyDescent="0.5">
      <c r="A102" s="29"/>
      <c r="B102" s="36"/>
      <c r="C102" s="36" t="str">
        <f t="shared" si="1"/>
        <v/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 spans="1:23" ht="13.9" x14ac:dyDescent="0.5">
      <c r="A103" s="29"/>
      <c r="B103" s="36"/>
      <c r="C103" s="36" t="str">
        <f t="shared" si="1"/>
        <v/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 spans="1:23" ht="13.9" x14ac:dyDescent="0.5">
      <c r="A104" s="29"/>
      <c r="B104" s="36"/>
      <c r="C104" s="36" t="str">
        <f t="shared" si="1"/>
        <v/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 spans="1:23" ht="13.9" x14ac:dyDescent="0.5">
      <c r="A105" s="29"/>
      <c r="B105" s="36"/>
      <c r="C105" s="36" t="str">
        <f t="shared" si="1"/>
        <v/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 spans="1:23" ht="13.9" x14ac:dyDescent="0.5">
      <c r="A106" s="29"/>
      <c r="B106" s="36"/>
      <c r="C106" s="36" t="str">
        <f t="shared" si="1"/>
        <v/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 spans="1:23" ht="13.9" x14ac:dyDescent="0.5">
      <c r="A107" s="29"/>
      <c r="B107" s="36"/>
      <c r="C107" s="36" t="str">
        <f t="shared" si="1"/>
        <v/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 spans="1:23" ht="13.9" x14ac:dyDescent="0.5">
      <c r="A108" s="29"/>
      <c r="B108" s="36"/>
      <c r="C108" s="36" t="str">
        <f t="shared" si="1"/>
        <v/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 spans="1:23" ht="13.9" x14ac:dyDescent="0.5">
      <c r="A109" s="29"/>
      <c r="B109" s="36"/>
      <c r="C109" s="36" t="str">
        <f t="shared" si="1"/>
        <v/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spans="1:23" ht="13.9" x14ac:dyDescent="0.5">
      <c r="A110" s="29"/>
      <c r="B110" s="36"/>
      <c r="C110" s="36" t="str">
        <f t="shared" si="1"/>
        <v/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spans="1:23" ht="13.9" x14ac:dyDescent="0.5">
      <c r="A111" s="29"/>
      <c r="B111" s="36"/>
      <c r="C111" s="36" t="str">
        <f t="shared" si="1"/>
        <v/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1:23" ht="13.9" x14ac:dyDescent="0.5">
      <c r="A112" s="29"/>
      <c r="B112" s="36"/>
      <c r="C112" s="36" t="str">
        <f t="shared" si="1"/>
        <v/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 spans="1:23" ht="13.9" x14ac:dyDescent="0.5">
      <c r="A113" s="29"/>
      <c r="B113" s="36"/>
      <c r="C113" s="36" t="str">
        <f t="shared" si="1"/>
        <v/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 spans="1:23" ht="13.9" x14ac:dyDescent="0.5">
      <c r="A114" s="29"/>
      <c r="B114" s="36"/>
      <c r="C114" s="36" t="str">
        <f t="shared" si="1"/>
        <v/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spans="1:23" ht="13.9" x14ac:dyDescent="0.5">
      <c r="A115" s="29"/>
      <c r="B115" s="36"/>
      <c r="C115" s="36" t="str">
        <f t="shared" si="1"/>
        <v/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 spans="1:23" ht="13.9" x14ac:dyDescent="0.5">
      <c r="A116" s="29"/>
      <c r="B116" s="36"/>
      <c r="C116" s="36" t="str">
        <f t="shared" si="1"/>
        <v/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 spans="1:23" ht="13.9" x14ac:dyDescent="0.5">
      <c r="A117" s="29"/>
      <c r="B117" s="36"/>
      <c r="C117" s="36" t="str">
        <f t="shared" si="1"/>
        <v/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 spans="1:23" ht="13.9" x14ac:dyDescent="0.5">
      <c r="A118" s="29"/>
      <c r="B118" s="36"/>
      <c r="C118" s="36" t="str">
        <f t="shared" si="1"/>
        <v/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 spans="1:23" ht="13.9" x14ac:dyDescent="0.5">
      <c r="A119" s="29"/>
      <c r="B119" s="36"/>
      <c r="C119" s="36" t="str">
        <f t="shared" si="1"/>
        <v/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spans="1:23" ht="13.9" x14ac:dyDescent="0.5">
      <c r="A120" s="29"/>
      <c r="B120" s="36"/>
      <c r="C120" s="36" t="str">
        <f t="shared" si="1"/>
        <v/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 spans="1:23" ht="13.9" x14ac:dyDescent="0.5">
      <c r="A121" s="29"/>
      <c r="B121" s="36"/>
      <c r="C121" s="36" t="str">
        <f t="shared" si="1"/>
        <v/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spans="1:23" ht="13.9" x14ac:dyDescent="0.5">
      <c r="A122" s="29"/>
      <c r="B122" s="36"/>
      <c r="C122" s="36" t="str">
        <f t="shared" si="1"/>
        <v/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 spans="1:23" ht="13.9" x14ac:dyDescent="0.5">
      <c r="A123" s="29"/>
      <c r="B123" s="36"/>
      <c r="C123" s="36" t="str">
        <f t="shared" si="1"/>
        <v/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 spans="1:23" ht="13.9" x14ac:dyDescent="0.5">
      <c r="A124" s="29"/>
      <c r="B124" s="36"/>
      <c r="C124" s="36" t="str">
        <f t="shared" si="1"/>
        <v/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 spans="1:23" ht="13.9" x14ac:dyDescent="0.5">
      <c r="A125" s="29"/>
      <c r="B125" s="36"/>
      <c r="C125" s="36" t="str">
        <f t="shared" si="1"/>
        <v/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 spans="1:23" ht="13.9" x14ac:dyDescent="0.5">
      <c r="A126" s="29"/>
      <c r="B126" s="36"/>
      <c r="C126" s="36" t="str">
        <f t="shared" si="1"/>
        <v/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 spans="1:23" ht="13.9" x14ac:dyDescent="0.5">
      <c r="A127" s="29"/>
      <c r="B127" s="36"/>
      <c r="C127" s="36" t="str">
        <f t="shared" si="1"/>
        <v/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 spans="1:23" ht="13.9" x14ac:dyDescent="0.5">
      <c r="A128" s="29"/>
      <c r="B128" s="36"/>
      <c r="C128" s="36" t="str">
        <f t="shared" si="1"/>
        <v/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 spans="1:23" ht="13.9" x14ac:dyDescent="0.5">
      <c r="A129" s="29"/>
      <c r="B129" s="36"/>
      <c r="C129" s="36" t="str">
        <f t="shared" si="1"/>
        <v/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 spans="1:23" ht="13.9" x14ac:dyDescent="0.5">
      <c r="A130" s="29"/>
      <c r="B130" s="36"/>
      <c r="C130" s="36" t="str">
        <f t="shared" si="1"/>
        <v/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 spans="1:23" ht="13.9" x14ac:dyDescent="0.5">
      <c r="A131" s="29"/>
      <c r="B131" s="36"/>
      <c r="C131" s="36" t="str">
        <f t="shared" si="1"/>
        <v/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 spans="1:23" ht="13.9" x14ac:dyDescent="0.5">
      <c r="A132" s="29"/>
      <c r="B132" s="36"/>
      <c r="C132" s="36" t="str">
        <f t="shared" si="1"/>
        <v/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 spans="1:23" ht="13.9" x14ac:dyDescent="0.5">
      <c r="A133" s="29"/>
      <c r="B133" s="36"/>
      <c r="C133" s="36" t="str">
        <f t="shared" si="1"/>
        <v/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spans="1:23" ht="13.9" x14ac:dyDescent="0.5">
      <c r="A134" s="29"/>
      <c r="B134" s="36"/>
      <c r="C134" s="36" t="str">
        <f t="shared" si="1"/>
        <v/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 spans="1:23" ht="13.9" x14ac:dyDescent="0.5">
      <c r="A135" s="29"/>
      <c r="B135" s="36"/>
      <c r="C135" s="36" t="str">
        <f t="shared" si="1"/>
        <v/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 spans="1:23" ht="13.9" x14ac:dyDescent="0.5">
      <c r="A136" s="29"/>
      <c r="B136" s="36"/>
      <c r="C136" s="36" t="str">
        <f t="shared" si="1"/>
        <v/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 spans="1:23" ht="13.9" x14ac:dyDescent="0.5">
      <c r="A137" s="29"/>
      <c r="B137" s="36"/>
      <c r="C137" s="36" t="str">
        <f t="shared" si="1"/>
        <v/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spans="1:23" ht="13.9" x14ac:dyDescent="0.5">
      <c r="A138" s="29"/>
      <c r="B138" s="36"/>
      <c r="C138" s="36" t="str">
        <f t="shared" si="1"/>
        <v/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 spans="1:23" ht="13.9" x14ac:dyDescent="0.5">
      <c r="A139" s="29"/>
      <c r="B139" s="36"/>
      <c r="C139" s="36" t="str">
        <f t="shared" si="1"/>
        <v/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spans="1:23" ht="13.9" x14ac:dyDescent="0.5">
      <c r="A140" s="29"/>
      <c r="B140" s="36"/>
      <c r="C140" s="36" t="str">
        <f t="shared" si="1"/>
        <v/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 spans="1:23" ht="13.9" x14ac:dyDescent="0.5">
      <c r="A141" s="29"/>
      <c r="B141" s="36"/>
      <c r="C141" s="36" t="str">
        <f t="shared" si="1"/>
        <v/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 spans="1:23" ht="13.9" x14ac:dyDescent="0.5">
      <c r="A142" s="29"/>
      <c r="B142" s="36"/>
      <c r="C142" s="36" t="str">
        <f t="shared" si="1"/>
        <v/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 spans="1:23" ht="13.9" x14ac:dyDescent="0.5">
      <c r="A143" s="29"/>
      <c r="B143" s="36"/>
      <c r="C143" s="36" t="str">
        <f t="shared" si="1"/>
        <v/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spans="1:23" ht="13.9" x14ac:dyDescent="0.5">
      <c r="A144" s="29"/>
      <c r="B144" s="36"/>
      <c r="C144" s="36" t="str">
        <f t="shared" si="1"/>
        <v/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 spans="1:23" ht="13.9" x14ac:dyDescent="0.5">
      <c r="A145" s="29"/>
      <c r="B145" s="36"/>
      <c r="C145" s="36" t="str">
        <f t="shared" si="1"/>
        <v/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spans="1:23" ht="13.9" x14ac:dyDescent="0.5">
      <c r="A146" s="29"/>
      <c r="B146" s="36"/>
      <c r="C146" s="36" t="str">
        <f t="shared" si="1"/>
        <v/>
      </c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 spans="1:23" ht="13.9" x14ac:dyDescent="0.5">
      <c r="A147" s="29"/>
      <c r="B147" s="36"/>
      <c r="C147" s="36" t="str">
        <f t="shared" si="1"/>
        <v/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 spans="1:23" ht="13.9" x14ac:dyDescent="0.5">
      <c r="A148" s="29"/>
      <c r="B148" s="36"/>
      <c r="C148" s="36" t="str">
        <f t="shared" si="1"/>
        <v/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 spans="1:23" ht="13.9" x14ac:dyDescent="0.5">
      <c r="A149" s="29"/>
      <c r="B149" s="36"/>
      <c r="C149" s="36" t="str">
        <f t="shared" si="1"/>
        <v/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spans="1:23" ht="13.9" x14ac:dyDescent="0.5">
      <c r="A150" s="29"/>
      <c r="B150" s="36"/>
      <c r="C150" s="36" t="str">
        <f t="shared" si="1"/>
        <v/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 spans="1:23" ht="13.9" x14ac:dyDescent="0.5">
      <c r="A151" s="29"/>
      <c r="B151" s="36"/>
      <c r="C151" s="36" t="str">
        <f t="shared" si="1"/>
        <v/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 spans="1:23" ht="13.9" x14ac:dyDescent="0.5">
      <c r="A152" s="29"/>
      <c r="B152" s="36"/>
      <c r="C152" s="36" t="str">
        <f t="shared" si="1"/>
        <v/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 spans="1:23" ht="13.9" x14ac:dyDescent="0.5">
      <c r="A153" s="29"/>
      <c r="B153" s="36"/>
      <c r="C153" s="36" t="str">
        <f t="shared" si="1"/>
        <v/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 spans="1:23" ht="13.9" x14ac:dyDescent="0.5">
      <c r="A154" s="29"/>
      <c r="B154" s="36"/>
      <c r="C154" s="36" t="str">
        <f t="shared" si="1"/>
        <v/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 spans="1:23" ht="13.9" x14ac:dyDescent="0.5">
      <c r="A155" s="29"/>
      <c r="B155" s="36"/>
      <c r="C155" s="36" t="str">
        <f t="shared" si="1"/>
        <v/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 spans="1:23" ht="13.9" x14ac:dyDescent="0.5">
      <c r="A156" s="29"/>
      <c r="B156" s="36"/>
      <c r="C156" s="36" t="str">
        <f t="shared" si="1"/>
        <v/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1:23" ht="13.9" x14ac:dyDescent="0.5">
      <c r="A157" s="29"/>
      <c r="B157" s="36"/>
      <c r="C157" s="36" t="str">
        <f t="shared" si="1"/>
        <v/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 spans="1:23" ht="13.9" x14ac:dyDescent="0.5">
      <c r="A158" s="29"/>
      <c r="B158" s="36"/>
      <c r="C158" s="36" t="str">
        <f t="shared" si="1"/>
        <v/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 spans="1:23" ht="13.9" x14ac:dyDescent="0.5">
      <c r="A159" s="29"/>
      <c r="B159" s="36"/>
      <c r="C159" s="36" t="str">
        <f t="shared" si="1"/>
        <v/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 spans="1:23" ht="13.9" x14ac:dyDescent="0.5">
      <c r="A160" s="29"/>
      <c r="B160" s="36"/>
      <c r="C160" s="36" t="str">
        <f t="shared" si="1"/>
        <v/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 spans="1:23" ht="13.9" x14ac:dyDescent="0.5">
      <c r="A161" s="29"/>
      <c r="B161" s="36"/>
      <c r="C161" s="36" t="str">
        <f t="shared" si="1"/>
        <v/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 spans="1:23" ht="13.9" x14ac:dyDescent="0.5">
      <c r="A162" s="29"/>
      <c r="B162" s="36"/>
      <c r="C162" s="36" t="str">
        <f t="shared" si="1"/>
        <v/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 spans="1:23" ht="13.9" x14ac:dyDescent="0.5">
      <c r="A163" s="29"/>
      <c r="B163" s="36"/>
      <c r="C163" s="36" t="str">
        <f t="shared" si="1"/>
        <v/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spans="1:23" ht="13.9" x14ac:dyDescent="0.5">
      <c r="A164" s="29"/>
      <c r="B164" s="36"/>
      <c r="C164" s="36" t="str">
        <f t="shared" si="1"/>
        <v/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 spans="1:23" ht="13.9" x14ac:dyDescent="0.5">
      <c r="A165" s="29"/>
      <c r="B165" s="36"/>
      <c r="C165" s="36" t="str">
        <f t="shared" si="1"/>
        <v/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 spans="1:23" ht="13.9" x14ac:dyDescent="0.5">
      <c r="A166" s="29"/>
      <c r="B166" s="36"/>
      <c r="C166" s="36" t="str">
        <f t="shared" si="1"/>
        <v/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 spans="1:23" ht="13.9" x14ac:dyDescent="0.5">
      <c r="A167" s="29"/>
      <c r="B167" s="36"/>
      <c r="C167" s="36" t="str">
        <f t="shared" si="1"/>
        <v/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 spans="1:23" ht="13.9" x14ac:dyDescent="0.5">
      <c r="A168" s="29"/>
      <c r="B168" s="36"/>
      <c r="C168" s="36" t="str">
        <f t="shared" si="1"/>
        <v/>
      </c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 spans="1:23" ht="13.9" x14ac:dyDescent="0.5">
      <c r="A169" s="29"/>
      <c r="B169" s="36"/>
      <c r="C169" s="36" t="str">
        <f t="shared" si="1"/>
        <v/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spans="1:23" ht="13.9" x14ac:dyDescent="0.5">
      <c r="A170" s="29"/>
      <c r="B170" s="36"/>
      <c r="C170" s="36" t="str">
        <f t="shared" si="1"/>
        <v/>
      </c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 spans="1:23" ht="13.9" x14ac:dyDescent="0.5">
      <c r="A171" s="29"/>
      <c r="B171" s="36"/>
      <c r="C171" s="36" t="str">
        <f t="shared" si="1"/>
        <v/>
      </c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 spans="1:23" ht="13.9" x14ac:dyDescent="0.5">
      <c r="A172" s="29"/>
      <c r="B172" s="36"/>
      <c r="C172" s="36" t="str">
        <f t="shared" si="1"/>
        <v/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spans="1:23" ht="13.9" x14ac:dyDescent="0.5">
      <c r="A173" s="29"/>
      <c r="B173" s="36"/>
      <c r="C173" s="36" t="str">
        <f t="shared" si="1"/>
        <v/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 spans="1:23" ht="13.9" x14ac:dyDescent="0.5">
      <c r="A174" s="29"/>
      <c r="B174" s="36"/>
      <c r="C174" s="36" t="str">
        <f t="shared" si="1"/>
        <v/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 spans="1:23" ht="13.9" x14ac:dyDescent="0.5">
      <c r="A175" s="29"/>
      <c r="B175" s="36"/>
      <c r="C175" s="36" t="str">
        <f t="shared" si="1"/>
        <v/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 spans="1:23" ht="13.9" x14ac:dyDescent="0.5">
      <c r="A176" s="29"/>
      <c r="B176" s="36"/>
      <c r="C176" s="36" t="str">
        <f t="shared" si="1"/>
        <v/>
      </c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 spans="1:23" ht="13.9" x14ac:dyDescent="0.5">
      <c r="A177" s="29"/>
      <c r="B177" s="36"/>
      <c r="C177" s="36" t="str">
        <f t="shared" si="1"/>
        <v/>
      </c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 spans="1:23" ht="13.9" x14ac:dyDescent="0.5">
      <c r="A178" s="29"/>
      <c r="B178" s="36"/>
      <c r="C178" s="36" t="str">
        <f t="shared" si="1"/>
        <v/>
      </c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 spans="1:23" ht="13.9" x14ac:dyDescent="0.5">
      <c r="A179" s="29"/>
      <c r="B179" s="36"/>
      <c r="C179" s="36" t="str">
        <f t="shared" si="1"/>
        <v/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 spans="1:23" ht="13.9" x14ac:dyDescent="0.5">
      <c r="A180" s="29"/>
      <c r="B180" s="36"/>
      <c r="C180" s="36" t="str">
        <f t="shared" si="1"/>
        <v/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 spans="1:23" ht="13.9" x14ac:dyDescent="0.5">
      <c r="A181" s="29"/>
      <c r="B181" s="36"/>
      <c r="C181" s="36" t="str">
        <f t="shared" si="1"/>
        <v/>
      </c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 spans="1:23" ht="13.9" x14ac:dyDescent="0.5">
      <c r="A182" s="29"/>
      <c r="B182" s="36"/>
      <c r="C182" s="36" t="str">
        <f t="shared" si="1"/>
        <v/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 spans="1:23" ht="13.9" x14ac:dyDescent="0.5">
      <c r="A183" s="29"/>
      <c r="B183" s="36"/>
      <c r="C183" s="36" t="str">
        <f t="shared" si="1"/>
        <v/>
      </c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spans="1:23" ht="13.9" x14ac:dyDescent="0.5">
      <c r="A184" s="29"/>
      <c r="B184" s="36"/>
      <c r="C184" s="36" t="str">
        <f t="shared" si="1"/>
        <v/>
      </c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 spans="1:23" ht="13.9" x14ac:dyDescent="0.5">
      <c r="A185" s="29"/>
      <c r="B185" s="36"/>
      <c r="C185" s="36" t="str">
        <f t="shared" si="1"/>
        <v/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 spans="1:23" ht="13.9" x14ac:dyDescent="0.5">
      <c r="A186" s="29"/>
      <c r="B186" s="36"/>
      <c r="C186" s="36" t="str">
        <f t="shared" si="1"/>
        <v/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spans="1:23" ht="13.9" x14ac:dyDescent="0.5">
      <c r="A187" s="29"/>
      <c r="B187" s="36"/>
      <c r="C187" s="36" t="str">
        <f t="shared" si="1"/>
        <v/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 spans="1:23" ht="13.9" x14ac:dyDescent="0.5">
      <c r="A188" s="29"/>
      <c r="B188" s="36"/>
      <c r="C188" s="36" t="str">
        <f t="shared" si="1"/>
        <v/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spans="1:23" ht="13.9" x14ac:dyDescent="0.5">
      <c r="A189" s="29"/>
      <c r="B189" s="36"/>
      <c r="C189" s="36" t="str">
        <f t="shared" si="1"/>
        <v/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 spans="1:23" ht="13.9" x14ac:dyDescent="0.5">
      <c r="A190" s="29"/>
      <c r="B190" s="36"/>
      <c r="C190" s="36" t="str">
        <f t="shared" si="1"/>
        <v/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 spans="1:23" ht="13.9" x14ac:dyDescent="0.5">
      <c r="A191" s="29"/>
      <c r="B191" s="36"/>
      <c r="C191" s="36" t="str">
        <f t="shared" si="1"/>
        <v/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 spans="1:23" ht="13.9" x14ac:dyDescent="0.5">
      <c r="A192" s="29"/>
      <c r="B192" s="36"/>
      <c r="C192" s="36" t="str">
        <f t="shared" si="1"/>
        <v/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 spans="1:23" ht="13.9" x14ac:dyDescent="0.5">
      <c r="A193" s="29"/>
      <c r="B193" s="36"/>
      <c r="C193" s="36" t="str">
        <f t="shared" si="1"/>
        <v/>
      </c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spans="1:23" ht="13.9" x14ac:dyDescent="0.5">
      <c r="A194" s="29"/>
      <c r="B194" s="36"/>
      <c r="C194" s="36" t="str">
        <f t="shared" si="1"/>
        <v/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 spans="1:23" ht="13.9" x14ac:dyDescent="0.5">
      <c r="A195" s="29"/>
      <c r="B195" s="36"/>
      <c r="C195" s="36" t="str">
        <f t="shared" si="1"/>
        <v/>
      </c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 spans="1:23" ht="13.9" x14ac:dyDescent="0.5">
      <c r="A196" s="29"/>
      <c r="B196" s="36"/>
      <c r="C196" s="36" t="str">
        <f t="shared" si="1"/>
        <v/>
      </c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 spans="1:23" ht="13.9" x14ac:dyDescent="0.5">
      <c r="A197" s="29"/>
      <c r="B197" s="36"/>
      <c r="C197" s="36" t="str">
        <f t="shared" si="1"/>
        <v/>
      </c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1:23" ht="13.9" x14ac:dyDescent="0.5">
      <c r="A198" s="29"/>
      <c r="B198" s="36"/>
      <c r="C198" s="36" t="str">
        <f t="shared" si="1"/>
        <v/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 spans="1:23" ht="13.9" x14ac:dyDescent="0.5">
      <c r="A199" s="29"/>
      <c r="B199" s="36"/>
      <c r="C199" s="36" t="str">
        <f t="shared" si="1"/>
        <v/>
      </c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 spans="1:23" ht="13.9" x14ac:dyDescent="0.5">
      <c r="A200" s="29"/>
      <c r="B200" s="36"/>
      <c r="C200" s="36" t="str">
        <f t="shared" si="1"/>
        <v/>
      </c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spans="1:23" ht="13.9" x14ac:dyDescent="0.5">
      <c r="A201" s="29"/>
      <c r="B201" s="36"/>
      <c r="C201" s="36" t="str">
        <f t="shared" si="1"/>
        <v/>
      </c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 spans="1:23" ht="13.9" x14ac:dyDescent="0.5">
      <c r="A202" s="29"/>
      <c r="B202" s="36"/>
      <c r="C202" s="36" t="str">
        <f t="shared" si="1"/>
        <v/>
      </c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 spans="1:23" ht="13.9" x14ac:dyDescent="0.5">
      <c r="A203" s="29"/>
      <c r="B203" s="36"/>
      <c r="C203" s="36" t="str">
        <f t="shared" si="1"/>
        <v/>
      </c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 spans="1:23" ht="13.9" x14ac:dyDescent="0.5">
      <c r="A204" s="29"/>
      <c r="B204" s="36"/>
      <c r="C204" s="36" t="str">
        <f t="shared" si="1"/>
        <v/>
      </c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 spans="1:23" ht="13.9" x14ac:dyDescent="0.5">
      <c r="A205" s="29"/>
      <c r="B205" s="36"/>
      <c r="C205" s="36" t="str">
        <f t="shared" si="1"/>
        <v/>
      </c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 spans="1:23" ht="13.9" x14ac:dyDescent="0.5">
      <c r="A206" s="29"/>
      <c r="B206" s="36"/>
      <c r="C206" s="36" t="str">
        <f t="shared" si="1"/>
        <v/>
      </c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spans="1:23" ht="13.9" x14ac:dyDescent="0.5">
      <c r="A207" s="29"/>
      <c r="B207" s="36"/>
      <c r="C207" s="36" t="str">
        <f t="shared" si="1"/>
        <v/>
      </c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 spans="1:23" ht="13.9" x14ac:dyDescent="0.5">
      <c r="A208" s="29"/>
      <c r="B208" s="36"/>
      <c r="C208" s="36" t="str">
        <f t="shared" si="1"/>
        <v/>
      </c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 spans="1:23" ht="13.9" x14ac:dyDescent="0.5">
      <c r="A209" s="29"/>
      <c r="B209" s="36"/>
      <c r="C209" s="36" t="str">
        <f t="shared" si="1"/>
        <v/>
      </c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 spans="1:23" ht="13.9" x14ac:dyDescent="0.5">
      <c r="A210" s="29"/>
      <c r="B210" s="36"/>
      <c r="C210" s="36" t="str">
        <f t="shared" si="1"/>
        <v/>
      </c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 spans="1:23" ht="13.9" x14ac:dyDescent="0.5">
      <c r="A211" s="29"/>
      <c r="B211" s="36"/>
      <c r="C211" s="36" t="str">
        <f t="shared" si="1"/>
        <v/>
      </c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 spans="1:23" ht="13.9" x14ac:dyDescent="0.5">
      <c r="A212" s="29"/>
      <c r="B212" s="36"/>
      <c r="C212" s="36" t="str">
        <f t="shared" si="1"/>
        <v/>
      </c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spans="1:23" ht="13.9" x14ac:dyDescent="0.5">
      <c r="A213" s="29"/>
      <c r="B213" s="36"/>
      <c r="C213" s="36" t="str">
        <f t="shared" si="1"/>
        <v/>
      </c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 spans="1:23" ht="13.9" x14ac:dyDescent="0.5">
      <c r="A214" s="29"/>
      <c r="B214" s="36"/>
      <c r="C214" s="36" t="str">
        <f t="shared" si="1"/>
        <v/>
      </c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 spans="1:23" ht="13.9" x14ac:dyDescent="0.5">
      <c r="A215" s="29"/>
      <c r="B215" s="36"/>
      <c r="C215" s="36" t="str">
        <f t="shared" si="1"/>
        <v/>
      </c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 spans="1:23" ht="13.9" x14ac:dyDescent="0.5">
      <c r="A216" s="29"/>
      <c r="B216" s="36"/>
      <c r="C216" s="36" t="str">
        <f t="shared" si="1"/>
        <v/>
      </c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 spans="1:23" ht="13.9" x14ac:dyDescent="0.5">
      <c r="A217" s="29"/>
      <c r="B217" s="36"/>
      <c r="C217" s="36" t="str">
        <f t="shared" si="1"/>
        <v/>
      </c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 spans="1:23" ht="13.9" x14ac:dyDescent="0.5">
      <c r="A218" s="29"/>
      <c r="B218" s="36"/>
      <c r="C218" s="36" t="str">
        <f t="shared" si="1"/>
        <v/>
      </c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 spans="1:23" ht="13.9" x14ac:dyDescent="0.5">
      <c r="A219" s="29"/>
      <c r="B219" s="36"/>
      <c r="C219" s="36" t="str">
        <f t="shared" si="1"/>
        <v/>
      </c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 spans="1:23" ht="13.9" x14ac:dyDescent="0.5">
      <c r="A220" s="29"/>
      <c r="B220" s="36"/>
      <c r="C220" s="36" t="str">
        <f t="shared" si="1"/>
        <v/>
      </c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spans="1:23" ht="13.9" x14ac:dyDescent="0.5">
      <c r="A221" s="29"/>
      <c r="B221" s="36"/>
      <c r="C221" s="36" t="str">
        <f t="shared" si="1"/>
        <v/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 spans="1:23" ht="13.9" x14ac:dyDescent="0.5">
      <c r="A222" s="29"/>
      <c r="B222" s="36"/>
      <c r="C222" s="36" t="str">
        <f t="shared" si="1"/>
        <v/>
      </c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 spans="1:23" ht="13.9" x14ac:dyDescent="0.5">
      <c r="A223" s="29"/>
      <c r="B223" s="36"/>
      <c r="C223" s="36" t="str">
        <f t="shared" si="1"/>
        <v/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 spans="1:23" ht="13.9" x14ac:dyDescent="0.5">
      <c r="A224" s="29"/>
      <c r="B224" s="36"/>
      <c r="C224" s="36" t="str">
        <f t="shared" si="1"/>
        <v/>
      </c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 spans="1:23" ht="13.9" x14ac:dyDescent="0.5">
      <c r="A225" s="29"/>
      <c r="B225" s="36"/>
      <c r="C225" s="36" t="str">
        <f t="shared" si="1"/>
        <v/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 spans="1:23" ht="13.9" x14ac:dyDescent="0.5">
      <c r="A226" s="29"/>
      <c r="B226" s="36"/>
      <c r="C226" s="36" t="str">
        <f t="shared" si="1"/>
        <v/>
      </c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spans="1:23" ht="13.9" x14ac:dyDescent="0.5">
      <c r="A227" s="29"/>
      <c r="B227" s="36"/>
      <c r="C227" s="36" t="str">
        <f t="shared" si="1"/>
        <v/>
      </c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 spans="1:23" ht="13.9" x14ac:dyDescent="0.5">
      <c r="A228" s="29"/>
      <c r="B228" s="36"/>
      <c r="C228" s="36" t="str">
        <f t="shared" si="1"/>
        <v/>
      </c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 spans="1:23" ht="13.9" x14ac:dyDescent="0.5">
      <c r="A229" s="29"/>
      <c r="B229" s="36"/>
      <c r="C229" s="36" t="str">
        <f t="shared" si="1"/>
        <v/>
      </c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 spans="1:23" ht="13.9" x14ac:dyDescent="0.5">
      <c r="A230" s="29"/>
      <c r="B230" s="36"/>
      <c r="C230" s="36" t="str">
        <f t="shared" si="1"/>
        <v/>
      </c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 spans="1:23" ht="13.9" x14ac:dyDescent="0.5">
      <c r="A231" s="29"/>
      <c r="B231" s="36"/>
      <c r="C231" s="36" t="str">
        <f t="shared" si="1"/>
        <v/>
      </c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 spans="1:23" ht="13.9" x14ac:dyDescent="0.5">
      <c r="A232" s="29"/>
      <c r="B232" s="36"/>
      <c r="C232" s="36" t="str">
        <f t="shared" si="1"/>
        <v/>
      </c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 spans="1:23" ht="13.9" x14ac:dyDescent="0.5">
      <c r="A233" s="29"/>
      <c r="B233" s="36"/>
      <c r="C233" s="36" t="str">
        <f t="shared" si="1"/>
        <v/>
      </c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 spans="1:23" ht="13.9" x14ac:dyDescent="0.5">
      <c r="A234" s="29"/>
      <c r="B234" s="36"/>
      <c r="C234" s="36" t="str">
        <f t="shared" si="1"/>
        <v/>
      </c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 spans="1:23" ht="13.9" x14ac:dyDescent="0.5">
      <c r="A235" s="29"/>
      <c r="B235" s="36"/>
      <c r="C235" s="36" t="str">
        <f t="shared" si="1"/>
        <v/>
      </c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 spans="1:23" ht="13.9" x14ac:dyDescent="0.5">
      <c r="A236" s="29"/>
      <c r="B236" s="36"/>
      <c r="C236" s="36" t="str">
        <f t="shared" si="1"/>
        <v/>
      </c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spans="1:23" ht="13.9" x14ac:dyDescent="0.5">
      <c r="A237" s="29"/>
      <c r="B237" s="36"/>
      <c r="C237" s="36" t="str">
        <f t="shared" si="1"/>
        <v/>
      </c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 spans="1:23" ht="13.9" x14ac:dyDescent="0.5">
      <c r="A238" s="29"/>
      <c r="B238" s="36"/>
      <c r="C238" s="36" t="str">
        <f t="shared" si="1"/>
        <v/>
      </c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 spans="1:23" ht="13.9" x14ac:dyDescent="0.5">
      <c r="A239" s="29"/>
      <c r="B239" s="36"/>
      <c r="C239" s="36" t="str">
        <f t="shared" si="1"/>
        <v/>
      </c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 spans="1:23" ht="13.9" x14ac:dyDescent="0.5">
      <c r="A240" s="29"/>
      <c r="B240" s="36"/>
      <c r="C240" s="36" t="str">
        <f t="shared" si="1"/>
        <v/>
      </c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 spans="1:23" ht="13.9" x14ac:dyDescent="0.5">
      <c r="A241" s="29"/>
      <c r="B241" s="36"/>
      <c r="C241" s="36" t="str">
        <f t="shared" si="1"/>
        <v/>
      </c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 spans="1:23" ht="13.9" x14ac:dyDescent="0.5">
      <c r="A242" s="29"/>
      <c r="B242" s="36"/>
      <c r="C242" s="36" t="str">
        <f t="shared" si="1"/>
        <v/>
      </c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 spans="1:23" ht="13.9" x14ac:dyDescent="0.5">
      <c r="A243" s="29"/>
      <c r="B243" s="36"/>
      <c r="C243" s="36" t="str">
        <f t="shared" si="1"/>
        <v/>
      </c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 spans="1:23" ht="13.9" x14ac:dyDescent="0.5">
      <c r="A244" s="29"/>
      <c r="B244" s="36"/>
      <c r="C244" s="36" t="str">
        <f t="shared" si="1"/>
        <v/>
      </c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 spans="1:23" ht="13.9" x14ac:dyDescent="0.5">
      <c r="A245" s="29"/>
      <c r="B245" s="36"/>
      <c r="C245" s="36" t="str">
        <f t="shared" si="1"/>
        <v/>
      </c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 spans="1:23" ht="13.9" x14ac:dyDescent="0.5">
      <c r="A246" s="29"/>
      <c r="B246" s="36"/>
      <c r="C246" s="36" t="str">
        <f t="shared" si="1"/>
        <v/>
      </c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 spans="1:23" ht="13.9" x14ac:dyDescent="0.5">
      <c r="A247" s="29"/>
      <c r="B247" s="36"/>
      <c r="C247" s="36" t="str">
        <f t="shared" si="1"/>
        <v/>
      </c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 spans="1:23" ht="13.9" x14ac:dyDescent="0.5">
      <c r="A248" s="29"/>
      <c r="B248" s="36"/>
      <c r="C248" s="36" t="str">
        <f t="shared" si="1"/>
        <v/>
      </c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 spans="1:23" ht="13.9" x14ac:dyDescent="0.5">
      <c r="A249" s="29"/>
      <c r="B249" s="36"/>
      <c r="C249" s="36" t="str">
        <f t="shared" si="1"/>
        <v/>
      </c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 spans="1:23" ht="13.9" x14ac:dyDescent="0.5">
      <c r="A250" s="29"/>
      <c r="B250" s="36"/>
      <c r="C250" s="36" t="str">
        <f t="shared" si="1"/>
        <v/>
      </c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 spans="1:23" ht="13.9" x14ac:dyDescent="0.5">
      <c r="A251" s="29"/>
      <c r="B251" s="36"/>
      <c r="C251" s="36" t="str">
        <f t="shared" si="1"/>
        <v/>
      </c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 spans="1:23" ht="13.9" x14ac:dyDescent="0.5">
      <c r="A252" s="29"/>
      <c r="B252" s="36"/>
      <c r="C252" s="36" t="str">
        <f t="shared" si="1"/>
        <v/>
      </c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 spans="1:23" ht="13.9" x14ac:dyDescent="0.5">
      <c r="A253" s="29"/>
      <c r="B253" s="36"/>
      <c r="C253" s="36" t="str">
        <f t="shared" si="1"/>
        <v/>
      </c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 spans="1:23" ht="13.9" x14ac:dyDescent="0.5">
      <c r="A254" s="29"/>
      <c r="B254" s="36"/>
      <c r="C254" s="36" t="str">
        <f t="shared" si="1"/>
        <v/>
      </c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 spans="1:23" ht="13.9" x14ac:dyDescent="0.5">
      <c r="A255" s="29"/>
      <c r="B255" s="36"/>
      <c r="C255" s="36" t="str">
        <f t="shared" si="1"/>
        <v/>
      </c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 spans="1:23" ht="13.9" x14ac:dyDescent="0.5">
      <c r="A256" s="29"/>
      <c r="B256" s="36"/>
      <c r="C256" s="36" t="str">
        <f t="shared" si="1"/>
        <v/>
      </c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 spans="1:23" ht="13.9" x14ac:dyDescent="0.5">
      <c r="A257" s="29"/>
      <c r="B257" s="36"/>
      <c r="C257" s="36" t="str">
        <f t="shared" si="1"/>
        <v/>
      </c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 spans="1:23" ht="13.9" x14ac:dyDescent="0.5">
      <c r="A258" s="29"/>
      <c r="B258" s="36"/>
      <c r="C258" s="36" t="str">
        <f t="shared" si="1"/>
        <v/>
      </c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 spans="1:23" ht="13.9" x14ac:dyDescent="0.5">
      <c r="A259" s="29"/>
      <c r="B259" s="36"/>
      <c r="C259" s="36" t="str">
        <f t="shared" si="1"/>
        <v/>
      </c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 spans="1:23" ht="13.9" x14ac:dyDescent="0.5">
      <c r="A260" s="29"/>
      <c r="B260" s="36"/>
      <c r="C260" s="36" t="str">
        <f t="shared" si="1"/>
        <v/>
      </c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 spans="1:23" ht="13.9" x14ac:dyDescent="0.5">
      <c r="A261" s="29"/>
      <c r="B261" s="36"/>
      <c r="C261" s="36" t="str">
        <f t="shared" si="1"/>
        <v/>
      </c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 spans="1:23" ht="13.9" x14ac:dyDescent="0.5">
      <c r="A262" s="29"/>
      <c r="B262" s="36"/>
      <c r="C262" s="36" t="str">
        <f t="shared" si="1"/>
        <v/>
      </c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 spans="1:23" ht="13.9" x14ac:dyDescent="0.5">
      <c r="A263" s="29"/>
      <c r="B263" s="36"/>
      <c r="C263" s="36" t="str">
        <f t="shared" si="1"/>
        <v/>
      </c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 spans="1:23" ht="13.9" x14ac:dyDescent="0.5">
      <c r="A264" s="29"/>
      <c r="B264" s="36"/>
      <c r="C264" s="36" t="str">
        <f t="shared" si="1"/>
        <v/>
      </c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 spans="1:23" ht="13.9" x14ac:dyDescent="0.5">
      <c r="A265" s="29"/>
      <c r="B265" s="36"/>
      <c r="C265" s="36" t="str">
        <f t="shared" si="1"/>
        <v/>
      </c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 spans="1:23" ht="13.9" x14ac:dyDescent="0.5">
      <c r="A266" s="29"/>
      <c r="B266" s="36"/>
      <c r="C266" s="36" t="str">
        <f t="shared" si="1"/>
        <v/>
      </c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spans="1:23" ht="13.9" x14ac:dyDescent="0.5">
      <c r="A267" s="29"/>
      <c r="B267" s="36"/>
      <c r="C267" s="36" t="str">
        <f t="shared" si="1"/>
        <v/>
      </c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1:23" ht="13.9" x14ac:dyDescent="0.5">
      <c r="A268" s="29"/>
      <c r="B268" s="36"/>
      <c r="C268" s="36" t="str">
        <f t="shared" si="1"/>
        <v/>
      </c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spans="1:23" ht="13.9" x14ac:dyDescent="0.5">
      <c r="A269" s="29"/>
      <c r="B269" s="36"/>
      <c r="C269" s="36" t="str">
        <f t="shared" si="1"/>
        <v/>
      </c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spans="1:23" ht="13.9" x14ac:dyDescent="0.5">
      <c r="A270" s="29"/>
      <c r="B270" s="36"/>
      <c r="C270" s="36" t="str">
        <f t="shared" si="1"/>
        <v/>
      </c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spans="1:23" ht="13.9" x14ac:dyDescent="0.5">
      <c r="A271" s="29"/>
      <c r="B271" s="36"/>
      <c r="C271" s="36" t="str">
        <f t="shared" si="1"/>
        <v/>
      </c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spans="1:23" ht="13.9" x14ac:dyDescent="0.5">
      <c r="A272" s="29"/>
      <c r="B272" s="36"/>
      <c r="C272" s="36" t="str">
        <f t="shared" si="1"/>
        <v/>
      </c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 spans="1:23" ht="13.9" x14ac:dyDescent="0.5">
      <c r="A273" s="29"/>
      <c r="B273" s="36"/>
      <c r="C273" s="36" t="str">
        <f t="shared" si="1"/>
        <v/>
      </c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 spans="1:23" ht="13.9" x14ac:dyDescent="0.5">
      <c r="A274" s="29"/>
      <c r="B274" s="36"/>
      <c r="C274" s="36" t="str">
        <f t="shared" si="1"/>
        <v/>
      </c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 spans="1:23" ht="13.9" x14ac:dyDescent="0.5">
      <c r="A275" s="29"/>
      <c r="B275" s="36"/>
      <c r="C275" s="36" t="str">
        <f t="shared" si="1"/>
        <v/>
      </c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 spans="1:23" ht="13.9" x14ac:dyDescent="0.5">
      <c r="A276" s="29"/>
      <c r="B276" s="36"/>
      <c r="C276" s="36" t="str">
        <f t="shared" si="1"/>
        <v/>
      </c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 spans="1:23" ht="13.9" x14ac:dyDescent="0.5">
      <c r="A277" s="29"/>
      <c r="B277" s="36"/>
      <c r="C277" s="36" t="str">
        <f t="shared" si="1"/>
        <v/>
      </c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 spans="1:23" ht="13.9" x14ac:dyDescent="0.5">
      <c r="A278" s="29"/>
      <c r="B278" s="36"/>
      <c r="C278" s="36" t="str">
        <f t="shared" si="1"/>
        <v/>
      </c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spans="1:23" ht="13.9" x14ac:dyDescent="0.5">
      <c r="A279" s="29"/>
      <c r="B279" s="36"/>
      <c r="C279" s="36" t="str">
        <f t="shared" si="1"/>
        <v/>
      </c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 spans="1:23" ht="13.9" x14ac:dyDescent="0.5">
      <c r="A280" s="29"/>
      <c r="B280" s="36"/>
      <c r="C280" s="36" t="str">
        <f t="shared" si="1"/>
        <v/>
      </c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 spans="1:23" ht="13.9" x14ac:dyDescent="0.5">
      <c r="A281" s="29"/>
      <c r="B281" s="36"/>
      <c r="C281" s="36" t="str">
        <f t="shared" si="1"/>
        <v/>
      </c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 spans="1:23" ht="13.9" x14ac:dyDescent="0.5">
      <c r="A282" s="29"/>
      <c r="B282" s="36"/>
      <c r="C282" s="36" t="str">
        <f t="shared" si="1"/>
        <v/>
      </c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 spans="1:23" ht="13.9" x14ac:dyDescent="0.5">
      <c r="A283" s="29"/>
      <c r="B283" s="36"/>
      <c r="C283" s="36" t="str">
        <f t="shared" si="1"/>
        <v/>
      </c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 spans="1:23" ht="13.9" x14ac:dyDescent="0.5">
      <c r="A284" s="29"/>
      <c r="B284" s="36"/>
      <c r="C284" s="36" t="str">
        <f t="shared" si="1"/>
        <v/>
      </c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 spans="1:23" ht="13.9" x14ac:dyDescent="0.5">
      <c r="A285" s="29"/>
      <c r="B285" s="36"/>
      <c r="C285" s="36" t="str">
        <f t="shared" si="1"/>
        <v/>
      </c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 spans="1:23" ht="13.9" x14ac:dyDescent="0.5">
      <c r="A286" s="29"/>
      <c r="B286" s="36"/>
      <c r="C286" s="36" t="str">
        <f t="shared" si="1"/>
        <v/>
      </c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 spans="1:23" ht="13.9" x14ac:dyDescent="0.5">
      <c r="A287" s="29"/>
      <c r="B287" s="36"/>
      <c r="C287" s="36" t="str">
        <f t="shared" si="1"/>
        <v/>
      </c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 spans="1:23" ht="13.9" x14ac:dyDescent="0.5">
      <c r="A288" s="29"/>
      <c r="B288" s="36"/>
      <c r="C288" s="36" t="str">
        <f t="shared" si="1"/>
        <v/>
      </c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 spans="1:23" ht="13.9" x14ac:dyDescent="0.5">
      <c r="A289" s="29"/>
      <c r="B289" s="36"/>
      <c r="C289" s="36" t="str">
        <f t="shared" si="1"/>
        <v/>
      </c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 spans="1:23" ht="13.9" x14ac:dyDescent="0.5">
      <c r="A290" s="29"/>
      <c r="B290" s="36"/>
      <c r="C290" s="36" t="str">
        <f t="shared" si="1"/>
        <v/>
      </c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 spans="1:23" ht="13.9" x14ac:dyDescent="0.5">
      <c r="A291" s="29"/>
      <c r="B291" s="36"/>
      <c r="C291" s="36" t="str">
        <f t="shared" si="1"/>
        <v/>
      </c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 spans="1:23" ht="13.9" x14ac:dyDescent="0.5">
      <c r="A292" s="29"/>
      <c r="B292" s="36"/>
      <c r="C292" s="36" t="str">
        <f t="shared" si="1"/>
        <v/>
      </c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 spans="1:23" ht="13.9" x14ac:dyDescent="0.5">
      <c r="A293" s="29"/>
      <c r="B293" s="36"/>
      <c r="C293" s="36" t="str">
        <f t="shared" si="1"/>
        <v/>
      </c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 spans="1:23" ht="13.9" x14ac:dyDescent="0.5">
      <c r="A294" s="29"/>
      <c r="B294" s="36"/>
      <c r="C294" s="36" t="str">
        <f t="shared" si="1"/>
        <v/>
      </c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 spans="1:23" ht="13.9" x14ac:dyDescent="0.5">
      <c r="A295" s="29"/>
      <c r="B295" s="36"/>
      <c r="C295" s="36" t="str">
        <f t="shared" si="1"/>
        <v/>
      </c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 spans="1:23" ht="13.9" x14ac:dyDescent="0.5">
      <c r="A296" s="29"/>
      <c r="B296" s="36"/>
      <c r="C296" s="36" t="str">
        <f t="shared" ref="C296:C550" si="2">IF(A296="","",COUNTIF($A$5:$H$10,A296)*50 + IFERROR(#REF!,0))</f>
        <v/>
      </c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 spans="1:23" ht="13.9" x14ac:dyDescent="0.5">
      <c r="A297" s="29"/>
      <c r="B297" s="36"/>
      <c r="C297" s="36" t="str">
        <f t="shared" si="2"/>
        <v/>
      </c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 spans="1:23" ht="13.9" x14ac:dyDescent="0.5">
      <c r="A298" s="29"/>
      <c r="B298" s="36"/>
      <c r="C298" s="36" t="str">
        <f t="shared" si="2"/>
        <v/>
      </c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 spans="1:23" ht="13.9" x14ac:dyDescent="0.5">
      <c r="A299" s="29"/>
      <c r="B299" s="36"/>
      <c r="C299" s="36" t="str">
        <f t="shared" si="2"/>
        <v/>
      </c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 spans="1:23" ht="13.9" x14ac:dyDescent="0.5">
      <c r="A300" s="29"/>
      <c r="B300" s="36"/>
      <c r="C300" s="36" t="str">
        <f t="shared" si="2"/>
        <v/>
      </c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 spans="1:23" ht="13.9" x14ac:dyDescent="0.5">
      <c r="A301" s="29"/>
      <c r="B301" s="36"/>
      <c r="C301" s="36" t="str">
        <f t="shared" si="2"/>
        <v/>
      </c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 spans="1:23" ht="13.9" x14ac:dyDescent="0.5">
      <c r="A302" s="29"/>
      <c r="B302" s="36"/>
      <c r="C302" s="36" t="str">
        <f t="shared" si="2"/>
        <v/>
      </c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 spans="1:23" ht="13.9" x14ac:dyDescent="0.5">
      <c r="A303" s="29"/>
      <c r="B303" s="36"/>
      <c r="C303" s="36" t="str">
        <f t="shared" si="2"/>
        <v/>
      </c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 spans="1:23" ht="13.9" x14ac:dyDescent="0.5">
      <c r="A304" s="29"/>
      <c r="B304" s="36"/>
      <c r="C304" s="36" t="str">
        <f t="shared" si="2"/>
        <v/>
      </c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 spans="1:23" ht="13.9" x14ac:dyDescent="0.5">
      <c r="A305" s="29"/>
      <c r="B305" s="36"/>
      <c r="C305" s="36" t="str">
        <f t="shared" si="2"/>
        <v/>
      </c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 spans="1:23" ht="13.9" x14ac:dyDescent="0.5">
      <c r="A306" s="29"/>
      <c r="B306" s="36"/>
      <c r="C306" s="36" t="str">
        <f t="shared" si="2"/>
        <v/>
      </c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 spans="1:23" ht="13.9" x14ac:dyDescent="0.5">
      <c r="A307" s="29"/>
      <c r="B307" s="36"/>
      <c r="C307" s="36" t="str">
        <f t="shared" si="2"/>
        <v/>
      </c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 spans="1:23" ht="13.9" x14ac:dyDescent="0.5">
      <c r="A308" s="29"/>
      <c r="B308" s="36"/>
      <c r="C308" s="36" t="str">
        <f t="shared" si="2"/>
        <v/>
      </c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 spans="1:23" ht="13.9" x14ac:dyDescent="0.5">
      <c r="A309" s="29"/>
      <c r="B309" s="36"/>
      <c r="C309" s="36" t="str">
        <f t="shared" si="2"/>
        <v/>
      </c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 spans="1:23" ht="13.9" x14ac:dyDescent="0.5">
      <c r="A310" s="29"/>
      <c r="B310" s="36"/>
      <c r="C310" s="36" t="str">
        <f t="shared" si="2"/>
        <v/>
      </c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 spans="1:23" ht="13.9" x14ac:dyDescent="0.5">
      <c r="A311" s="29"/>
      <c r="B311" s="36"/>
      <c r="C311" s="36" t="str">
        <f t="shared" si="2"/>
        <v/>
      </c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 spans="1:23" ht="13.9" x14ac:dyDescent="0.5">
      <c r="A312" s="29"/>
      <c r="B312" s="36"/>
      <c r="C312" s="36" t="str">
        <f t="shared" si="2"/>
        <v/>
      </c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 spans="1:23" ht="13.9" x14ac:dyDescent="0.5">
      <c r="A313" s="29"/>
      <c r="B313" s="36"/>
      <c r="C313" s="36" t="str">
        <f t="shared" si="2"/>
        <v/>
      </c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 spans="1:23" ht="13.9" x14ac:dyDescent="0.5">
      <c r="A314" s="29"/>
      <c r="B314" s="36"/>
      <c r="C314" s="36" t="str">
        <f t="shared" si="2"/>
        <v/>
      </c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</row>
    <row r="315" spans="1:23" ht="13.9" x14ac:dyDescent="0.5">
      <c r="A315" s="29"/>
      <c r="B315" s="36"/>
      <c r="C315" s="36" t="str">
        <f t="shared" si="2"/>
        <v/>
      </c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</row>
    <row r="316" spans="1:23" ht="13.9" x14ac:dyDescent="0.5">
      <c r="A316" s="29"/>
      <c r="B316" s="36"/>
      <c r="C316" s="36" t="str">
        <f t="shared" si="2"/>
        <v/>
      </c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</row>
    <row r="317" spans="1:23" ht="13.9" x14ac:dyDescent="0.5">
      <c r="A317" s="29"/>
      <c r="B317" s="36"/>
      <c r="C317" s="36" t="str">
        <f t="shared" si="2"/>
        <v/>
      </c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</row>
    <row r="318" spans="1:23" ht="13.9" x14ac:dyDescent="0.5">
      <c r="A318" s="29"/>
      <c r="B318" s="36"/>
      <c r="C318" s="36" t="str">
        <f t="shared" si="2"/>
        <v/>
      </c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</row>
    <row r="319" spans="1:23" ht="13.9" x14ac:dyDescent="0.5">
      <c r="A319" s="29"/>
      <c r="B319" s="36"/>
      <c r="C319" s="36" t="str">
        <f t="shared" si="2"/>
        <v/>
      </c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</row>
    <row r="320" spans="1:23" ht="13.9" x14ac:dyDescent="0.5">
      <c r="A320" s="29"/>
      <c r="B320" s="36"/>
      <c r="C320" s="36" t="str">
        <f t="shared" si="2"/>
        <v/>
      </c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</row>
    <row r="321" spans="1:23" ht="13.9" x14ac:dyDescent="0.5">
      <c r="A321" s="29"/>
      <c r="B321" s="36"/>
      <c r="C321" s="36" t="str">
        <f t="shared" si="2"/>
        <v/>
      </c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</row>
    <row r="322" spans="1:23" ht="13.9" x14ac:dyDescent="0.5">
      <c r="A322" s="29"/>
      <c r="B322" s="36"/>
      <c r="C322" s="36" t="str">
        <f t="shared" si="2"/>
        <v/>
      </c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</row>
    <row r="323" spans="1:23" ht="13.9" x14ac:dyDescent="0.5">
      <c r="A323" s="29"/>
      <c r="B323" s="36"/>
      <c r="C323" s="36" t="str">
        <f t="shared" si="2"/>
        <v/>
      </c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</row>
    <row r="324" spans="1:23" ht="13.9" x14ac:dyDescent="0.5">
      <c r="A324" s="29"/>
      <c r="B324" s="36"/>
      <c r="C324" s="36" t="str">
        <f t="shared" si="2"/>
        <v/>
      </c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 spans="1:23" ht="13.9" x14ac:dyDescent="0.5">
      <c r="A325" s="29"/>
      <c r="B325" s="36"/>
      <c r="C325" s="36" t="str">
        <f t="shared" si="2"/>
        <v/>
      </c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</row>
    <row r="326" spans="1:23" ht="13.9" x14ac:dyDescent="0.5">
      <c r="A326" s="29"/>
      <c r="B326" s="36"/>
      <c r="C326" s="36" t="str">
        <f t="shared" si="2"/>
        <v/>
      </c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</row>
    <row r="327" spans="1:23" ht="13.9" x14ac:dyDescent="0.5">
      <c r="A327" s="29"/>
      <c r="B327" s="36"/>
      <c r="C327" s="36" t="str">
        <f t="shared" si="2"/>
        <v/>
      </c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</row>
    <row r="328" spans="1:23" ht="13.9" x14ac:dyDescent="0.5">
      <c r="A328" s="29"/>
      <c r="B328" s="36"/>
      <c r="C328" s="36" t="str">
        <f t="shared" si="2"/>
        <v/>
      </c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</row>
    <row r="329" spans="1:23" ht="13.9" x14ac:dyDescent="0.5">
      <c r="A329" s="29"/>
      <c r="B329" s="36"/>
      <c r="C329" s="36" t="str">
        <f t="shared" si="2"/>
        <v/>
      </c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</row>
    <row r="330" spans="1:23" ht="13.9" x14ac:dyDescent="0.5">
      <c r="A330" s="29"/>
      <c r="B330" s="36"/>
      <c r="C330" s="36" t="str">
        <f t="shared" si="2"/>
        <v/>
      </c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</row>
    <row r="331" spans="1:23" ht="13.9" x14ac:dyDescent="0.5">
      <c r="A331" s="29"/>
      <c r="B331" s="36"/>
      <c r="C331" s="36" t="str">
        <f t="shared" si="2"/>
        <v/>
      </c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</row>
    <row r="332" spans="1:23" ht="13.9" x14ac:dyDescent="0.5">
      <c r="A332" s="29"/>
      <c r="B332" s="36"/>
      <c r="C332" s="36" t="str">
        <f t="shared" si="2"/>
        <v/>
      </c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</row>
    <row r="333" spans="1:23" ht="13.9" x14ac:dyDescent="0.5">
      <c r="A333" s="29"/>
      <c r="B333" s="36"/>
      <c r="C333" s="36" t="str">
        <f t="shared" si="2"/>
        <v/>
      </c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</row>
    <row r="334" spans="1:23" ht="13.9" x14ac:dyDescent="0.5">
      <c r="A334" s="29"/>
      <c r="B334" s="36"/>
      <c r="C334" s="36" t="str">
        <f t="shared" si="2"/>
        <v/>
      </c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</row>
    <row r="335" spans="1:23" ht="13.9" x14ac:dyDescent="0.5">
      <c r="A335" s="29"/>
      <c r="B335" s="36"/>
      <c r="C335" s="36" t="str">
        <f t="shared" si="2"/>
        <v/>
      </c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</row>
    <row r="336" spans="1:23" ht="13.9" x14ac:dyDescent="0.5">
      <c r="A336" s="29"/>
      <c r="B336" s="36"/>
      <c r="C336" s="36" t="str">
        <f t="shared" si="2"/>
        <v/>
      </c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</row>
    <row r="337" spans="1:23" ht="13.9" x14ac:dyDescent="0.5">
      <c r="A337" s="29"/>
      <c r="B337" s="36"/>
      <c r="C337" s="36" t="str">
        <f t="shared" si="2"/>
        <v/>
      </c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</row>
    <row r="338" spans="1:23" ht="13.9" x14ac:dyDescent="0.5">
      <c r="A338" s="29"/>
      <c r="B338" s="36"/>
      <c r="C338" s="36" t="str">
        <f t="shared" si="2"/>
        <v/>
      </c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</row>
    <row r="339" spans="1:23" ht="13.9" x14ac:dyDescent="0.5">
      <c r="A339" s="29"/>
      <c r="B339" s="36"/>
      <c r="C339" s="36" t="str">
        <f t="shared" si="2"/>
        <v/>
      </c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</row>
    <row r="340" spans="1:23" ht="13.9" x14ac:dyDescent="0.5">
      <c r="A340" s="29"/>
      <c r="B340" s="36"/>
      <c r="C340" s="36" t="str">
        <f t="shared" si="2"/>
        <v/>
      </c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</row>
    <row r="341" spans="1:23" ht="13.9" x14ac:dyDescent="0.5">
      <c r="A341" s="29"/>
      <c r="B341" s="36"/>
      <c r="C341" s="36" t="str">
        <f t="shared" si="2"/>
        <v/>
      </c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</row>
    <row r="342" spans="1:23" ht="13.9" x14ac:dyDescent="0.5">
      <c r="A342" s="29"/>
      <c r="B342" s="36"/>
      <c r="C342" s="36" t="str">
        <f t="shared" si="2"/>
        <v/>
      </c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</row>
    <row r="343" spans="1:23" ht="13.9" x14ac:dyDescent="0.5">
      <c r="A343" s="29"/>
      <c r="B343" s="36"/>
      <c r="C343" s="36" t="str">
        <f t="shared" si="2"/>
        <v/>
      </c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</row>
    <row r="344" spans="1:23" ht="13.9" x14ac:dyDescent="0.5">
      <c r="A344" s="29"/>
      <c r="B344" s="36"/>
      <c r="C344" s="36" t="str">
        <f t="shared" si="2"/>
        <v/>
      </c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</row>
    <row r="345" spans="1:23" ht="13.9" x14ac:dyDescent="0.5">
      <c r="A345" s="29"/>
      <c r="B345" s="36"/>
      <c r="C345" s="36" t="str">
        <f t="shared" si="2"/>
        <v/>
      </c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</row>
    <row r="346" spans="1:23" ht="13.9" x14ac:dyDescent="0.5">
      <c r="A346" s="29"/>
      <c r="B346" s="36"/>
      <c r="C346" s="36" t="str">
        <f t="shared" si="2"/>
        <v/>
      </c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</row>
    <row r="347" spans="1:23" ht="13.9" x14ac:dyDescent="0.5">
      <c r="A347" s="29"/>
      <c r="B347" s="36"/>
      <c r="C347" s="36" t="str">
        <f t="shared" si="2"/>
        <v/>
      </c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</row>
    <row r="348" spans="1:23" ht="13.9" x14ac:dyDescent="0.5">
      <c r="A348" s="29"/>
      <c r="B348" s="36"/>
      <c r="C348" s="36" t="str">
        <f t="shared" si="2"/>
        <v/>
      </c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</row>
    <row r="349" spans="1:23" ht="13.9" x14ac:dyDescent="0.5">
      <c r="A349" s="29"/>
      <c r="B349" s="36"/>
      <c r="C349" s="36" t="str">
        <f t="shared" si="2"/>
        <v/>
      </c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</row>
    <row r="350" spans="1:23" ht="13.9" x14ac:dyDescent="0.5">
      <c r="A350" s="29"/>
      <c r="B350" s="36"/>
      <c r="C350" s="36" t="str">
        <f t="shared" si="2"/>
        <v/>
      </c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</row>
    <row r="351" spans="1:23" ht="13.9" x14ac:dyDescent="0.5">
      <c r="A351" s="29"/>
      <c r="B351" s="36"/>
      <c r="C351" s="36" t="str">
        <f t="shared" si="2"/>
        <v/>
      </c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</row>
    <row r="352" spans="1:23" ht="13.9" x14ac:dyDescent="0.5">
      <c r="A352" s="29"/>
      <c r="B352" s="36"/>
      <c r="C352" s="36" t="str">
        <f t="shared" si="2"/>
        <v/>
      </c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</row>
    <row r="353" spans="1:23" ht="13.9" x14ac:dyDescent="0.5">
      <c r="A353" s="29"/>
      <c r="B353" s="36"/>
      <c r="C353" s="36" t="str">
        <f t="shared" si="2"/>
        <v/>
      </c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</row>
    <row r="354" spans="1:23" ht="13.9" x14ac:dyDescent="0.5">
      <c r="A354" s="29"/>
      <c r="B354" s="36"/>
      <c r="C354" s="36" t="str">
        <f t="shared" si="2"/>
        <v/>
      </c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</row>
    <row r="355" spans="1:23" ht="13.9" x14ac:dyDescent="0.5">
      <c r="A355" s="29"/>
      <c r="B355" s="36"/>
      <c r="C355" s="36" t="str">
        <f t="shared" si="2"/>
        <v/>
      </c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</row>
    <row r="356" spans="1:23" ht="13.9" x14ac:dyDescent="0.5">
      <c r="A356" s="29"/>
      <c r="B356" s="36"/>
      <c r="C356" s="36" t="str">
        <f t="shared" si="2"/>
        <v/>
      </c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</row>
    <row r="357" spans="1:23" ht="13.9" x14ac:dyDescent="0.5">
      <c r="A357" s="29"/>
      <c r="B357" s="36"/>
      <c r="C357" s="36" t="str">
        <f t="shared" si="2"/>
        <v/>
      </c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</row>
    <row r="358" spans="1:23" ht="13.9" x14ac:dyDescent="0.5">
      <c r="A358" s="29"/>
      <c r="B358" s="36"/>
      <c r="C358" s="36" t="str">
        <f t="shared" si="2"/>
        <v/>
      </c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</row>
    <row r="359" spans="1:23" ht="13.9" x14ac:dyDescent="0.5">
      <c r="A359" s="29"/>
      <c r="B359" s="36"/>
      <c r="C359" s="36" t="str">
        <f t="shared" si="2"/>
        <v/>
      </c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</row>
    <row r="360" spans="1:23" ht="13.9" x14ac:dyDescent="0.5">
      <c r="A360" s="29"/>
      <c r="B360" s="36"/>
      <c r="C360" s="36" t="str">
        <f t="shared" si="2"/>
        <v/>
      </c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</row>
    <row r="361" spans="1:23" ht="13.9" x14ac:dyDescent="0.5">
      <c r="A361" s="29"/>
      <c r="B361" s="36"/>
      <c r="C361" s="36" t="str">
        <f t="shared" si="2"/>
        <v/>
      </c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</row>
    <row r="362" spans="1:23" ht="13.9" x14ac:dyDescent="0.5">
      <c r="A362" s="29"/>
      <c r="B362" s="36"/>
      <c r="C362" s="36" t="str">
        <f t="shared" si="2"/>
        <v/>
      </c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</row>
    <row r="363" spans="1:23" ht="13.9" x14ac:dyDescent="0.5">
      <c r="A363" s="29"/>
      <c r="B363" s="36"/>
      <c r="C363" s="36" t="str">
        <f t="shared" si="2"/>
        <v/>
      </c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</row>
    <row r="364" spans="1:23" ht="13.9" x14ac:dyDescent="0.5">
      <c r="A364" s="29"/>
      <c r="B364" s="36"/>
      <c r="C364" s="36" t="str">
        <f t="shared" si="2"/>
        <v/>
      </c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</row>
    <row r="365" spans="1:23" ht="13.9" x14ac:dyDescent="0.5">
      <c r="A365" s="29"/>
      <c r="B365" s="36"/>
      <c r="C365" s="36" t="str">
        <f t="shared" si="2"/>
        <v/>
      </c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</row>
    <row r="366" spans="1:23" ht="13.9" x14ac:dyDescent="0.5">
      <c r="A366" s="29"/>
      <c r="B366" s="36"/>
      <c r="C366" s="36" t="str">
        <f t="shared" si="2"/>
        <v/>
      </c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</row>
    <row r="367" spans="1:23" ht="13.9" x14ac:dyDescent="0.5">
      <c r="A367" s="29"/>
      <c r="B367" s="36"/>
      <c r="C367" s="36" t="str">
        <f t="shared" si="2"/>
        <v/>
      </c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</row>
    <row r="368" spans="1:23" ht="13.9" x14ac:dyDescent="0.5">
      <c r="A368" s="29"/>
      <c r="B368" s="36"/>
      <c r="C368" s="36" t="str">
        <f t="shared" si="2"/>
        <v/>
      </c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</row>
    <row r="369" spans="1:23" ht="13.9" x14ac:dyDescent="0.5">
      <c r="A369" s="29"/>
      <c r="B369" s="36"/>
      <c r="C369" s="36" t="str">
        <f t="shared" si="2"/>
        <v/>
      </c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</row>
    <row r="370" spans="1:23" ht="13.9" x14ac:dyDescent="0.5">
      <c r="A370" s="29"/>
      <c r="B370" s="36"/>
      <c r="C370" s="36" t="str">
        <f t="shared" si="2"/>
        <v/>
      </c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</row>
    <row r="371" spans="1:23" ht="13.9" x14ac:dyDescent="0.5">
      <c r="A371" s="29"/>
      <c r="B371" s="36"/>
      <c r="C371" s="36" t="str">
        <f t="shared" si="2"/>
        <v/>
      </c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</row>
    <row r="372" spans="1:23" ht="13.9" x14ac:dyDescent="0.5">
      <c r="A372" s="29"/>
      <c r="B372" s="36"/>
      <c r="C372" s="36" t="str">
        <f t="shared" si="2"/>
        <v/>
      </c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</row>
    <row r="373" spans="1:23" ht="13.9" x14ac:dyDescent="0.5">
      <c r="A373" s="29"/>
      <c r="B373" s="36"/>
      <c r="C373" s="36" t="str">
        <f t="shared" si="2"/>
        <v/>
      </c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</row>
    <row r="374" spans="1:23" ht="13.9" x14ac:dyDescent="0.5">
      <c r="A374" s="29"/>
      <c r="B374" s="36"/>
      <c r="C374" s="36" t="str">
        <f t="shared" si="2"/>
        <v/>
      </c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</row>
    <row r="375" spans="1:23" ht="13.9" x14ac:dyDescent="0.5">
      <c r="A375" s="29"/>
      <c r="B375" s="36"/>
      <c r="C375" s="36" t="str">
        <f t="shared" si="2"/>
        <v/>
      </c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</row>
    <row r="376" spans="1:23" ht="13.9" x14ac:dyDescent="0.5">
      <c r="A376" s="29"/>
      <c r="B376" s="36"/>
      <c r="C376" s="36" t="str">
        <f t="shared" si="2"/>
        <v/>
      </c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</row>
    <row r="377" spans="1:23" ht="13.9" x14ac:dyDescent="0.5">
      <c r="A377" s="29"/>
      <c r="B377" s="36"/>
      <c r="C377" s="36" t="str">
        <f t="shared" si="2"/>
        <v/>
      </c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</row>
    <row r="378" spans="1:23" ht="13.9" x14ac:dyDescent="0.5">
      <c r="A378" s="29"/>
      <c r="B378" s="36"/>
      <c r="C378" s="36" t="str">
        <f t="shared" si="2"/>
        <v/>
      </c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</row>
    <row r="379" spans="1:23" ht="13.9" x14ac:dyDescent="0.5">
      <c r="A379" s="29"/>
      <c r="B379" s="36"/>
      <c r="C379" s="36" t="str">
        <f t="shared" si="2"/>
        <v/>
      </c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</row>
    <row r="380" spans="1:23" ht="13.9" x14ac:dyDescent="0.5">
      <c r="A380" s="29"/>
      <c r="B380" s="36"/>
      <c r="C380" s="36" t="str">
        <f t="shared" si="2"/>
        <v/>
      </c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</row>
    <row r="381" spans="1:23" ht="13.9" x14ac:dyDescent="0.5">
      <c r="A381" s="29"/>
      <c r="B381" s="36"/>
      <c r="C381" s="36" t="str">
        <f t="shared" si="2"/>
        <v/>
      </c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</row>
    <row r="382" spans="1:23" ht="13.9" x14ac:dyDescent="0.5">
      <c r="A382" s="29"/>
      <c r="B382" s="36"/>
      <c r="C382" s="36" t="str">
        <f t="shared" si="2"/>
        <v/>
      </c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</row>
    <row r="383" spans="1:23" ht="13.9" x14ac:dyDescent="0.5">
      <c r="A383" s="29"/>
      <c r="B383" s="36"/>
      <c r="C383" s="36" t="str">
        <f t="shared" si="2"/>
        <v/>
      </c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</row>
    <row r="384" spans="1:23" ht="13.9" x14ac:dyDescent="0.5">
      <c r="A384" s="29"/>
      <c r="B384" s="36"/>
      <c r="C384" s="36" t="str">
        <f t="shared" si="2"/>
        <v/>
      </c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</row>
    <row r="385" spans="1:23" ht="13.9" x14ac:dyDescent="0.5">
      <c r="A385" s="29"/>
      <c r="B385" s="36"/>
      <c r="C385" s="36" t="str">
        <f t="shared" si="2"/>
        <v/>
      </c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</row>
    <row r="386" spans="1:23" ht="13.9" x14ac:dyDescent="0.5">
      <c r="A386" s="29"/>
      <c r="B386" s="36"/>
      <c r="C386" s="36" t="str">
        <f t="shared" si="2"/>
        <v/>
      </c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 spans="1:23" ht="13.9" x14ac:dyDescent="0.5">
      <c r="A387" s="29"/>
      <c r="B387" s="36"/>
      <c r="C387" s="36" t="str">
        <f t="shared" si="2"/>
        <v/>
      </c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 spans="1:23" ht="13.9" x14ac:dyDescent="0.5">
      <c r="A388" s="29"/>
      <c r="B388" s="36"/>
      <c r="C388" s="36" t="str">
        <f t="shared" si="2"/>
        <v/>
      </c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 spans="1:23" ht="13.9" x14ac:dyDescent="0.5">
      <c r="A389" s="29"/>
      <c r="B389" s="36"/>
      <c r="C389" s="36" t="str">
        <f t="shared" si="2"/>
        <v/>
      </c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 spans="1:23" ht="13.9" x14ac:dyDescent="0.5">
      <c r="A390" s="29"/>
      <c r="B390" s="36"/>
      <c r="C390" s="36" t="str">
        <f t="shared" si="2"/>
        <v/>
      </c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 spans="1:23" ht="13.9" x14ac:dyDescent="0.5">
      <c r="A391" s="29"/>
      <c r="B391" s="36"/>
      <c r="C391" s="36" t="str">
        <f t="shared" si="2"/>
        <v/>
      </c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 spans="1:23" ht="13.9" x14ac:dyDescent="0.5">
      <c r="A392" s="29"/>
      <c r="B392" s="36"/>
      <c r="C392" s="36" t="str">
        <f t="shared" si="2"/>
        <v/>
      </c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 spans="1:23" ht="13.9" x14ac:dyDescent="0.5">
      <c r="A393" s="29"/>
      <c r="B393" s="36"/>
      <c r="C393" s="36" t="str">
        <f t="shared" si="2"/>
        <v/>
      </c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 spans="1:23" ht="13.9" x14ac:dyDescent="0.5">
      <c r="A394" s="29"/>
      <c r="B394" s="36"/>
      <c r="C394" s="36" t="str">
        <f t="shared" si="2"/>
        <v/>
      </c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 spans="1:23" ht="13.9" x14ac:dyDescent="0.5">
      <c r="A395" s="29"/>
      <c r="B395" s="36"/>
      <c r="C395" s="36" t="str">
        <f t="shared" si="2"/>
        <v/>
      </c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 spans="1:23" ht="13.9" x14ac:dyDescent="0.5">
      <c r="A396" s="29"/>
      <c r="B396" s="36"/>
      <c r="C396" s="36" t="str">
        <f t="shared" si="2"/>
        <v/>
      </c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 spans="1:23" ht="13.9" x14ac:dyDescent="0.5">
      <c r="A397" s="29"/>
      <c r="B397" s="36"/>
      <c r="C397" s="36" t="str">
        <f t="shared" si="2"/>
        <v/>
      </c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 spans="1:23" ht="13.9" x14ac:dyDescent="0.5">
      <c r="A398" s="29"/>
      <c r="B398" s="36"/>
      <c r="C398" s="36" t="str">
        <f t="shared" si="2"/>
        <v/>
      </c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 spans="1:23" ht="13.9" x14ac:dyDescent="0.5">
      <c r="A399" s="29"/>
      <c r="B399" s="36"/>
      <c r="C399" s="36" t="str">
        <f t="shared" si="2"/>
        <v/>
      </c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 spans="1:23" ht="13.9" x14ac:dyDescent="0.5">
      <c r="A400" s="29"/>
      <c r="B400" s="36"/>
      <c r="C400" s="36" t="str">
        <f t="shared" si="2"/>
        <v/>
      </c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 spans="1:23" ht="13.9" x14ac:dyDescent="0.5">
      <c r="A401" s="29"/>
      <c r="B401" s="36"/>
      <c r="C401" s="36" t="str">
        <f t="shared" si="2"/>
        <v/>
      </c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 spans="1:23" ht="13.9" x14ac:dyDescent="0.5">
      <c r="A402" s="29"/>
      <c r="B402" s="36"/>
      <c r="C402" s="36" t="str">
        <f t="shared" si="2"/>
        <v/>
      </c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 spans="1:23" ht="13.9" x14ac:dyDescent="0.5">
      <c r="A403" s="29"/>
      <c r="B403" s="36"/>
      <c r="C403" s="36" t="str">
        <f t="shared" si="2"/>
        <v/>
      </c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 spans="1:23" ht="13.9" x14ac:dyDescent="0.5">
      <c r="A404" s="29"/>
      <c r="B404" s="36"/>
      <c r="C404" s="36" t="str">
        <f t="shared" si="2"/>
        <v/>
      </c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 spans="1:23" ht="13.9" x14ac:dyDescent="0.5">
      <c r="A405" s="29"/>
      <c r="B405" s="36"/>
      <c r="C405" s="36" t="str">
        <f t="shared" si="2"/>
        <v/>
      </c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 spans="1:23" ht="13.9" x14ac:dyDescent="0.5">
      <c r="A406" s="29"/>
      <c r="B406" s="36"/>
      <c r="C406" s="36" t="str">
        <f t="shared" si="2"/>
        <v/>
      </c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 spans="1:23" ht="13.9" x14ac:dyDescent="0.5">
      <c r="A407" s="29"/>
      <c r="B407" s="36"/>
      <c r="C407" s="36" t="str">
        <f t="shared" si="2"/>
        <v/>
      </c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 spans="1:23" ht="13.9" x14ac:dyDescent="0.5">
      <c r="A408" s="29"/>
      <c r="B408" s="36"/>
      <c r="C408" s="36" t="str">
        <f t="shared" si="2"/>
        <v/>
      </c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 spans="1:23" ht="13.9" x14ac:dyDescent="0.5">
      <c r="A409" s="29"/>
      <c r="B409" s="36"/>
      <c r="C409" s="36" t="str">
        <f t="shared" si="2"/>
        <v/>
      </c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 spans="1:23" ht="13.9" x14ac:dyDescent="0.5">
      <c r="A410" s="29"/>
      <c r="B410" s="36"/>
      <c r="C410" s="36" t="str">
        <f t="shared" si="2"/>
        <v/>
      </c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 spans="1:23" ht="13.9" x14ac:dyDescent="0.5">
      <c r="A411" s="29"/>
      <c r="B411" s="36"/>
      <c r="C411" s="36" t="str">
        <f t="shared" si="2"/>
        <v/>
      </c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 spans="1:23" ht="13.9" x14ac:dyDescent="0.5">
      <c r="A412" s="29"/>
      <c r="B412" s="36"/>
      <c r="C412" s="36" t="str">
        <f t="shared" si="2"/>
        <v/>
      </c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 spans="1:23" ht="13.9" x14ac:dyDescent="0.5">
      <c r="A413" s="29"/>
      <c r="B413" s="36"/>
      <c r="C413" s="36" t="str">
        <f t="shared" si="2"/>
        <v/>
      </c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 spans="1:23" ht="13.9" x14ac:dyDescent="0.5">
      <c r="A414" s="29"/>
      <c r="B414" s="36"/>
      <c r="C414" s="36" t="str">
        <f t="shared" si="2"/>
        <v/>
      </c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 spans="1:23" ht="13.9" x14ac:dyDescent="0.5">
      <c r="A415" s="29"/>
      <c r="B415" s="36"/>
      <c r="C415" s="36" t="str">
        <f t="shared" si="2"/>
        <v/>
      </c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 spans="1:23" ht="13.9" x14ac:dyDescent="0.5">
      <c r="A416" s="29"/>
      <c r="B416" s="36"/>
      <c r="C416" s="36" t="str">
        <f t="shared" si="2"/>
        <v/>
      </c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 spans="1:23" ht="13.9" x14ac:dyDescent="0.5">
      <c r="A417" s="29"/>
      <c r="B417" s="36"/>
      <c r="C417" s="36" t="str">
        <f t="shared" si="2"/>
        <v/>
      </c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 spans="1:23" ht="13.9" x14ac:dyDescent="0.5">
      <c r="A418" s="29"/>
      <c r="B418" s="36"/>
      <c r="C418" s="36" t="str">
        <f t="shared" si="2"/>
        <v/>
      </c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 spans="1:23" ht="13.9" x14ac:dyDescent="0.5">
      <c r="A419" s="29"/>
      <c r="B419" s="36"/>
      <c r="C419" s="36" t="str">
        <f t="shared" si="2"/>
        <v/>
      </c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 spans="1:23" ht="13.9" x14ac:dyDescent="0.5">
      <c r="A420" s="29"/>
      <c r="B420" s="36"/>
      <c r="C420" s="36" t="str">
        <f t="shared" si="2"/>
        <v/>
      </c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 spans="1:23" ht="13.9" x14ac:dyDescent="0.5">
      <c r="A421" s="29"/>
      <c r="B421" s="36"/>
      <c r="C421" s="36" t="str">
        <f t="shared" si="2"/>
        <v/>
      </c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 spans="1:23" ht="13.9" x14ac:dyDescent="0.5">
      <c r="A422" s="29"/>
      <c r="B422" s="36"/>
      <c r="C422" s="36" t="str">
        <f t="shared" si="2"/>
        <v/>
      </c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 spans="1:23" ht="13.9" x14ac:dyDescent="0.5">
      <c r="A423" s="29"/>
      <c r="B423" s="36"/>
      <c r="C423" s="36" t="str">
        <f t="shared" si="2"/>
        <v/>
      </c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 spans="1:23" ht="13.9" x14ac:dyDescent="0.5">
      <c r="A424" s="29"/>
      <c r="B424" s="36"/>
      <c r="C424" s="36" t="str">
        <f t="shared" si="2"/>
        <v/>
      </c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 spans="1:23" ht="13.9" x14ac:dyDescent="0.5">
      <c r="A425" s="29"/>
      <c r="B425" s="36"/>
      <c r="C425" s="36" t="str">
        <f t="shared" si="2"/>
        <v/>
      </c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 spans="1:23" ht="13.9" x14ac:dyDescent="0.5">
      <c r="A426" s="29"/>
      <c r="B426" s="36"/>
      <c r="C426" s="36" t="str">
        <f t="shared" si="2"/>
        <v/>
      </c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 spans="1:23" ht="13.9" x14ac:dyDescent="0.5">
      <c r="A427" s="29"/>
      <c r="B427" s="36"/>
      <c r="C427" s="36" t="str">
        <f t="shared" si="2"/>
        <v/>
      </c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 spans="1:23" ht="13.9" x14ac:dyDescent="0.5">
      <c r="A428" s="29"/>
      <c r="B428" s="36"/>
      <c r="C428" s="36" t="str">
        <f t="shared" si="2"/>
        <v/>
      </c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 spans="1:23" ht="13.9" x14ac:dyDescent="0.5">
      <c r="A429" s="29"/>
      <c r="B429" s="36"/>
      <c r="C429" s="36" t="str">
        <f t="shared" si="2"/>
        <v/>
      </c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 spans="1:23" ht="13.9" x14ac:dyDescent="0.5">
      <c r="A430" s="29"/>
      <c r="B430" s="36"/>
      <c r="C430" s="36" t="str">
        <f t="shared" si="2"/>
        <v/>
      </c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 spans="1:23" ht="13.9" x14ac:dyDescent="0.5">
      <c r="A431" s="29"/>
      <c r="B431" s="36"/>
      <c r="C431" s="36" t="str">
        <f t="shared" si="2"/>
        <v/>
      </c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1:23" ht="13.9" x14ac:dyDescent="0.5">
      <c r="A432" s="29"/>
      <c r="B432" s="36"/>
      <c r="C432" s="36" t="str">
        <f t="shared" si="2"/>
        <v/>
      </c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 spans="1:23" ht="13.9" x14ac:dyDescent="0.5">
      <c r="A433" s="29"/>
      <c r="B433" s="36"/>
      <c r="C433" s="36" t="str">
        <f t="shared" si="2"/>
        <v/>
      </c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 spans="1:23" ht="13.9" x14ac:dyDescent="0.5">
      <c r="A434" s="29"/>
      <c r="B434" s="36"/>
      <c r="C434" s="36" t="str">
        <f t="shared" si="2"/>
        <v/>
      </c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 spans="1:23" ht="13.9" x14ac:dyDescent="0.5">
      <c r="A435" s="29"/>
      <c r="B435" s="36"/>
      <c r="C435" s="36" t="str">
        <f t="shared" si="2"/>
        <v/>
      </c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 spans="1:23" ht="13.9" x14ac:dyDescent="0.5">
      <c r="A436" s="29"/>
      <c r="B436" s="36"/>
      <c r="C436" s="36" t="str">
        <f t="shared" si="2"/>
        <v/>
      </c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 spans="1:23" ht="13.9" x14ac:dyDescent="0.5">
      <c r="A437" s="29"/>
      <c r="B437" s="36"/>
      <c r="C437" s="36" t="str">
        <f t="shared" si="2"/>
        <v/>
      </c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 spans="1:23" ht="13.9" x14ac:dyDescent="0.5">
      <c r="A438" s="29"/>
      <c r="B438" s="36"/>
      <c r="C438" s="36" t="str">
        <f t="shared" si="2"/>
        <v/>
      </c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 spans="1:23" ht="13.9" x14ac:dyDescent="0.5">
      <c r="A439" s="29"/>
      <c r="B439" s="36"/>
      <c r="C439" s="36" t="str">
        <f t="shared" si="2"/>
        <v/>
      </c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 spans="1:23" ht="13.9" x14ac:dyDescent="0.5">
      <c r="A440" s="29"/>
      <c r="B440" s="36"/>
      <c r="C440" s="36" t="str">
        <f t="shared" si="2"/>
        <v/>
      </c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 spans="1:23" ht="13.9" x14ac:dyDescent="0.5">
      <c r="A441" s="29"/>
      <c r="B441" s="36"/>
      <c r="C441" s="36" t="str">
        <f t="shared" si="2"/>
        <v/>
      </c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 spans="1:23" ht="13.9" x14ac:dyDescent="0.5">
      <c r="A442" s="29"/>
      <c r="B442" s="36"/>
      <c r="C442" s="36" t="str">
        <f t="shared" si="2"/>
        <v/>
      </c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 spans="1:23" ht="13.9" x14ac:dyDescent="0.5">
      <c r="A443" s="29"/>
      <c r="B443" s="36"/>
      <c r="C443" s="36" t="str">
        <f t="shared" si="2"/>
        <v/>
      </c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 spans="1:23" ht="13.9" x14ac:dyDescent="0.5">
      <c r="A444" s="29"/>
      <c r="B444" s="36"/>
      <c r="C444" s="36" t="str">
        <f t="shared" si="2"/>
        <v/>
      </c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 spans="1:23" ht="13.9" x14ac:dyDescent="0.5">
      <c r="A445" s="29"/>
      <c r="B445" s="36"/>
      <c r="C445" s="36" t="str">
        <f t="shared" si="2"/>
        <v/>
      </c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 spans="1:23" ht="13.9" x14ac:dyDescent="0.5">
      <c r="A446" s="29"/>
      <c r="B446" s="36"/>
      <c r="C446" s="36" t="str">
        <f t="shared" si="2"/>
        <v/>
      </c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 spans="1:23" ht="13.9" x14ac:dyDescent="0.5">
      <c r="A447" s="29"/>
      <c r="B447" s="36"/>
      <c r="C447" s="36" t="str">
        <f t="shared" si="2"/>
        <v/>
      </c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 spans="1:23" ht="13.9" x14ac:dyDescent="0.5">
      <c r="A448" s="29"/>
      <c r="B448" s="36"/>
      <c r="C448" s="36" t="str">
        <f t="shared" si="2"/>
        <v/>
      </c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 spans="1:23" ht="13.9" x14ac:dyDescent="0.5">
      <c r="A449" s="29"/>
      <c r="B449" s="36"/>
      <c r="C449" s="36" t="str">
        <f t="shared" si="2"/>
        <v/>
      </c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 spans="1:23" ht="13.9" x14ac:dyDescent="0.5">
      <c r="A450" s="29"/>
      <c r="B450" s="36"/>
      <c r="C450" s="36" t="str">
        <f t="shared" si="2"/>
        <v/>
      </c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 spans="1:23" ht="13.9" x14ac:dyDescent="0.5">
      <c r="A451" s="29"/>
      <c r="B451" s="36"/>
      <c r="C451" s="36" t="str">
        <f t="shared" si="2"/>
        <v/>
      </c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 spans="1:23" ht="13.9" x14ac:dyDescent="0.5">
      <c r="A452" s="29"/>
      <c r="B452" s="36"/>
      <c r="C452" s="36" t="str">
        <f t="shared" si="2"/>
        <v/>
      </c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 spans="1:23" ht="13.9" x14ac:dyDescent="0.5">
      <c r="A453" s="29"/>
      <c r="B453" s="36"/>
      <c r="C453" s="36" t="str">
        <f t="shared" si="2"/>
        <v/>
      </c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 spans="1:23" ht="13.9" x14ac:dyDescent="0.5">
      <c r="A454" s="29"/>
      <c r="B454" s="36"/>
      <c r="C454" s="36" t="str">
        <f t="shared" si="2"/>
        <v/>
      </c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 spans="1:23" ht="13.9" x14ac:dyDescent="0.5">
      <c r="A455" s="29"/>
      <c r="B455" s="36"/>
      <c r="C455" s="36" t="str">
        <f t="shared" si="2"/>
        <v/>
      </c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 spans="1:23" ht="13.9" x14ac:dyDescent="0.5">
      <c r="A456" s="29"/>
      <c r="B456" s="36"/>
      <c r="C456" s="36" t="str">
        <f t="shared" si="2"/>
        <v/>
      </c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 spans="1:23" ht="13.9" x14ac:dyDescent="0.5">
      <c r="A457" s="29"/>
      <c r="B457" s="36"/>
      <c r="C457" s="36" t="str">
        <f t="shared" si="2"/>
        <v/>
      </c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 spans="1:23" ht="13.9" x14ac:dyDescent="0.5">
      <c r="A458" s="29"/>
      <c r="B458" s="36"/>
      <c r="C458" s="36" t="str">
        <f t="shared" si="2"/>
        <v/>
      </c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 spans="1:23" ht="13.9" x14ac:dyDescent="0.5">
      <c r="A459" s="29"/>
      <c r="B459" s="36"/>
      <c r="C459" s="36" t="str">
        <f t="shared" si="2"/>
        <v/>
      </c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1:23" ht="13.9" x14ac:dyDescent="0.5">
      <c r="A460" s="29"/>
      <c r="B460" s="36"/>
      <c r="C460" s="36" t="str">
        <f t="shared" si="2"/>
        <v/>
      </c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 spans="1:23" ht="13.9" x14ac:dyDescent="0.5">
      <c r="A461" s="29"/>
      <c r="B461" s="36"/>
      <c r="C461" s="36" t="str">
        <f t="shared" si="2"/>
        <v/>
      </c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 spans="1:23" ht="13.9" x14ac:dyDescent="0.5">
      <c r="A462" s="29"/>
      <c r="B462" s="36"/>
      <c r="C462" s="36" t="str">
        <f t="shared" si="2"/>
        <v/>
      </c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 spans="1:23" ht="13.9" x14ac:dyDescent="0.5">
      <c r="A463" s="29"/>
      <c r="B463" s="36"/>
      <c r="C463" s="36" t="str">
        <f t="shared" si="2"/>
        <v/>
      </c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 spans="1:23" ht="13.9" x14ac:dyDescent="0.5">
      <c r="A464" s="29"/>
      <c r="B464" s="36"/>
      <c r="C464" s="36" t="str">
        <f t="shared" si="2"/>
        <v/>
      </c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 spans="1:23" ht="13.9" x14ac:dyDescent="0.5">
      <c r="A465" s="29"/>
      <c r="B465" s="36"/>
      <c r="C465" s="36" t="str">
        <f t="shared" si="2"/>
        <v/>
      </c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 spans="1:23" ht="13.9" x14ac:dyDescent="0.5">
      <c r="A466" s="29"/>
      <c r="B466" s="36"/>
      <c r="C466" s="36" t="str">
        <f t="shared" si="2"/>
        <v/>
      </c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1:23" ht="13.9" x14ac:dyDescent="0.5">
      <c r="A467" s="29"/>
      <c r="B467" s="36"/>
      <c r="C467" s="36" t="str">
        <f t="shared" si="2"/>
        <v/>
      </c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 spans="1:23" ht="13.9" x14ac:dyDescent="0.5">
      <c r="A468" s="29"/>
      <c r="B468" s="36"/>
      <c r="C468" s="36" t="str">
        <f t="shared" si="2"/>
        <v/>
      </c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 spans="1:23" ht="13.9" x14ac:dyDescent="0.5">
      <c r="A469" s="29"/>
      <c r="B469" s="36"/>
      <c r="C469" s="36" t="str">
        <f t="shared" si="2"/>
        <v/>
      </c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 spans="1:23" ht="13.9" x14ac:dyDescent="0.5">
      <c r="A470" s="29"/>
      <c r="B470" s="36"/>
      <c r="C470" s="36" t="str">
        <f t="shared" si="2"/>
        <v/>
      </c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 spans="1:23" ht="13.9" x14ac:dyDescent="0.5">
      <c r="A471" s="29"/>
      <c r="B471" s="36"/>
      <c r="C471" s="36" t="str">
        <f t="shared" si="2"/>
        <v/>
      </c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 spans="1:23" ht="13.9" x14ac:dyDescent="0.5">
      <c r="A472" s="29"/>
      <c r="B472" s="36"/>
      <c r="C472" s="36" t="str">
        <f t="shared" si="2"/>
        <v/>
      </c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 spans="1:23" ht="13.9" x14ac:dyDescent="0.5">
      <c r="A473" s="29"/>
      <c r="B473" s="36"/>
      <c r="C473" s="36" t="str">
        <f t="shared" si="2"/>
        <v/>
      </c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 spans="1:23" ht="13.9" x14ac:dyDescent="0.5">
      <c r="A474" s="29"/>
      <c r="B474" s="36"/>
      <c r="C474" s="36" t="str">
        <f t="shared" si="2"/>
        <v/>
      </c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 spans="1:23" ht="13.9" x14ac:dyDescent="0.5">
      <c r="A475" s="29"/>
      <c r="B475" s="36"/>
      <c r="C475" s="36" t="str">
        <f t="shared" si="2"/>
        <v/>
      </c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 spans="1:23" ht="13.9" x14ac:dyDescent="0.5">
      <c r="A476" s="29"/>
      <c r="B476" s="36"/>
      <c r="C476" s="36" t="str">
        <f t="shared" si="2"/>
        <v/>
      </c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1:23" ht="13.9" x14ac:dyDescent="0.5">
      <c r="A477" s="29"/>
      <c r="B477" s="36"/>
      <c r="C477" s="36" t="str">
        <f t="shared" si="2"/>
        <v/>
      </c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 spans="1:23" ht="13.9" x14ac:dyDescent="0.5">
      <c r="A478" s="29"/>
      <c r="B478" s="36"/>
      <c r="C478" s="36" t="str">
        <f t="shared" si="2"/>
        <v/>
      </c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 spans="1:23" ht="13.9" x14ac:dyDescent="0.5">
      <c r="A479" s="29"/>
      <c r="B479" s="36"/>
      <c r="C479" s="36" t="str">
        <f t="shared" si="2"/>
        <v/>
      </c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1:23" ht="13.9" x14ac:dyDescent="0.5">
      <c r="A480" s="29"/>
      <c r="B480" s="36"/>
      <c r="C480" s="36" t="str">
        <f t="shared" si="2"/>
        <v/>
      </c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 spans="1:23" ht="13.9" x14ac:dyDescent="0.5">
      <c r="A481" s="29"/>
      <c r="B481" s="36"/>
      <c r="C481" s="36" t="str">
        <f t="shared" si="2"/>
        <v/>
      </c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 spans="1:23" ht="13.9" x14ac:dyDescent="0.5">
      <c r="A482" s="29"/>
      <c r="B482" s="36"/>
      <c r="C482" s="36" t="str">
        <f t="shared" si="2"/>
        <v/>
      </c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 spans="1:23" ht="13.9" x14ac:dyDescent="0.5">
      <c r="A483" s="29"/>
      <c r="B483" s="36"/>
      <c r="C483" s="36" t="str">
        <f t="shared" si="2"/>
        <v/>
      </c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 spans="1:23" ht="13.9" x14ac:dyDescent="0.5">
      <c r="A484" s="29"/>
      <c r="B484" s="36"/>
      <c r="C484" s="36" t="str">
        <f t="shared" si="2"/>
        <v/>
      </c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 spans="1:23" ht="13.9" x14ac:dyDescent="0.5">
      <c r="A485" s="29"/>
      <c r="B485" s="36"/>
      <c r="C485" s="36" t="str">
        <f t="shared" si="2"/>
        <v/>
      </c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 spans="1:23" ht="13.9" x14ac:dyDescent="0.5">
      <c r="A486" s="29"/>
      <c r="B486" s="36"/>
      <c r="C486" s="36" t="str">
        <f t="shared" si="2"/>
        <v/>
      </c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 spans="1:23" ht="13.9" x14ac:dyDescent="0.5">
      <c r="A487" s="29"/>
      <c r="B487" s="36"/>
      <c r="C487" s="36" t="str">
        <f t="shared" si="2"/>
        <v/>
      </c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1:23" ht="13.9" x14ac:dyDescent="0.5">
      <c r="A488" s="29"/>
      <c r="B488" s="36"/>
      <c r="C488" s="36" t="str">
        <f t="shared" si="2"/>
        <v/>
      </c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 spans="1:23" ht="13.9" x14ac:dyDescent="0.5">
      <c r="A489" s="29"/>
      <c r="B489" s="36"/>
      <c r="C489" s="36" t="str">
        <f t="shared" si="2"/>
        <v/>
      </c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 spans="1:23" ht="13.9" x14ac:dyDescent="0.5">
      <c r="A490" s="29"/>
      <c r="B490" s="36"/>
      <c r="C490" s="36" t="str">
        <f t="shared" si="2"/>
        <v/>
      </c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 spans="1:23" ht="13.9" x14ac:dyDescent="0.5">
      <c r="A491" s="29"/>
      <c r="B491" s="36"/>
      <c r="C491" s="36" t="str">
        <f t="shared" si="2"/>
        <v/>
      </c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 spans="1:23" ht="13.9" x14ac:dyDescent="0.5">
      <c r="A492" s="29"/>
      <c r="B492" s="36"/>
      <c r="C492" s="36" t="str">
        <f t="shared" si="2"/>
        <v/>
      </c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 spans="1:23" ht="13.9" x14ac:dyDescent="0.5">
      <c r="A493" s="29"/>
      <c r="B493" s="36"/>
      <c r="C493" s="36" t="str">
        <f t="shared" si="2"/>
        <v/>
      </c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 spans="1:23" ht="13.9" x14ac:dyDescent="0.5">
      <c r="A494" s="29"/>
      <c r="B494" s="36"/>
      <c r="C494" s="36" t="str">
        <f t="shared" si="2"/>
        <v/>
      </c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 spans="1:23" ht="13.9" x14ac:dyDescent="0.5">
      <c r="A495" s="29"/>
      <c r="B495" s="36"/>
      <c r="C495" s="36" t="str">
        <f t="shared" si="2"/>
        <v/>
      </c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 spans="1:23" ht="13.9" x14ac:dyDescent="0.5">
      <c r="A496" s="29"/>
      <c r="B496" s="36"/>
      <c r="C496" s="36" t="str">
        <f t="shared" si="2"/>
        <v/>
      </c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 spans="1:23" ht="13.9" x14ac:dyDescent="0.5">
      <c r="A497" s="29"/>
      <c r="B497" s="36"/>
      <c r="C497" s="36" t="str">
        <f t="shared" si="2"/>
        <v/>
      </c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 spans="1:23" ht="13.9" x14ac:dyDescent="0.5">
      <c r="A498" s="29"/>
      <c r="B498" s="36"/>
      <c r="C498" s="36" t="str">
        <f t="shared" si="2"/>
        <v/>
      </c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 spans="1:23" ht="13.9" x14ac:dyDescent="0.5">
      <c r="A499" s="29"/>
      <c r="B499" s="36"/>
      <c r="C499" s="36" t="str">
        <f t="shared" si="2"/>
        <v/>
      </c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 spans="1:23" ht="13.9" x14ac:dyDescent="0.5">
      <c r="A500" s="29"/>
      <c r="B500" s="36"/>
      <c r="C500" s="36" t="str">
        <f t="shared" si="2"/>
        <v/>
      </c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 spans="1:23" ht="13.9" x14ac:dyDescent="0.5">
      <c r="A501" s="29"/>
      <c r="B501" s="36"/>
      <c r="C501" s="36" t="str">
        <f t="shared" si="2"/>
        <v/>
      </c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 spans="1:23" ht="13.9" x14ac:dyDescent="0.5">
      <c r="A502" s="29"/>
      <c r="B502" s="36"/>
      <c r="C502" s="36" t="str">
        <f t="shared" si="2"/>
        <v/>
      </c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 spans="1:23" ht="13.9" x14ac:dyDescent="0.5">
      <c r="A503" s="29"/>
      <c r="B503" s="36"/>
      <c r="C503" s="36" t="str">
        <f t="shared" si="2"/>
        <v/>
      </c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 spans="1:23" ht="13.9" x14ac:dyDescent="0.5">
      <c r="A504" s="29"/>
      <c r="B504" s="36"/>
      <c r="C504" s="36" t="str">
        <f t="shared" si="2"/>
        <v/>
      </c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 spans="1:23" ht="13.9" x14ac:dyDescent="0.5">
      <c r="A505" s="29"/>
      <c r="B505" s="36"/>
      <c r="C505" s="36" t="str">
        <f t="shared" si="2"/>
        <v/>
      </c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1:23" ht="13.9" x14ac:dyDescent="0.5">
      <c r="A506" s="29"/>
      <c r="B506" s="36"/>
      <c r="C506" s="36" t="str">
        <f t="shared" si="2"/>
        <v/>
      </c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 spans="1:23" ht="13.9" x14ac:dyDescent="0.5">
      <c r="A507" s="29"/>
      <c r="B507" s="36"/>
      <c r="C507" s="36" t="str">
        <f t="shared" si="2"/>
        <v/>
      </c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 spans="1:23" ht="13.9" x14ac:dyDescent="0.5">
      <c r="A508" s="29"/>
      <c r="B508" s="36"/>
      <c r="C508" s="36" t="str">
        <f t="shared" si="2"/>
        <v/>
      </c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 spans="1:23" ht="13.9" x14ac:dyDescent="0.5">
      <c r="A509" s="29"/>
      <c r="B509" s="36"/>
      <c r="C509" s="36" t="str">
        <f t="shared" si="2"/>
        <v/>
      </c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 spans="1:23" ht="13.9" x14ac:dyDescent="0.5">
      <c r="A510" s="29"/>
      <c r="B510" s="36"/>
      <c r="C510" s="36" t="str">
        <f t="shared" si="2"/>
        <v/>
      </c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 spans="1:23" ht="13.9" x14ac:dyDescent="0.5">
      <c r="A511" s="29"/>
      <c r="B511" s="36"/>
      <c r="C511" s="36" t="str">
        <f t="shared" si="2"/>
        <v/>
      </c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 spans="1:23" ht="13.9" x14ac:dyDescent="0.5">
      <c r="A512" s="29"/>
      <c r="B512" s="36"/>
      <c r="C512" s="36" t="str">
        <f t="shared" si="2"/>
        <v/>
      </c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 spans="1:23" ht="13.9" x14ac:dyDescent="0.5">
      <c r="A513" s="29"/>
      <c r="B513" s="36"/>
      <c r="C513" s="36" t="str">
        <f t="shared" si="2"/>
        <v/>
      </c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 spans="1:23" ht="13.9" x14ac:dyDescent="0.5">
      <c r="A514" s="29"/>
      <c r="B514" s="36"/>
      <c r="C514" s="36" t="str">
        <f t="shared" si="2"/>
        <v/>
      </c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 spans="1:23" ht="13.9" x14ac:dyDescent="0.5">
      <c r="A515" s="29"/>
      <c r="B515" s="36"/>
      <c r="C515" s="36" t="str">
        <f t="shared" si="2"/>
        <v/>
      </c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 spans="1:23" ht="13.9" x14ac:dyDescent="0.5">
      <c r="A516" s="29"/>
      <c r="B516" s="36"/>
      <c r="C516" s="36" t="str">
        <f t="shared" si="2"/>
        <v/>
      </c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 spans="1:23" ht="13.9" x14ac:dyDescent="0.5">
      <c r="A517" s="29"/>
      <c r="B517" s="36"/>
      <c r="C517" s="36" t="str">
        <f t="shared" si="2"/>
        <v/>
      </c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 spans="1:23" ht="13.9" x14ac:dyDescent="0.5">
      <c r="A518" s="29"/>
      <c r="B518" s="36"/>
      <c r="C518" s="36" t="str">
        <f t="shared" si="2"/>
        <v/>
      </c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 spans="1:23" ht="13.9" x14ac:dyDescent="0.5">
      <c r="A519" s="29"/>
      <c r="B519" s="36"/>
      <c r="C519" s="36" t="str">
        <f t="shared" si="2"/>
        <v/>
      </c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 spans="1:23" ht="13.9" x14ac:dyDescent="0.5">
      <c r="A520" s="29"/>
      <c r="B520" s="36"/>
      <c r="C520" s="36" t="str">
        <f t="shared" si="2"/>
        <v/>
      </c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 spans="1:23" ht="13.9" x14ac:dyDescent="0.5">
      <c r="A521" s="29"/>
      <c r="B521" s="36"/>
      <c r="C521" s="36" t="str">
        <f t="shared" si="2"/>
        <v/>
      </c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1:23" ht="13.9" x14ac:dyDescent="0.5">
      <c r="A522" s="29"/>
      <c r="B522" s="36"/>
      <c r="C522" s="36" t="str">
        <f t="shared" si="2"/>
        <v/>
      </c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 spans="1:23" ht="13.9" x14ac:dyDescent="0.5">
      <c r="A523" s="29"/>
      <c r="B523" s="36"/>
      <c r="C523" s="36" t="str">
        <f t="shared" si="2"/>
        <v/>
      </c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 spans="1:23" ht="13.9" x14ac:dyDescent="0.5">
      <c r="A524" s="29"/>
      <c r="B524" s="36"/>
      <c r="C524" s="36" t="str">
        <f t="shared" si="2"/>
        <v/>
      </c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 spans="1:23" ht="13.9" x14ac:dyDescent="0.5">
      <c r="A525" s="29"/>
      <c r="B525" s="36"/>
      <c r="C525" s="36" t="str">
        <f t="shared" si="2"/>
        <v/>
      </c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 spans="1:23" ht="13.9" x14ac:dyDescent="0.5">
      <c r="A526" s="29"/>
      <c r="B526" s="36"/>
      <c r="C526" s="36" t="str">
        <f t="shared" si="2"/>
        <v/>
      </c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 spans="1:23" ht="13.9" x14ac:dyDescent="0.5">
      <c r="A527" s="29"/>
      <c r="B527" s="36"/>
      <c r="C527" s="36" t="str">
        <f t="shared" si="2"/>
        <v/>
      </c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 spans="1:23" ht="13.9" x14ac:dyDescent="0.5">
      <c r="A528" s="29"/>
      <c r="B528" s="36"/>
      <c r="C528" s="36" t="str">
        <f t="shared" si="2"/>
        <v/>
      </c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 spans="1:23" ht="13.9" x14ac:dyDescent="0.5">
      <c r="A529" s="29"/>
      <c r="B529" s="36"/>
      <c r="C529" s="36" t="str">
        <f t="shared" si="2"/>
        <v/>
      </c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 spans="1:23" ht="13.9" x14ac:dyDescent="0.5">
      <c r="A530" s="29"/>
      <c r="B530" s="36"/>
      <c r="C530" s="36" t="str">
        <f t="shared" si="2"/>
        <v/>
      </c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1:23" ht="13.9" x14ac:dyDescent="0.5">
      <c r="A531" s="29"/>
      <c r="B531" s="36"/>
      <c r="C531" s="36" t="str">
        <f t="shared" si="2"/>
        <v/>
      </c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 spans="1:23" ht="13.9" x14ac:dyDescent="0.5">
      <c r="A532" s="29"/>
      <c r="B532" s="36"/>
      <c r="C532" s="36" t="str">
        <f t="shared" si="2"/>
        <v/>
      </c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 spans="1:23" ht="13.9" x14ac:dyDescent="0.5">
      <c r="A533" s="29"/>
      <c r="B533" s="36"/>
      <c r="C533" s="36" t="str">
        <f t="shared" si="2"/>
        <v/>
      </c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 spans="1:23" ht="13.9" x14ac:dyDescent="0.5">
      <c r="A534" s="29"/>
      <c r="B534" s="36"/>
      <c r="C534" s="36" t="str">
        <f t="shared" si="2"/>
        <v/>
      </c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 spans="1:23" ht="13.9" x14ac:dyDescent="0.5">
      <c r="A535" s="29"/>
      <c r="B535" s="36"/>
      <c r="C535" s="36" t="str">
        <f t="shared" si="2"/>
        <v/>
      </c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 spans="1:23" ht="13.9" x14ac:dyDescent="0.5">
      <c r="A536" s="29"/>
      <c r="B536" s="36"/>
      <c r="C536" s="36" t="str">
        <f t="shared" si="2"/>
        <v/>
      </c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 spans="1:23" ht="13.9" x14ac:dyDescent="0.5">
      <c r="A537" s="29"/>
      <c r="B537" s="36"/>
      <c r="C537" s="36" t="str">
        <f t="shared" si="2"/>
        <v/>
      </c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1:23" ht="13.9" x14ac:dyDescent="0.5">
      <c r="A538" s="29"/>
      <c r="B538" s="36"/>
      <c r="C538" s="36" t="str">
        <f t="shared" si="2"/>
        <v/>
      </c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 spans="1:23" ht="13.9" x14ac:dyDescent="0.5">
      <c r="A539" s="29"/>
      <c r="B539" s="36"/>
      <c r="C539" s="36" t="str">
        <f t="shared" si="2"/>
        <v/>
      </c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 spans="1:23" ht="13.9" x14ac:dyDescent="0.5">
      <c r="A540" s="29"/>
      <c r="B540" s="36"/>
      <c r="C540" s="36" t="str">
        <f t="shared" si="2"/>
        <v/>
      </c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 spans="1:23" ht="13.9" x14ac:dyDescent="0.5">
      <c r="A541" s="29"/>
      <c r="B541" s="36"/>
      <c r="C541" s="36" t="str">
        <f t="shared" si="2"/>
        <v/>
      </c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 spans="1:23" ht="13.9" x14ac:dyDescent="0.5">
      <c r="A542" s="29"/>
      <c r="B542" s="36"/>
      <c r="C542" s="36" t="str">
        <f t="shared" si="2"/>
        <v/>
      </c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 spans="1:23" ht="13.9" x14ac:dyDescent="0.5">
      <c r="A543" s="29"/>
      <c r="B543" s="36"/>
      <c r="C543" s="36" t="str">
        <f t="shared" si="2"/>
        <v/>
      </c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 spans="1:23" ht="13.9" x14ac:dyDescent="0.5">
      <c r="A544" s="29"/>
      <c r="B544" s="36"/>
      <c r="C544" s="36" t="str">
        <f t="shared" si="2"/>
        <v/>
      </c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 spans="1:23" ht="13.9" x14ac:dyDescent="0.5">
      <c r="A545" s="29"/>
      <c r="B545" s="36"/>
      <c r="C545" s="36" t="str">
        <f t="shared" si="2"/>
        <v/>
      </c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 spans="1:23" ht="13.9" x14ac:dyDescent="0.5">
      <c r="A546" s="29"/>
      <c r="B546" s="36"/>
      <c r="C546" s="36" t="str">
        <f t="shared" si="2"/>
        <v/>
      </c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 spans="1:23" ht="13.9" x14ac:dyDescent="0.5">
      <c r="A547" s="29"/>
      <c r="B547" s="36"/>
      <c r="C547" s="36" t="str">
        <f t="shared" si="2"/>
        <v/>
      </c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 spans="1:23" ht="13.9" x14ac:dyDescent="0.5">
      <c r="A548" s="29"/>
      <c r="B548" s="36"/>
      <c r="C548" s="36" t="str">
        <f t="shared" si="2"/>
        <v/>
      </c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 spans="1:23" ht="13.9" x14ac:dyDescent="0.5">
      <c r="A549" s="29"/>
      <c r="B549" s="36"/>
      <c r="C549" s="36" t="str">
        <f t="shared" si="2"/>
        <v/>
      </c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 spans="1:23" ht="13.9" x14ac:dyDescent="0.5">
      <c r="A550" s="29"/>
      <c r="B550" s="36"/>
      <c r="C550" s="36" t="str">
        <f t="shared" si="2"/>
        <v/>
      </c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 spans="1:23" ht="13.9" x14ac:dyDescent="0.5">
      <c r="A551" s="29"/>
      <c r="B551" s="36"/>
      <c r="C551" s="36" t="str">
        <f t="shared" ref="C551:C805" si="3">IF(A551="","",COUNTIF($A$5:$H$10,A551)*50 + IFERROR(#REF!,0))</f>
        <v/>
      </c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 spans="1:23" ht="13.9" x14ac:dyDescent="0.5">
      <c r="A552" s="29"/>
      <c r="B552" s="36"/>
      <c r="C552" s="36" t="str">
        <f t="shared" si="3"/>
        <v/>
      </c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 spans="1:23" ht="13.9" x14ac:dyDescent="0.5">
      <c r="A553" s="29"/>
      <c r="B553" s="36"/>
      <c r="C553" s="36" t="str">
        <f t="shared" si="3"/>
        <v/>
      </c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 spans="1:23" ht="13.9" x14ac:dyDescent="0.5">
      <c r="A554" s="29"/>
      <c r="B554" s="36"/>
      <c r="C554" s="36" t="str">
        <f t="shared" si="3"/>
        <v/>
      </c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 spans="1:23" ht="13.9" x14ac:dyDescent="0.5">
      <c r="A555" s="29"/>
      <c r="B555" s="36"/>
      <c r="C555" s="36" t="str">
        <f t="shared" si="3"/>
        <v/>
      </c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 spans="1:23" ht="13.9" x14ac:dyDescent="0.5">
      <c r="A556" s="29"/>
      <c r="B556" s="36"/>
      <c r="C556" s="36" t="str">
        <f t="shared" si="3"/>
        <v/>
      </c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 spans="1:23" ht="13.9" x14ac:dyDescent="0.5">
      <c r="A557" s="29"/>
      <c r="B557" s="36"/>
      <c r="C557" s="36" t="str">
        <f t="shared" si="3"/>
        <v/>
      </c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 spans="1:23" ht="13.9" x14ac:dyDescent="0.5">
      <c r="A558" s="29"/>
      <c r="B558" s="36"/>
      <c r="C558" s="36" t="str">
        <f t="shared" si="3"/>
        <v/>
      </c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1:23" ht="13.9" x14ac:dyDescent="0.5">
      <c r="A559" s="29"/>
      <c r="B559" s="36"/>
      <c r="C559" s="36" t="str">
        <f t="shared" si="3"/>
        <v/>
      </c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 spans="1:23" ht="13.9" x14ac:dyDescent="0.5">
      <c r="A560" s="29"/>
      <c r="B560" s="36"/>
      <c r="C560" s="36" t="str">
        <f t="shared" si="3"/>
        <v/>
      </c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 spans="1:23" ht="13.9" x14ac:dyDescent="0.5">
      <c r="A561" s="29"/>
      <c r="B561" s="36"/>
      <c r="C561" s="36" t="str">
        <f t="shared" si="3"/>
        <v/>
      </c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 spans="1:23" ht="13.9" x14ac:dyDescent="0.5">
      <c r="A562" s="29"/>
      <c r="B562" s="36"/>
      <c r="C562" s="36" t="str">
        <f t="shared" si="3"/>
        <v/>
      </c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 spans="1:23" ht="13.9" x14ac:dyDescent="0.5">
      <c r="A563" s="29"/>
      <c r="B563" s="36"/>
      <c r="C563" s="36" t="str">
        <f t="shared" si="3"/>
        <v/>
      </c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 spans="1:23" ht="13.9" x14ac:dyDescent="0.5">
      <c r="A564" s="29"/>
      <c r="B564" s="36"/>
      <c r="C564" s="36" t="str">
        <f t="shared" si="3"/>
        <v/>
      </c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 spans="1:23" ht="13.9" x14ac:dyDescent="0.5">
      <c r="A565" s="29"/>
      <c r="B565" s="36"/>
      <c r="C565" s="36" t="str">
        <f t="shared" si="3"/>
        <v/>
      </c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 spans="1:23" ht="13.9" x14ac:dyDescent="0.5">
      <c r="A566" s="29"/>
      <c r="B566" s="36"/>
      <c r="C566" s="36" t="str">
        <f t="shared" si="3"/>
        <v/>
      </c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 spans="1:23" ht="13.9" x14ac:dyDescent="0.5">
      <c r="A567" s="29"/>
      <c r="B567" s="36"/>
      <c r="C567" s="36" t="str">
        <f t="shared" si="3"/>
        <v/>
      </c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 spans="1:23" ht="13.9" x14ac:dyDescent="0.5">
      <c r="A568" s="29"/>
      <c r="B568" s="36"/>
      <c r="C568" s="36" t="str">
        <f t="shared" si="3"/>
        <v/>
      </c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 spans="1:23" ht="13.9" x14ac:dyDescent="0.5">
      <c r="A569" s="29"/>
      <c r="B569" s="36"/>
      <c r="C569" s="36" t="str">
        <f t="shared" si="3"/>
        <v/>
      </c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 spans="1:23" ht="13.9" x14ac:dyDescent="0.5">
      <c r="A570" s="29"/>
      <c r="B570" s="36"/>
      <c r="C570" s="36" t="str">
        <f t="shared" si="3"/>
        <v/>
      </c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 spans="1:23" ht="13.9" x14ac:dyDescent="0.5">
      <c r="A571" s="29"/>
      <c r="B571" s="36"/>
      <c r="C571" s="36" t="str">
        <f t="shared" si="3"/>
        <v/>
      </c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 spans="1:23" ht="13.9" x14ac:dyDescent="0.5">
      <c r="A572" s="29"/>
      <c r="B572" s="36"/>
      <c r="C572" s="36" t="str">
        <f t="shared" si="3"/>
        <v/>
      </c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 spans="1:23" ht="13.9" x14ac:dyDescent="0.5">
      <c r="A573" s="29"/>
      <c r="B573" s="36"/>
      <c r="C573" s="36" t="str">
        <f t="shared" si="3"/>
        <v/>
      </c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 spans="1:23" ht="13.9" x14ac:dyDescent="0.5">
      <c r="A574" s="29"/>
      <c r="B574" s="36"/>
      <c r="C574" s="36" t="str">
        <f t="shared" si="3"/>
        <v/>
      </c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 spans="1:23" ht="13.9" x14ac:dyDescent="0.5">
      <c r="A575" s="29"/>
      <c r="B575" s="36"/>
      <c r="C575" s="36" t="str">
        <f t="shared" si="3"/>
        <v/>
      </c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 spans="1:23" ht="13.9" x14ac:dyDescent="0.5">
      <c r="A576" s="29"/>
      <c r="B576" s="36"/>
      <c r="C576" s="36" t="str">
        <f t="shared" si="3"/>
        <v/>
      </c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 spans="1:23" ht="13.9" x14ac:dyDescent="0.5">
      <c r="A577" s="29"/>
      <c r="B577" s="36"/>
      <c r="C577" s="36" t="str">
        <f t="shared" si="3"/>
        <v/>
      </c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 spans="1:23" ht="13.9" x14ac:dyDescent="0.5">
      <c r="A578" s="29"/>
      <c r="B578" s="36"/>
      <c r="C578" s="36" t="str">
        <f t="shared" si="3"/>
        <v/>
      </c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 spans="1:23" ht="13.9" x14ac:dyDescent="0.5">
      <c r="A579" s="29"/>
      <c r="B579" s="36"/>
      <c r="C579" s="36" t="str">
        <f t="shared" si="3"/>
        <v/>
      </c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 spans="1:23" ht="13.9" x14ac:dyDescent="0.5">
      <c r="A580" s="29"/>
      <c r="B580" s="36"/>
      <c r="C580" s="36" t="str">
        <f t="shared" si="3"/>
        <v/>
      </c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 spans="1:23" ht="13.9" x14ac:dyDescent="0.5">
      <c r="A581" s="29"/>
      <c r="B581" s="36"/>
      <c r="C581" s="36" t="str">
        <f t="shared" si="3"/>
        <v/>
      </c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 spans="1:23" ht="13.9" x14ac:dyDescent="0.5">
      <c r="A582" s="29"/>
      <c r="B582" s="36"/>
      <c r="C582" s="36" t="str">
        <f t="shared" si="3"/>
        <v/>
      </c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 spans="1:23" ht="13.9" x14ac:dyDescent="0.5">
      <c r="A583" s="29"/>
      <c r="B583" s="36"/>
      <c r="C583" s="36" t="str">
        <f t="shared" si="3"/>
        <v/>
      </c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 spans="1:23" ht="13.9" x14ac:dyDescent="0.5">
      <c r="A584" s="29"/>
      <c r="B584" s="36"/>
      <c r="C584" s="36" t="str">
        <f t="shared" si="3"/>
        <v/>
      </c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 spans="1:23" ht="13.9" x14ac:dyDescent="0.5">
      <c r="A585" s="29"/>
      <c r="B585" s="36"/>
      <c r="C585" s="36" t="str">
        <f t="shared" si="3"/>
        <v/>
      </c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 spans="1:23" ht="13.9" x14ac:dyDescent="0.5">
      <c r="A586" s="29"/>
      <c r="B586" s="36"/>
      <c r="C586" s="36" t="str">
        <f t="shared" si="3"/>
        <v/>
      </c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 spans="1:23" ht="13.9" x14ac:dyDescent="0.5">
      <c r="A587" s="29"/>
      <c r="B587" s="36"/>
      <c r="C587" s="36" t="str">
        <f t="shared" si="3"/>
        <v/>
      </c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 spans="1:23" ht="13.9" x14ac:dyDescent="0.5">
      <c r="A588" s="29"/>
      <c r="B588" s="36"/>
      <c r="C588" s="36" t="str">
        <f t="shared" si="3"/>
        <v/>
      </c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 spans="1:23" ht="13.9" x14ac:dyDescent="0.5">
      <c r="A589" s="29"/>
      <c r="B589" s="36"/>
      <c r="C589" s="36" t="str">
        <f t="shared" si="3"/>
        <v/>
      </c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 spans="1:23" ht="13.9" x14ac:dyDescent="0.5">
      <c r="A590" s="29"/>
      <c r="B590" s="36"/>
      <c r="C590" s="36" t="str">
        <f t="shared" si="3"/>
        <v/>
      </c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 spans="1:23" ht="13.9" x14ac:dyDescent="0.5">
      <c r="A591" s="29"/>
      <c r="B591" s="36"/>
      <c r="C591" s="36" t="str">
        <f t="shared" si="3"/>
        <v/>
      </c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 spans="1:23" ht="13.9" x14ac:dyDescent="0.5">
      <c r="A592" s="29"/>
      <c r="B592" s="36"/>
      <c r="C592" s="36" t="str">
        <f t="shared" si="3"/>
        <v/>
      </c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 spans="1:23" ht="13.9" x14ac:dyDescent="0.5">
      <c r="A593" s="29"/>
      <c r="B593" s="36"/>
      <c r="C593" s="36" t="str">
        <f t="shared" si="3"/>
        <v/>
      </c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 spans="1:23" ht="13.9" x14ac:dyDescent="0.5">
      <c r="A594" s="29"/>
      <c r="B594" s="36"/>
      <c r="C594" s="36" t="str">
        <f t="shared" si="3"/>
        <v/>
      </c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 spans="1:23" ht="13.9" x14ac:dyDescent="0.5">
      <c r="A595" s="29"/>
      <c r="B595" s="36"/>
      <c r="C595" s="36" t="str">
        <f t="shared" si="3"/>
        <v/>
      </c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 spans="1:23" ht="13.9" x14ac:dyDescent="0.5">
      <c r="A596" s="29"/>
      <c r="B596" s="36"/>
      <c r="C596" s="36" t="str">
        <f t="shared" si="3"/>
        <v/>
      </c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 spans="1:23" ht="13.9" x14ac:dyDescent="0.5">
      <c r="A597" s="29"/>
      <c r="B597" s="36"/>
      <c r="C597" s="36" t="str">
        <f t="shared" si="3"/>
        <v/>
      </c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 spans="1:23" ht="13.9" x14ac:dyDescent="0.5">
      <c r="A598" s="29"/>
      <c r="B598" s="36"/>
      <c r="C598" s="36" t="str">
        <f t="shared" si="3"/>
        <v/>
      </c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 spans="1:23" ht="13.9" x14ac:dyDescent="0.5">
      <c r="A599" s="29"/>
      <c r="B599" s="36"/>
      <c r="C599" s="36" t="str">
        <f t="shared" si="3"/>
        <v/>
      </c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 spans="1:23" ht="13.9" x14ac:dyDescent="0.5">
      <c r="A600" s="29"/>
      <c r="B600" s="36"/>
      <c r="C600" s="36" t="str">
        <f t="shared" si="3"/>
        <v/>
      </c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 spans="1:23" ht="13.9" x14ac:dyDescent="0.5">
      <c r="A601" s="29"/>
      <c r="B601" s="36"/>
      <c r="C601" s="36" t="str">
        <f t="shared" si="3"/>
        <v/>
      </c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 spans="1:23" ht="13.9" x14ac:dyDescent="0.5">
      <c r="A602" s="29"/>
      <c r="B602" s="36"/>
      <c r="C602" s="36" t="str">
        <f t="shared" si="3"/>
        <v/>
      </c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 spans="1:23" ht="13.9" x14ac:dyDescent="0.5">
      <c r="A603" s="29"/>
      <c r="B603" s="36"/>
      <c r="C603" s="36" t="str">
        <f t="shared" si="3"/>
        <v/>
      </c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 spans="1:23" ht="13.9" x14ac:dyDescent="0.5">
      <c r="A604" s="29"/>
      <c r="B604" s="36"/>
      <c r="C604" s="36" t="str">
        <f t="shared" si="3"/>
        <v/>
      </c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 spans="1:23" ht="13.9" x14ac:dyDescent="0.5">
      <c r="A605" s="29"/>
      <c r="B605" s="36"/>
      <c r="C605" s="36" t="str">
        <f t="shared" si="3"/>
        <v/>
      </c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 spans="1:23" ht="13.9" x14ac:dyDescent="0.5">
      <c r="A606" s="29"/>
      <c r="B606" s="36"/>
      <c r="C606" s="36" t="str">
        <f t="shared" si="3"/>
        <v/>
      </c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 spans="1:23" ht="13.9" x14ac:dyDescent="0.5">
      <c r="A607" s="29"/>
      <c r="B607" s="36"/>
      <c r="C607" s="36" t="str">
        <f t="shared" si="3"/>
        <v/>
      </c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 spans="1:23" ht="13.9" x14ac:dyDescent="0.5">
      <c r="A608" s="29"/>
      <c r="B608" s="36"/>
      <c r="C608" s="36" t="str">
        <f t="shared" si="3"/>
        <v/>
      </c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 spans="1:23" ht="13.9" x14ac:dyDescent="0.5">
      <c r="A609" s="29"/>
      <c r="B609" s="36"/>
      <c r="C609" s="36" t="str">
        <f t="shared" si="3"/>
        <v/>
      </c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 spans="1:23" ht="13.9" x14ac:dyDescent="0.5">
      <c r="A610" s="29"/>
      <c r="B610" s="36"/>
      <c r="C610" s="36" t="str">
        <f t="shared" si="3"/>
        <v/>
      </c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 spans="1:23" ht="13.9" x14ac:dyDescent="0.5">
      <c r="A611" s="29"/>
      <c r="B611" s="36"/>
      <c r="C611" s="36" t="str">
        <f t="shared" si="3"/>
        <v/>
      </c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 spans="1:23" ht="13.9" x14ac:dyDescent="0.5">
      <c r="A612" s="29"/>
      <c r="B612" s="36"/>
      <c r="C612" s="36" t="str">
        <f t="shared" si="3"/>
        <v/>
      </c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 spans="1:23" ht="13.9" x14ac:dyDescent="0.5">
      <c r="A613" s="29"/>
      <c r="B613" s="36"/>
      <c r="C613" s="36" t="str">
        <f t="shared" si="3"/>
        <v/>
      </c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 spans="1:23" ht="13.9" x14ac:dyDescent="0.5">
      <c r="A614" s="29"/>
      <c r="B614" s="36"/>
      <c r="C614" s="36" t="str">
        <f t="shared" si="3"/>
        <v/>
      </c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 spans="1:23" ht="13.9" x14ac:dyDescent="0.5">
      <c r="A615" s="29"/>
      <c r="B615" s="36"/>
      <c r="C615" s="36" t="str">
        <f t="shared" si="3"/>
        <v/>
      </c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 spans="1:23" ht="13.9" x14ac:dyDescent="0.5">
      <c r="A616" s="29"/>
      <c r="B616" s="36"/>
      <c r="C616" s="36" t="str">
        <f t="shared" si="3"/>
        <v/>
      </c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 spans="1:23" ht="13.9" x14ac:dyDescent="0.5">
      <c r="A617" s="29"/>
      <c r="B617" s="36"/>
      <c r="C617" s="36" t="str">
        <f t="shared" si="3"/>
        <v/>
      </c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 spans="1:23" ht="13.9" x14ac:dyDescent="0.5">
      <c r="A618" s="29"/>
      <c r="B618" s="36"/>
      <c r="C618" s="36" t="str">
        <f t="shared" si="3"/>
        <v/>
      </c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 spans="1:23" ht="13.9" x14ac:dyDescent="0.5">
      <c r="A619" s="29"/>
      <c r="B619" s="36"/>
      <c r="C619" s="36" t="str">
        <f t="shared" si="3"/>
        <v/>
      </c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 spans="1:23" ht="13.9" x14ac:dyDescent="0.5">
      <c r="A620" s="29"/>
      <c r="B620" s="36"/>
      <c r="C620" s="36" t="str">
        <f t="shared" si="3"/>
        <v/>
      </c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 spans="1:23" ht="13.9" x14ac:dyDescent="0.5">
      <c r="A621" s="29"/>
      <c r="B621" s="36"/>
      <c r="C621" s="36" t="str">
        <f t="shared" si="3"/>
        <v/>
      </c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 spans="1:23" ht="13.9" x14ac:dyDescent="0.5">
      <c r="A622" s="29"/>
      <c r="B622" s="36"/>
      <c r="C622" s="36" t="str">
        <f t="shared" si="3"/>
        <v/>
      </c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 spans="1:23" ht="13.9" x14ac:dyDescent="0.5">
      <c r="A623" s="29"/>
      <c r="B623" s="36"/>
      <c r="C623" s="36" t="str">
        <f t="shared" si="3"/>
        <v/>
      </c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 spans="1:23" ht="13.9" x14ac:dyDescent="0.5">
      <c r="A624" s="29"/>
      <c r="B624" s="36"/>
      <c r="C624" s="36" t="str">
        <f t="shared" si="3"/>
        <v/>
      </c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 spans="1:23" ht="13.9" x14ac:dyDescent="0.5">
      <c r="A625" s="29"/>
      <c r="B625" s="36"/>
      <c r="C625" s="36" t="str">
        <f t="shared" si="3"/>
        <v/>
      </c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 spans="1:23" ht="13.9" x14ac:dyDescent="0.5">
      <c r="A626" s="29"/>
      <c r="B626" s="36"/>
      <c r="C626" s="36" t="str">
        <f t="shared" si="3"/>
        <v/>
      </c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 spans="1:23" ht="13.9" x14ac:dyDescent="0.5">
      <c r="A627" s="29"/>
      <c r="B627" s="36"/>
      <c r="C627" s="36" t="str">
        <f t="shared" si="3"/>
        <v/>
      </c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1:23" ht="13.9" x14ac:dyDescent="0.5">
      <c r="A628" s="29"/>
      <c r="B628" s="36"/>
      <c r="C628" s="36" t="str">
        <f t="shared" si="3"/>
        <v/>
      </c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 spans="1:23" ht="13.9" x14ac:dyDescent="0.5">
      <c r="A629" s="29"/>
      <c r="B629" s="36"/>
      <c r="C629" s="36" t="str">
        <f t="shared" si="3"/>
        <v/>
      </c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 spans="1:23" ht="13.9" x14ac:dyDescent="0.5">
      <c r="A630" s="29"/>
      <c r="B630" s="36"/>
      <c r="C630" s="36" t="str">
        <f t="shared" si="3"/>
        <v/>
      </c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 spans="1:23" ht="13.9" x14ac:dyDescent="0.5">
      <c r="A631" s="29"/>
      <c r="B631" s="36"/>
      <c r="C631" s="36" t="str">
        <f t="shared" si="3"/>
        <v/>
      </c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 spans="1:23" ht="13.9" x14ac:dyDescent="0.5">
      <c r="A632" s="29"/>
      <c r="B632" s="36"/>
      <c r="C632" s="36" t="str">
        <f t="shared" si="3"/>
        <v/>
      </c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 spans="1:23" ht="13.9" x14ac:dyDescent="0.5">
      <c r="A633" s="29"/>
      <c r="B633" s="36"/>
      <c r="C633" s="36" t="str">
        <f t="shared" si="3"/>
        <v/>
      </c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 spans="1:23" ht="13.9" x14ac:dyDescent="0.5">
      <c r="A634" s="29"/>
      <c r="B634" s="36"/>
      <c r="C634" s="36" t="str">
        <f t="shared" si="3"/>
        <v/>
      </c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 spans="1:23" ht="13.9" x14ac:dyDescent="0.5">
      <c r="A635" s="29"/>
      <c r="B635" s="36"/>
      <c r="C635" s="36" t="str">
        <f t="shared" si="3"/>
        <v/>
      </c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 spans="1:23" ht="13.9" x14ac:dyDescent="0.5">
      <c r="A636" s="29"/>
      <c r="B636" s="36"/>
      <c r="C636" s="36" t="str">
        <f t="shared" si="3"/>
        <v/>
      </c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1:23" ht="13.9" x14ac:dyDescent="0.5">
      <c r="A637" s="29"/>
      <c r="B637" s="36"/>
      <c r="C637" s="36" t="str">
        <f t="shared" si="3"/>
        <v/>
      </c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 spans="1:23" ht="13.9" x14ac:dyDescent="0.5">
      <c r="A638" s="29"/>
      <c r="B638" s="36"/>
      <c r="C638" s="36" t="str">
        <f t="shared" si="3"/>
        <v/>
      </c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 spans="1:23" ht="13.9" x14ac:dyDescent="0.5">
      <c r="A639" s="29"/>
      <c r="B639" s="36"/>
      <c r="C639" s="36" t="str">
        <f t="shared" si="3"/>
        <v/>
      </c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 spans="1:23" ht="13.9" x14ac:dyDescent="0.5">
      <c r="A640" s="29"/>
      <c r="B640" s="36"/>
      <c r="C640" s="36" t="str">
        <f t="shared" si="3"/>
        <v/>
      </c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 spans="1:23" ht="13.9" x14ac:dyDescent="0.5">
      <c r="A641" s="29"/>
      <c r="B641" s="36"/>
      <c r="C641" s="36" t="str">
        <f t="shared" si="3"/>
        <v/>
      </c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 spans="1:23" ht="13.9" x14ac:dyDescent="0.5">
      <c r="A642" s="29"/>
      <c r="B642" s="36"/>
      <c r="C642" s="36" t="str">
        <f t="shared" si="3"/>
        <v/>
      </c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 spans="1:23" ht="13.9" x14ac:dyDescent="0.5">
      <c r="A643" s="29"/>
      <c r="B643" s="36"/>
      <c r="C643" s="36" t="str">
        <f t="shared" si="3"/>
        <v/>
      </c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 spans="1:23" ht="13.9" x14ac:dyDescent="0.5">
      <c r="A644" s="29"/>
      <c r="B644" s="36"/>
      <c r="C644" s="36" t="str">
        <f t="shared" si="3"/>
        <v/>
      </c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 spans="1:23" ht="13.9" x14ac:dyDescent="0.5">
      <c r="A645" s="29"/>
      <c r="B645" s="36"/>
      <c r="C645" s="36" t="str">
        <f t="shared" si="3"/>
        <v/>
      </c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 spans="1:23" ht="13.9" x14ac:dyDescent="0.5">
      <c r="A646" s="29"/>
      <c r="B646" s="36"/>
      <c r="C646" s="36" t="str">
        <f t="shared" si="3"/>
        <v/>
      </c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1:23" ht="13.9" x14ac:dyDescent="0.5">
      <c r="A647" s="29"/>
      <c r="B647" s="36"/>
      <c r="C647" s="36" t="str">
        <f t="shared" si="3"/>
        <v/>
      </c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 spans="1:23" ht="13.9" x14ac:dyDescent="0.5">
      <c r="A648" s="29"/>
      <c r="B648" s="36"/>
      <c r="C648" s="36" t="str">
        <f t="shared" si="3"/>
        <v/>
      </c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 spans="1:23" ht="13.9" x14ac:dyDescent="0.5">
      <c r="A649" s="29"/>
      <c r="B649" s="36"/>
      <c r="C649" s="36" t="str">
        <f t="shared" si="3"/>
        <v/>
      </c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 spans="1:23" ht="13.9" x14ac:dyDescent="0.5">
      <c r="A650" s="29"/>
      <c r="B650" s="36"/>
      <c r="C650" s="36" t="str">
        <f t="shared" si="3"/>
        <v/>
      </c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 spans="1:23" ht="13.9" x14ac:dyDescent="0.5">
      <c r="A651" s="29"/>
      <c r="B651" s="36"/>
      <c r="C651" s="36" t="str">
        <f t="shared" si="3"/>
        <v/>
      </c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 spans="1:23" ht="13.9" x14ac:dyDescent="0.5">
      <c r="A652" s="29"/>
      <c r="B652" s="36"/>
      <c r="C652" s="36" t="str">
        <f t="shared" si="3"/>
        <v/>
      </c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 spans="1:23" ht="13.9" x14ac:dyDescent="0.5">
      <c r="A653" s="29"/>
      <c r="B653" s="36"/>
      <c r="C653" s="36" t="str">
        <f t="shared" si="3"/>
        <v/>
      </c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 spans="1:23" ht="13.9" x14ac:dyDescent="0.5">
      <c r="A654" s="29"/>
      <c r="B654" s="36"/>
      <c r="C654" s="36" t="str">
        <f t="shared" si="3"/>
        <v/>
      </c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 spans="1:23" ht="13.9" x14ac:dyDescent="0.5">
      <c r="A655" s="29"/>
      <c r="B655" s="36"/>
      <c r="C655" s="36" t="str">
        <f t="shared" si="3"/>
        <v/>
      </c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1:23" ht="13.9" x14ac:dyDescent="0.5">
      <c r="A656" s="29"/>
      <c r="B656" s="36"/>
      <c r="C656" s="36" t="str">
        <f t="shared" si="3"/>
        <v/>
      </c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 spans="1:23" ht="13.9" x14ac:dyDescent="0.5">
      <c r="A657" s="29"/>
      <c r="B657" s="36"/>
      <c r="C657" s="36" t="str">
        <f t="shared" si="3"/>
        <v/>
      </c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 spans="1:23" ht="13.9" x14ac:dyDescent="0.5">
      <c r="A658" s="29"/>
      <c r="B658" s="36"/>
      <c r="C658" s="36" t="str">
        <f t="shared" si="3"/>
        <v/>
      </c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 spans="1:23" ht="13.9" x14ac:dyDescent="0.5">
      <c r="A659" s="29"/>
      <c r="B659" s="36"/>
      <c r="C659" s="36" t="str">
        <f t="shared" si="3"/>
        <v/>
      </c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 spans="1:23" ht="13.9" x14ac:dyDescent="0.5">
      <c r="A660" s="29"/>
      <c r="B660" s="36"/>
      <c r="C660" s="36" t="str">
        <f t="shared" si="3"/>
        <v/>
      </c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 spans="1:23" ht="13.9" x14ac:dyDescent="0.5">
      <c r="A661" s="29"/>
      <c r="B661" s="36"/>
      <c r="C661" s="36" t="str">
        <f t="shared" si="3"/>
        <v/>
      </c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 spans="1:23" ht="13.9" x14ac:dyDescent="0.5">
      <c r="A662" s="29"/>
      <c r="B662" s="36"/>
      <c r="C662" s="36" t="str">
        <f t="shared" si="3"/>
        <v/>
      </c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 spans="1:23" ht="13.9" x14ac:dyDescent="0.5">
      <c r="A663" s="29"/>
      <c r="B663" s="36"/>
      <c r="C663" s="36" t="str">
        <f t="shared" si="3"/>
        <v/>
      </c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 spans="1:23" ht="13.9" x14ac:dyDescent="0.5">
      <c r="A664" s="29"/>
      <c r="B664" s="36"/>
      <c r="C664" s="36" t="str">
        <f t="shared" si="3"/>
        <v/>
      </c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 spans="1:23" ht="13.9" x14ac:dyDescent="0.5">
      <c r="A665" s="29"/>
      <c r="B665" s="36"/>
      <c r="C665" s="36" t="str">
        <f t="shared" si="3"/>
        <v/>
      </c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1:23" ht="13.9" x14ac:dyDescent="0.5">
      <c r="A666" s="29"/>
      <c r="B666" s="36"/>
      <c r="C666" s="36" t="str">
        <f t="shared" si="3"/>
        <v/>
      </c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 spans="1:23" ht="13.9" x14ac:dyDescent="0.5">
      <c r="A667" s="29"/>
      <c r="B667" s="36"/>
      <c r="C667" s="36" t="str">
        <f t="shared" si="3"/>
        <v/>
      </c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 spans="1:23" ht="13.9" x14ac:dyDescent="0.5">
      <c r="A668" s="29"/>
      <c r="B668" s="36"/>
      <c r="C668" s="36" t="str">
        <f t="shared" si="3"/>
        <v/>
      </c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 spans="1:23" ht="13.9" x14ac:dyDescent="0.5">
      <c r="A669" s="29"/>
      <c r="B669" s="36"/>
      <c r="C669" s="36" t="str">
        <f t="shared" si="3"/>
        <v/>
      </c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 spans="1:23" ht="13.9" x14ac:dyDescent="0.5">
      <c r="A670" s="29"/>
      <c r="B670" s="36"/>
      <c r="C670" s="36" t="str">
        <f t="shared" si="3"/>
        <v/>
      </c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 spans="1:23" ht="13.9" x14ac:dyDescent="0.5">
      <c r="A671" s="29"/>
      <c r="B671" s="36"/>
      <c r="C671" s="36" t="str">
        <f t="shared" si="3"/>
        <v/>
      </c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 spans="1:23" ht="13.9" x14ac:dyDescent="0.5">
      <c r="A672" s="29"/>
      <c r="B672" s="36"/>
      <c r="C672" s="36" t="str">
        <f t="shared" si="3"/>
        <v/>
      </c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 spans="1:23" ht="13.9" x14ac:dyDescent="0.5">
      <c r="A673" s="29"/>
      <c r="B673" s="36"/>
      <c r="C673" s="36" t="str">
        <f t="shared" si="3"/>
        <v/>
      </c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 spans="1:23" ht="13.9" x14ac:dyDescent="0.5">
      <c r="A674" s="29"/>
      <c r="B674" s="36"/>
      <c r="C674" s="36" t="str">
        <f t="shared" si="3"/>
        <v/>
      </c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 spans="1:23" ht="13.9" x14ac:dyDescent="0.5">
      <c r="A675" s="29"/>
      <c r="B675" s="36"/>
      <c r="C675" s="36" t="str">
        <f t="shared" si="3"/>
        <v/>
      </c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 spans="1:23" ht="13.9" x14ac:dyDescent="0.5">
      <c r="A676" s="29"/>
      <c r="B676" s="36"/>
      <c r="C676" s="36" t="str">
        <f t="shared" si="3"/>
        <v/>
      </c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 spans="1:23" ht="13.9" x14ac:dyDescent="0.5">
      <c r="A677" s="29"/>
      <c r="B677" s="36"/>
      <c r="C677" s="36" t="str">
        <f t="shared" si="3"/>
        <v/>
      </c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 spans="1:23" ht="13.9" x14ac:dyDescent="0.5">
      <c r="A678" s="29"/>
      <c r="B678" s="36"/>
      <c r="C678" s="36" t="str">
        <f t="shared" si="3"/>
        <v/>
      </c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 spans="1:23" ht="13.9" x14ac:dyDescent="0.5">
      <c r="A679" s="29"/>
      <c r="B679" s="36"/>
      <c r="C679" s="36" t="str">
        <f t="shared" si="3"/>
        <v/>
      </c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 spans="1:23" ht="13.9" x14ac:dyDescent="0.5">
      <c r="A680" s="29"/>
      <c r="B680" s="36"/>
      <c r="C680" s="36" t="str">
        <f t="shared" si="3"/>
        <v/>
      </c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 spans="1:23" ht="13.9" x14ac:dyDescent="0.5">
      <c r="A681" s="29"/>
      <c r="B681" s="36"/>
      <c r="C681" s="36" t="str">
        <f t="shared" si="3"/>
        <v/>
      </c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 spans="1:23" ht="13.9" x14ac:dyDescent="0.5">
      <c r="A682" s="29"/>
      <c r="B682" s="36"/>
      <c r="C682" s="36" t="str">
        <f t="shared" si="3"/>
        <v/>
      </c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 spans="1:23" ht="13.9" x14ac:dyDescent="0.5">
      <c r="A683" s="29"/>
      <c r="B683" s="36"/>
      <c r="C683" s="36" t="str">
        <f t="shared" si="3"/>
        <v/>
      </c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 spans="1:23" ht="13.9" x14ac:dyDescent="0.5">
      <c r="A684" s="29"/>
      <c r="B684" s="36"/>
      <c r="C684" s="36" t="str">
        <f t="shared" si="3"/>
        <v/>
      </c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1:23" ht="13.9" x14ac:dyDescent="0.5">
      <c r="A685" s="29"/>
      <c r="B685" s="36"/>
      <c r="C685" s="36" t="str">
        <f t="shared" si="3"/>
        <v/>
      </c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 spans="1:23" ht="13.9" x14ac:dyDescent="0.5">
      <c r="A686" s="29"/>
      <c r="B686" s="36"/>
      <c r="C686" s="36" t="str">
        <f t="shared" si="3"/>
        <v/>
      </c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 spans="1:23" ht="13.9" x14ac:dyDescent="0.5">
      <c r="A687" s="29"/>
      <c r="B687" s="36"/>
      <c r="C687" s="36" t="str">
        <f t="shared" si="3"/>
        <v/>
      </c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 spans="1:23" ht="13.9" x14ac:dyDescent="0.5">
      <c r="A688" s="29"/>
      <c r="B688" s="36"/>
      <c r="C688" s="36" t="str">
        <f t="shared" si="3"/>
        <v/>
      </c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 spans="1:23" ht="13.9" x14ac:dyDescent="0.5">
      <c r="A689" s="29"/>
      <c r="B689" s="36"/>
      <c r="C689" s="36" t="str">
        <f t="shared" si="3"/>
        <v/>
      </c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 spans="1:23" ht="13.9" x14ac:dyDescent="0.5">
      <c r="A690" s="29"/>
      <c r="B690" s="36"/>
      <c r="C690" s="36" t="str">
        <f t="shared" si="3"/>
        <v/>
      </c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 spans="1:23" ht="13.9" x14ac:dyDescent="0.5">
      <c r="A691" s="29"/>
      <c r="B691" s="36"/>
      <c r="C691" s="36" t="str">
        <f t="shared" si="3"/>
        <v/>
      </c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 spans="1:23" ht="13.9" x14ac:dyDescent="0.5">
      <c r="A692" s="29"/>
      <c r="B692" s="36"/>
      <c r="C692" s="36" t="str">
        <f t="shared" si="3"/>
        <v/>
      </c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 spans="1:23" ht="13.9" x14ac:dyDescent="0.5">
      <c r="A693" s="29"/>
      <c r="B693" s="36"/>
      <c r="C693" s="36" t="str">
        <f t="shared" si="3"/>
        <v/>
      </c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 spans="1:23" ht="13.9" x14ac:dyDescent="0.5">
      <c r="A694" s="29"/>
      <c r="B694" s="36"/>
      <c r="C694" s="36" t="str">
        <f t="shared" si="3"/>
        <v/>
      </c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 spans="1:23" ht="13.9" x14ac:dyDescent="0.5">
      <c r="A695" s="29"/>
      <c r="B695" s="36"/>
      <c r="C695" s="36" t="str">
        <f t="shared" si="3"/>
        <v/>
      </c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 spans="1:23" ht="13.9" x14ac:dyDescent="0.5">
      <c r="A696" s="29"/>
      <c r="B696" s="36"/>
      <c r="C696" s="36" t="str">
        <f t="shared" si="3"/>
        <v/>
      </c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 spans="1:23" ht="13.9" x14ac:dyDescent="0.5">
      <c r="A697" s="29"/>
      <c r="B697" s="36"/>
      <c r="C697" s="36" t="str">
        <f t="shared" si="3"/>
        <v/>
      </c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 spans="1:23" ht="13.9" x14ac:dyDescent="0.5">
      <c r="A698" s="29"/>
      <c r="B698" s="36"/>
      <c r="C698" s="36" t="str">
        <f t="shared" si="3"/>
        <v/>
      </c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 spans="1:23" ht="13.9" x14ac:dyDescent="0.5">
      <c r="A699" s="29"/>
      <c r="B699" s="36"/>
      <c r="C699" s="36" t="str">
        <f t="shared" si="3"/>
        <v/>
      </c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 spans="1:23" ht="13.9" x14ac:dyDescent="0.5">
      <c r="A700" s="29"/>
      <c r="B700" s="36"/>
      <c r="C700" s="36" t="str">
        <f t="shared" si="3"/>
        <v/>
      </c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 spans="1:23" ht="13.9" x14ac:dyDescent="0.5">
      <c r="A701" s="29"/>
      <c r="B701" s="36"/>
      <c r="C701" s="36" t="str">
        <f t="shared" si="3"/>
        <v/>
      </c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 spans="1:23" ht="13.9" x14ac:dyDescent="0.5">
      <c r="A702" s="29"/>
      <c r="B702" s="36"/>
      <c r="C702" s="36" t="str">
        <f t="shared" si="3"/>
        <v/>
      </c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 spans="1:23" ht="13.9" x14ac:dyDescent="0.5">
      <c r="A703" s="29"/>
      <c r="B703" s="36"/>
      <c r="C703" s="36" t="str">
        <f t="shared" si="3"/>
        <v/>
      </c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 spans="1:23" ht="13.9" x14ac:dyDescent="0.5">
      <c r="A704" s="29"/>
      <c r="B704" s="36"/>
      <c r="C704" s="36" t="str">
        <f t="shared" si="3"/>
        <v/>
      </c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 spans="1:23" ht="13.9" x14ac:dyDescent="0.5">
      <c r="A705" s="29"/>
      <c r="B705" s="36"/>
      <c r="C705" s="36" t="str">
        <f t="shared" si="3"/>
        <v/>
      </c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 spans="1:23" ht="13.9" x14ac:dyDescent="0.5">
      <c r="A706" s="29"/>
      <c r="B706" s="36"/>
      <c r="C706" s="36" t="str">
        <f t="shared" si="3"/>
        <v/>
      </c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 spans="1:23" ht="13.9" x14ac:dyDescent="0.5">
      <c r="A707" s="29"/>
      <c r="B707" s="36"/>
      <c r="C707" s="36" t="str">
        <f t="shared" si="3"/>
        <v/>
      </c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1:23" ht="13.9" x14ac:dyDescent="0.5">
      <c r="A708" s="29"/>
      <c r="B708" s="36"/>
      <c r="C708" s="36" t="str">
        <f t="shared" si="3"/>
        <v/>
      </c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 spans="1:23" ht="13.9" x14ac:dyDescent="0.5">
      <c r="A709" s="29"/>
      <c r="B709" s="36"/>
      <c r="C709" s="36" t="str">
        <f t="shared" si="3"/>
        <v/>
      </c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 spans="1:23" ht="13.9" x14ac:dyDescent="0.5">
      <c r="A710" s="29"/>
      <c r="B710" s="36"/>
      <c r="C710" s="36" t="str">
        <f t="shared" si="3"/>
        <v/>
      </c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 spans="1:23" ht="13.9" x14ac:dyDescent="0.5">
      <c r="A711" s="29"/>
      <c r="B711" s="36"/>
      <c r="C711" s="36" t="str">
        <f t="shared" si="3"/>
        <v/>
      </c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 spans="1:23" ht="13.9" x14ac:dyDescent="0.5">
      <c r="A712" s="29"/>
      <c r="B712" s="36"/>
      <c r="C712" s="36" t="str">
        <f t="shared" si="3"/>
        <v/>
      </c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 spans="1:23" ht="13.9" x14ac:dyDescent="0.5">
      <c r="A713" s="29"/>
      <c r="B713" s="36"/>
      <c r="C713" s="36" t="str">
        <f t="shared" si="3"/>
        <v/>
      </c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 spans="1:23" ht="13.9" x14ac:dyDescent="0.5">
      <c r="A714" s="29"/>
      <c r="B714" s="36"/>
      <c r="C714" s="36" t="str">
        <f t="shared" si="3"/>
        <v/>
      </c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 spans="1:23" ht="13.9" x14ac:dyDescent="0.5">
      <c r="A715" s="29"/>
      <c r="B715" s="36"/>
      <c r="C715" s="36" t="str">
        <f t="shared" si="3"/>
        <v/>
      </c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 spans="1:23" ht="13.9" x14ac:dyDescent="0.5">
      <c r="A716" s="29"/>
      <c r="B716" s="36"/>
      <c r="C716" s="36" t="str">
        <f t="shared" si="3"/>
        <v/>
      </c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 spans="1:23" ht="13.9" x14ac:dyDescent="0.5">
      <c r="A717" s="29"/>
      <c r="B717" s="36"/>
      <c r="C717" s="36" t="str">
        <f t="shared" si="3"/>
        <v/>
      </c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</row>
    <row r="718" spans="1:23" ht="13.9" x14ac:dyDescent="0.5">
      <c r="A718" s="29"/>
      <c r="B718" s="36"/>
      <c r="C718" s="36" t="str">
        <f t="shared" si="3"/>
        <v/>
      </c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</row>
    <row r="719" spans="1:23" ht="13.9" x14ac:dyDescent="0.5">
      <c r="A719" s="29"/>
      <c r="B719" s="36"/>
      <c r="C719" s="36" t="str">
        <f t="shared" si="3"/>
        <v/>
      </c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</row>
    <row r="720" spans="1:23" ht="13.9" x14ac:dyDescent="0.5">
      <c r="A720" s="29"/>
      <c r="B720" s="36"/>
      <c r="C720" s="36" t="str">
        <f t="shared" si="3"/>
        <v/>
      </c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</row>
    <row r="721" spans="1:23" ht="13.9" x14ac:dyDescent="0.5">
      <c r="A721" s="29"/>
      <c r="B721" s="36"/>
      <c r="C721" s="36" t="str">
        <f t="shared" si="3"/>
        <v/>
      </c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</row>
    <row r="722" spans="1:23" ht="13.9" x14ac:dyDescent="0.5">
      <c r="A722" s="29"/>
      <c r="B722" s="36"/>
      <c r="C722" s="36" t="str">
        <f t="shared" si="3"/>
        <v/>
      </c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</row>
    <row r="723" spans="1:23" ht="13.9" x14ac:dyDescent="0.5">
      <c r="A723" s="29"/>
      <c r="B723" s="36"/>
      <c r="C723" s="36" t="str">
        <f t="shared" si="3"/>
        <v/>
      </c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</row>
    <row r="724" spans="1:23" ht="13.9" x14ac:dyDescent="0.5">
      <c r="A724" s="29"/>
      <c r="B724" s="36"/>
      <c r="C724" s="36" t="str">
        <f t="shared" si="3"/>
        <v/>
      </c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</row>
    <row r="725" spans="1:23" ht="13.9" x14ac:dyDescent="0.5">
      <c r="A725" s="29"/>
      <c r="B725" s="36"/>
      <c r="C725" s="36" t="str">
        <f t="shared" si="3"/>
        <v/>
      </c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</row>
    <row r="726" spans="1:23" ht="13.9" x14ac:dyDescent="0.5">
      <c r="A726" s="29"/>
      <c r="B726" s="36"/>
      <c r="C726" s="36" t="str">
        <f t="shared" si="3"/>
        <v/>
      </c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</row>
    <row r="727" spans="1:23" ht="13.9" x14ac:dyDescent="0.5">
      <c r="A727" s="29"/>
      <c r="B727" s="36"/>
      <c r="C727" s="36" t="str">
        <f t="shared" si="3"/>
        <v/>
      </c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</row>
    <row r="728" spans="1:23" ht="13.9" x14ac:dyDescent="0.5">
      <c r="A728" s="29"/>
      <c r="B728" s="36"/>
      <c r="C728" s="36" t="str">
        <f t="shared" si="3"/>
        <v/>
      </c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</row>
    <row r="729" spans="1:23" ht="13.9" x14ac:dyDescent="0.5">
      <c r="A729" s="29"/>
      <c r="B729" s="36"/>
      <c r="C729" s="36" t="str">
        <f t="shared" si="3"/>
        <v/>
      </c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</row>
    <row r="730" spans="1:23" ht="13.9" x14ac:dyDescent="0.5">
      <c r="A730" s="29"/>
      <c r="B730" s="36"/>
      <c r="C730" s="36" t="str">
        <f t="shared" si="3"/>
        <v/>
      </c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</row>
    <row r="731" spans="1:23" ht="13.9" x14ac:dyDescent="0.5">
      <c r="A731" s="29"/>
      <c r="B731" s="36"/>
      <c r="C731" s="36" t="str">
        <f t="shared" si="3"/>
        <v/>
      </c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</row>
    <row r="732" spans="1:23" ht="13.9" x14ac:dyDescent="0.5">
      <c r="A732" s="29"/>
      <c r="B732" s="36"/>
      <c r="C732" s="36" t="str">
        <f t="shared" si="3"/>
        <v/>
      </c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</row>
    <row r="733" spans="1:23" ht="13.9" x14ac:dyDescent="0.5">
      <c r="A733" s="29"/>
      <c r="B733" s="36"/>
      <c r="C733" s="36" t="str">
        <f t="shared" si="3"/>
        <v/>
      </c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</row>
    <row r="734" spans="1:23" ht="13.9" x14ac:dyDescent="0.5">
      <c r="A734" s="29"/>
      <c r="B734" s="36"/>
      <c r="C734" s="36" t="str">
        <f t="shared" si="3"/>
        <v/>
      </c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</row>
    <row r="735" spans="1:23" ht="13.9" x14ac:dyDescent="0.5">
      <c r="A735" s="29"/>
      <c r="B735" s="36"/>
      <c r="C735" s="36" t="str">
        <f t="shared" si="3"/>
        <v/>
      </c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</row>
    <row r="736" spans="1:23" ht="13.9" x14ac:dyDescent="0.5">
      <c r="A736" s="29"/>
      <c r="B736" s="36"/>
      <c r="C736" s="36" t="str">
        <f t="shared" si="3"/>
        <v/>
      </c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</row>
    <row r="737" spans="1:23" ht="13.9" x14ac:dyDescent="0.5">
      <c r="A737" s="29"/>
      <c r="B737" s="36"/>
      <c r="C737" s="36" t="str">
        <f t="shared" si="3"/>
        <v/>
      </c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</row>
    <row r="738" spans="1:23" ht="13.9" x14ac:dyDescent="0.5">
      <c r="A738" s="29"/>
      <c r="B738" s="36"/>
      <c r="C738" s="36" t="str">
        <f t="shared" si="3"/>
        <v/>
      </c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</row>
    <row r="739" spans="1:23" ht="13.9" x14ac:dyDescent="0.5">
      <c r="A739" s="29"/>
      <c r="B739" s="36"/>
      <c r="C739" s="36" t="str">
        <f t="shared" si="3"/>
        <v/>
      </c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</row>
    <row r="740" spans="1:23" ht="13.9" x14ac:dyDescent="0.5">
      <c r="A740" s="29"/>
      <c r="B740" s="36"/>
      <c r="C740" s="36" t="str">
        <f t="shared" si="3"/>
        <v/>
      </c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</row>
    <row r="741" spans="1:23" ht="13.9" x14ac:dyDescent="0.5">
      <c r="A741" s="29"/>
      <c r="B741" s="36"/>
      <c r="C741" s="36" t="str">
        <f t="shared" si="3"/>
        <v/>
      </c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</row>
    <row r="742" spans="1:23" ht="13.9" x14ac:dyDescent="0.5">
      <c r="A742" s="29"/>
      <c r="B742" s="36"/>
      <c r="C742" s="36" t="str">
        <f t="shared" si="3"/>
        <v/>
      </c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</row>
    <row r="743" spans="1:23" ht="13.9" x14ac:dyDescent="0.5">
      <c r="A743" s="29"/>
      <c r="B743" s="36"/>
      <c r="C743" s="36" t="str">
        <f t="shared" si="3"/>
        <v/>
      </c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</row>
    <row r="744" spans="1:23" ht="13.9" x14ac:dyDescent="0.5">
      <c r="A744" s="29"/>
      <c r="B744" s="36"/>
      <c r="C744" s="36" t="str">
        <f t="shared" si="3"/>
        <v/>
      </c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</row>
    <row r="745" spans="1:23" ht="13.9" x14ac:dyDescent="0.5">
      <c r="A745" s="29"/>
      <c r="B745" s="36"/>
      <c r="C745" s="36" t="str">
        <f t="shared" si="3"/>
        <v/>
      </c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</row>
    <row r="746" spans="1:23" ht="13.9" x14ac:dyDescent="0.5">
      <c r="A746" s="29"/>
      <c r="B746" s="36"/>
      <c r="C746" s="36" t="str">
        <f t="shared" si="3"/>
        <v/>
      </c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</row>
    <row r="747" spans="1:23" ht="13.9" x14ac:dyDescent="0.5">
      <c r="A747" s="29"/>
      <c r="B747" s="36"/>
      <c r="C747" s="36" t="str">
        <f t="shared" si="3"/>
        <v/>
      </c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</row>
    <row r="748" spans="1:23" ht="13.9" x14ac:dyDescent="0.5">
      <c r="A748" s="29"/>
      <c r="B748" s="36"/>
      <c r="C748" s="36" t="str">
        <f t="shared" si="3"/>
        <v/>
      </c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</row>
    <row r="749" spans="1:23" ht="13.9" x14ac:dyDescent="0.5">
      <c r="A749" s="29"/>
      <c r="B749" s="36"/>
      <c r="C749" s="36" t="str">
        <f t="shared" si="3"/>
        <v/>
      </c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 spans="1:23" ht="13.9" x14ac:dyDescent="0.5">
      <c r="A750" s="29"/>
      <c r="B750" s="36"/>
      <c r="C750" s="36" t="str">
        <f t="shared" si="3"/>
        <v/>
      </c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</row>
    <row r="751" spans="1:23" ht="13.9" x14ac:dyDescent="0.5">
      <c r="A751" s="29"/>
      <c r="B751" s="36"/>
      <c r="C751" s="36" t="str">
        <f t="shared" si="3"/>
        <v/>
      </c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</row>
    <row r="752" spans="1:23" ht="13.9" x14ac:dyDescent="0.5">
      <c r="A752" s="29"/>
      <c r="B752" s="36"/>
      <c r="C752" s="36" t="str">
        <f t="shared" si="3"/>
        <v/>
      </c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</row>
    <row r="753" spans="1:23" ht="13.9" x14ac:dyDescent="0.5">
      <c r="A753" s="29"/>
      <c r="B753" s="36"/>
      <c r="C753" s="36" t="str">
        <f t="shared" si="3"/>
        <v/>
      </c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</row>
    <row r="754" spans="1:23" ht="13.9" x14ac:dyDescent="0.5">
      <c r="A754" s="29"/>
      <c r="B754" s="36"/>
      <c r="C754" s="36" t="str">
        <f t="shared" si="3"/>
        <v/>
      </c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</row>
    <row r="755" spans="1:23" ht="13.9" x14ac:dyDescent="0.5">
      <c r="A755" s="29"/>
      <c r="B755" s="36"/>
      <c r="C755" s="36" t="str">
        <f t="shared" si="3"/>
        <v/>
      </c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</row>
    <row r="756" spans="1:23" ht="13.9" x14ac:dyDescent="0.5">
      <c r="A756" s="29"/>
      <c r="B756" s="36"/>
      <c r="C756" s="36" t="str">
        <f t="shared" si="3"/>
        <v/>
      </c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</row>
    <row r="757" spans="1:23" ht="13.9" x14ac:dyDescent="0.5">
      <c r="A757" s="29"/>
      <c r="B757" s="36"/>
      <c r="C757" s="36" t="str">
        <f t="shared" si="3"/>
        <v/>
      </c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</row>
    <row r="758" spans="1:23" ht="13.9" x14ac:dyDescent="0.5">
      <c r="A758" s="29"/>
      <c r="B758" s="36"/>
      <c r="C758" s="36" t="str">
        <f t="shared" si="3"/>
        <v/>
      </c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</row>
    <row r="759" spans="1:23" ht="13.9" x14ac:dyDescent="0.5">
      <c r="A759" s="29"/>
      <c r="B759" s="36"/>
      <c r="C759" s="36" t="str">
        <f t="shared" si="3"/>
        <v/>
      </c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</row>
    <row r="760" spans="1:23" ht="13.9" x14ac:dyDescent="0.5">
      <c r="A760" s="29"/>
      <c r="B760" s="36"/>
      <c r="C760" s="36" t="str">
        <f t="shared" si="3"/>
        <v/>
      </c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</row>
    <row r="761" spans="1:23" ht="13.9" x14ac:dyDescent="0.5">
      <c r="A761" s="29"/>
      <c r="B761" s="36"/>
      <c r="C761" s="36" t="str">
        <f t="shared" si="3"/>
        <v/>
      </c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</row>
    <row r="762" spans="1:23" ht="13.9" x14ac:dyDescent="0.5">
      <c r="A762" s="29"/>
      <c r="B762" s="36"/>
      <c r="C762" s="36" t="str">
        <f t="shared" si="3"/>
        <v/>
      </c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</row>
    <row r="763" spans="1:23" ht="13.9" x14ac:dyDescent="0.5">
      <c r="A763" s="29"/>
      <c r="B763" s="36"/>
      <c r="C763" s="36" t="str">
        <f t="shared" si="3"/>
        <v/>
      </c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</row>
    <row r="764" spans="1:23" ht="13.9" x14ac:dyDescent="0.5">
      <c r="A764" s="29"/>
      <c r="B764" s="36"/>
      <c r="C764" s="36" t="str">
        <f t="shared" si="3"/>
        <v/>
      </c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</row>
    <row r="765" spans="1:23" ht="13.9" x14ac:dyDescent="0.5">
      <c r="A765" s="29"/>
      <c r="B765" s="36"/>
      <c r="C765" s="36" t="str">
        <f t="shared" si="3"/>
        <v/>
      </c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</row>
    <row r="766" spans="1:23" ht="13.9" x14ac:dyDescent="0.5">
      <c r="A766" s="29"/>
      <c r="B766" s="36"/>
      <c r="C766" s="36" t="str">
        <f t="shared" si="3"/>
        <v/>
      </c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</row>
    <row r="767" spans="1:23" ht="13.9" x14ac:dyDescent="0.5">
      <c r="A767" s="29"/>
      <c r="B767" s="36"/>
      <c r="C767" s="36" t="str">
        <f t="shared" si="3"/>
        <v/>
      </c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</row>
    <row r="768" spans="1:23" ht="13.9" x14ac:dyDescent="0.5">
      <c r="A768" s="29"/>
      <c r="B768" s="36"/>
      <c r="C768" s="36" t="str">
        <f t="shared" si="3"/>
        <v/>
      </c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</row>
    <row r="769" spans="1:23" ht="13.9" x14ac:dyDescent="0.5">
      <c r="A769" s="29"/>
      <c r="B769" s="36"/>
      <c r="C769" s="36" t="str">
        <f t="shared" si="3"/>
        <v/>
      </c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</row>
    <row r="770" spans="1:23" ht="13.9" x14ac:dyDescent="0.5">
      <c r="A770" s="29"/>
      <c r="B770" s="36"/>
      <c r="C770" s="36" t="str">
        <f t="shared" si="3"/>
        <v/>
      </c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</row>
    <row r="771" spans="1:23" ht="13.9" x14ac:dyDescent="0.5">
      <c r="A771" s="29"/>
      <c r="B771" s="36"/>
      <c r="C771" s="36" t="str">
        <f t="shared" si="3"/>
        <v/>
      </c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</row>
    <row r="772" spans="1:23" ht="13.9" x14ac:dyDescent="0.5">
      <c r="A772" s="29"/>
      <c r="B772" s="36"/>
      <c r="C772" s="36" t="str">
        <f t="shared" si="3"/>
        <v/>
      </c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</row>
    <row r="773" spans="1:23" ht="13.9" x14ac:dyDescent="0.5">
      <c r="A773" s="29"/>
      <c r="B773" s="36"/>
      <c r="C773" s="36" t="str">
        <f t="shared" si="3"/>
        <v/>
      </c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</row>
    <row r="774" spans="1:23" ht="13.9" x14ac:dyDescent="0.5">
      <c r="A774" s="29"/>
      <c r="B774" s="36"/>
      <c r="C774" s="36" t="str">
        <f t="shared" si="3"/>
        <v/>
      </c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</row>
    <row r="775" spans="1:23" ht="13.9" x14ac:dyDescent="0.5">
      <c r="A775" s="29"/>
      <c r="B775" s="36"/>
      <c r="C775" s="36" t="str">
        <f t="shared" si="3"/>
        <v/>
      </c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</row>
    <row r="776" spans="1:23" ht="13.9" x14ac:dyDescent="0.5">
      <c r="A776" s="29"/>
      <c r="B776" s="36"/>
      <c r="C776" s="36" t="str">
        <f t="shared" si="3"/>
        <v/>
      </c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</row>
    <row r="777" spans="1:23" ht="13.9" x14ac:dyDescent="0.5">
      <c r="A777" s="29"/>
      <c r="B777" s="36"/>
      <c r="C777" s="36" t="str">
        <f t="shared" si="3"/>
        <v/>
      </c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</row>
    <row r="778" spans="1:23" ht="13.9" x14ac:dyDescent="0.5">
      <c r="A778" s="29"/>
      <c r="B778" s="36"/>
      <c r="C778" s="36" t="str">
        <f t="shared" si="3"/>
        <v/>
      </c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</row>
    <row r="779" spans="1:23" ht="13.9" x14ac:dyDescent="0.5">
      <c r="A779" s="29"/>
      <c r="B779" s="36"/>
      <c r="C779" s="36" t="str">
        <f t="shared" si="3"/>
        <v/>
      </c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</row>
    <row r="780" spans="1:23" ht="13.9" x14ac:dyDescent="0.5">
      <c r="A780" s="29"/>
      <c r="B780" s="36"/>
      <c r="C780" s="36" t="str">
        <f t="shared" si="3"/>
        <v/>
      </c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</row>
    <row r="781" spans="1:23" ht="13.9" x14ac:dyDescent="0.5">
      <c r="A781" s="29"/>
      <c r="B781" s="36"/>
      <c r="C781" s="36" t="str">
        <f t="shared" si="3"/>
        <v/>
      </c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</row>
    <row r="782" spans="1:23" ht="13.9" x14ac:dyDescent="0.5">
      <c r="A782" s="29"/>
      <c r="B782" s="36"/>
      <c r="C782" s="36" t="str">
        <f t="shared" si="3"/>
        <v/>
      </c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</row>
    <row r="783" spans="1:23" ht="13.9" x14ac:dyDescent="0.5">
      <c r="A783" s="29"/>
      <c r="B783" s="36"/>
      <c r="C783" s="36" t="str">
        <f t="shared" si="3"/>
        <v/>
      </c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</row>
    <row r="784" spans="1:23" ht="13.9" x14ac:dyDescent="0.5">
      <c r="A784" s="29"/>
      <c r="B784" s="36"/>
      <c r="C784" s="36" t="str">
        <f t="shared" si="3"/>
        <v/>
      </c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</row>
    <row r="785" spans="1:23" ht="13.9" x14ac:dyDescent="0.5">
      <c r="A785" s="29"/>
      <c r="B785" s="36"/>
      <c r="C785" s="36" t="str">
        <f t="shared" si="3"/>
        <v/>
      </c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</row>
    <row r="786" spans="1:23" ht="13.9" x14ac:dyDescent="0.5">
      <c r="A786" s="29"/>
      <c r="B786" s="36"/>
      <c r="C786" s="36" t="str">
        <f t="shared" si="3"/>
        <v/>
      </c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</row>
    <row r="787" spans="1:23" ht="13.9" x14ac:dyDescent="0.5">
      <c r="A787" s="29"/>
      <c r="B787" s="36"/>
      <c r="C787" s="36" t="str">
        <f t="shared" si="3"/>
        <v/>
      </c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</row>
    <row r="788" spans="1:23" ht="13.9" x14ac:dyDescent="0.5">
      <c r="A788" s="29"/>
      <c r="B788" s="36"/>
      <c r="C788" s="36" t="str">
        <f t="shared" si="3"/>
        <v/>
      </c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</row>
    <row r="789" spans="1:23" ht="13.9" x14ac:dyDescent="0.5">
      <c r="A789" s="29"/>
      <c r="B789" s="36"/>
      <c r="C789" s="36" t="str">
        <f t="shared" si="3"/>
        <v/>
      </c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</row>
    <row r="790" spans="1:23" ht="13.9" x14ac:dyDescent="0.5">
      <c r="A790" s="29"/>
      <c r="B790" s="36"/>
      <c r="C790" s="36" t="str">
        <f t="shared" si="3"/>
        <v/>
      </c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</row>
    <row r="791" spans="1:23" ht="13.9" x14ac:dyDescent="0.5">
      <c r="A791" s="29"/>
      <c r="B791" s="36"/>
      <c r="C791" s="36" t="str">
        <f t="shared" si="3"/>
        <v/>
      </c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</row>
    <row r="792" spans="1:23" ht="13.9" x14ac:dyDescent="0.5">
      <c r="A792" s="29"/>
      <c r="B792" s="36"/>
      <c r="C792" s="36" t="str">
        <f t="shared" si="3"/>
        <v/>
      </c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</row>
    <row r="793" spans="1:23" ht="13.9" x14ac:dyDescent="0.5">
      <c r="A793" s="29"/>
      <c r="B793" s="36"/>
      <c r="C793" s="36" t="str">
        <f t="shared" si="3"/>
        <v/>
      </c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</row>
    <row r="794" spans="1:23" ht="13.9" x14ac:dyDescent="0.5">
      <c r="A794" s="29"/>
      <c r="B794" s="36"/>
      <c r="C794" s="36" t="str">
        <f t="shared" si="3"/>
        <v/>
      </c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</row>
    <row r="795" spans="1:23" ht="13.9" x14ac:dyDescent="0.5">
      <c r="A795" s="29"/>
      <c r="B795" s="36"/>
      <c r="C795" s="36" t="str">
        <f t="shared" si="3"/>
        <v/>
      </c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</row>
    <row r="796" spans="1:23" ht="13.9" x14ac:dyDescent="0.5">
      <c r="A796" s="29"/>
      <c r="B796" s="36"/>
      <c r="C796" s="36" t="str">
        <f t="shared" si="3"/>
        <v/>
      </c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</row>
    <row r="797" spans="1:23" ht="13.9" x14ac:dyDescent="0.5">
      <c r="A797" s="29"/>
      <c r="B797" s="36"/>
      <c r="C797" s="36" t="str">
        <f t="shared" si="3"/>
        <v/>
      </c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</row>
    <row r="798" spans="1:23" ht="13.9" x14ac:dyDescent="0.5">
      <c r="A798" s="29"/>
      <c r="B798" s="36"/>
      <c r="C798" s="36" t="str">
        <f t="shared" si="3"/>
        <v/>
      </c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</row>
    <row r="799" spans="1:23" ht="13.9" x14ac:dyDescent="0.5">
      <c r="A799" s="29"/>
      <c r="B799" s="36"/>
      <c r="C799" s="36" t="str">
        <f t="shared" si="3"/>
        <v/>
      </c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</row>
    <row r="800" spans="1:23" ht="13.9" x14ac:dyDescent="0.5">
      <c r="A800" s="29"/>
      <c r="B800" s="36"/>
      <c r="C800" s="36" t="str">
        <f t="shared" si="3"/>
        <v/>
      </c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</row>
    <row r="801" spans="1:23" ht="13.9" x14ac:dyDescent="0.5">
      <c r="A801" s="29"/>
      <c r="B801" s="36"/>
      <c r="C801" s="36" t="str">
        <f t="shared" si="3"/>
        <v/>
      </c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</row>
    <row r="802" spans="1:23" ht="13.9" x14ac:dyDescent="0.5">
      <c r="A802" s="29"/>
      <c r="B802" s="36"/>
      <c r="C802" s="36" t="str">
        <f t="shared" si="3"/>
        <v/>
      </c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</row>
    <row r="803" spans="1:23" ht="13.9" x14ac:dyDescent="0.5">
      <c r="A803" s="29"/>
      <c r="B803" s="36"/>
      <c r="C803" s="36" t="str">
        <f t="shared" si="3"/>
        <v/>
      </c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</row>
    <row r="804" spans="1:23" ht="13.9" x14ac:dyDescent="0.5">
      <c r="A804" s="29"/>
      <c r="B804" s="36"/>
      <c r="C804" s="36" t="str">
        <f t="shared" si="3"/>
        <v/>
      </c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</row>
    <row r="805" spans="1:23" ht="13.9" x14ac:dyDescent="0.5">
      <c r="A805" s="29"/>
      <c r="B805" s="36"/>
      <c r="C805" s="36" t="str">
        <f t="shared" si="3"/>
        <v/>
      </c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</row>
    <row r="806" spans="1:23" ht="13.9" x14ac:dyDescent="0.5">
      <c r="A806" s="29"/>
      <c r="B806" s="36"/>
      <c r="C806" s="36" t="str">
        <f t="shared" ref="C806:C1014" si="4">IF(A806="","",COUNTIF($A$5:$H$10,A806)*50 + IFERROR(#REF!,0))</f>
        <v/>
      </c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</row>
    <row r="807" spans="1:23" ht="13.9" x14ac:dyDescent="0.5">
      <c r="A807" s="29"/>
      <c r="B807" s="36"/>
      <c r="C807" s="36" t="str">
        <f t="shared" si="4"/>
        <v/>
      </c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</row>
    <row r="808" spans="1:23" ht="13.9" x14ac:dyDescent="0.5">
      <c r="A808" s="29"/>
      <c r="B808" s="36"/>
      <c r="C808" s="36" t="str">
        <f t="shared" si="4"/>
        <v/>
      </c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</row>
    <row r="809" spans="1:23" ht="13.9" x14ac:dyDescent="0.5">
      <c r="A809" s="29"/>
      <c r="B809" s="36"/>
      <c r="C809" s="36" t="str">
        <f t="shared" si="4"/>
        <v/>
      </c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</row>
    <row r="810" spans="1:23" ht="13.9" x14ac:dyDescent="0.5">
      <c r="A810" s="29"/>
      <c r="B810" s="36"/>
      <c r="C810" s="36" t="str">
        <f t="shared" si="4"/>
        <v/>
      </c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</row>
    <row r="811" spans="1:23" ht="13.9" x14ac:dyDescent="0.5">
      <c r="A811" s="29"/>
      <c r="B811" s="36"/>
      <c r="C811" s="36" t="str">
        <f t="shared" si="4"/>
        <v/>
      </c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</row>
    <row r="812" spans="1:23" ht="13.9" x14ac:dyDescent="0.5">
      <c r="A812" s="29"/>
      <c r="B812" s="36"/>
      <c r="C812" s="36" t="str">
        <f t="shared" si="4"/>
        <v/>
      </c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</row>
    <row r="813" spans="1:23" ht="13.9" x14ac:dyDescent="0.5">
      <c r="A813" s="29"/>
      <c r="B813" s="36"/>
      <c r="C813" s="36" t="str">
        <f t="shared" si="4"/>
        <v/>
      </c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</row>
    <row r="814" spans="1:23" ht="13.9" x14ac:dyDescent="0.5">
      <c r="A814" s="29"/>
      <c r="B814" s="36"/>
      <c r="C814" s="36" t="str">
        <f t="shared" si="4"/>
        <v/>
      </c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</row>
    <row r="815" spans="1:23" ht="13.9" x14ac:dyDescent="0.5">
      <c r="A815" s="29"/>
      <c r="B815" s="36"/>
      <c r="C815" s="36" t="str">
        <f t="shared" si="4"/>
        <v/>
      </c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</row>
    <row r="816" spans="1:23" ht="13.9" x14ac:dyDescent="0.5">
      <c r="A816" s="29"/>
      <c r="B816" s="36"/>
      <c r="C816" s="36" t="str">
        <f t="shared" si="4"/>
        <v/>
      </c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</row>
    <row r="817" spans="1:23" ht="13.9" x14ac:dyDescent="0.5">
      <c r="A817" s="29"/>
      <c r="B817" s="36"/>
      <c r="C817" s="36" t="str">
        <f t="shared" si="4"/>
        <v/>
      </c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</row>
    <row r="818" spans="1:23" ht="13.9" x14ac:dyDescent="0.5">
      <c r="A818" s="29"/>
      <c r="B818" s="36"/>
      <c r="C818" s="36" t="str">
        <f t="shared" si="4"/>
        <v/>
      </c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</row>
    <row r="819" spans="1:23" ht="13.9" x14ac:dyDescent="0.5">
      <c r="A819" s="29"/>
      <c r="B819" s="36"/>
      <c r="C819" s="36" t="str">
        <f t="shared" si="4"/>
        <v/>
      </c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</row>
    <row r="820" spans="1:23" ht="13.9" x14ac:dyDescent="0.5">
      <c r="A820" s="29"/>
      <c r="B820" s="36"/>
      <c r="C820" s="36" t="str">
        <f t="shared" si="4"/>
        <v/>
      </c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</row>
    <row r="821" spans="1:23" ht="13.9" x14ac:dyDescent="0.5">
      <c r="A821" s="29"/>
      <c r="B821" s="36"/>
      <c r="C821" s="36" t="str">
        <f t="shared" si="4"/>
        <v/>
      </c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</row>
    <row r="822" spans="1:23" ht="13.9" x14ac:dyDescent="0.5">
      <c r="A822" s="29"/>
      <c r="B822" s="36"/>
      <c r="C822" s="36" t="str">
        <f t="shared" si="4"/>
        <v/>
      </c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</row>
    <row r="823" spans="1:23" ht="13.9" x14ac:dyDescent="0.5">
      <c r="A823" s="29"/>
      <c r="B823" s="36"/>
      <c r="C823" s="36" t="str">
        <f t="shared" si="4"/>
        <v/>
      </c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</row>
    <row r="824" spans="1:23" ht="13.9" x14ac:dyDescent="0.5">
      <c r="A824" s="29"/>
      <c r="B824" s="36"/>
      <c r="C824" s="36" t="str">
        <f t="shared" si="4"/>
        <v/>
      </c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</row>
    <row r="825" spans="1:23" ht="13.9" x14ac:dyDescent="0.5">
      <c r="A825" s="29"/>
      <c r="B825" s="36"/>
      <c r="C825" s="36" t="str">
        <f t="shared" si="4"/>
        <v/>
      </c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</row>
    <row r="826" spans="1:23" ht="13.9" x14ac:dyDescent="0.5">
      <c r="A826" s="29"/>
      <c r="B826" s="36"/>
      <c r="C826" s="36" t="str">
        <f t="shared" si="4"/>
        <v/>
      </c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 spans="1:23" ht="13.9" x14ac:dyDescent="0.5">
      <c r="A827" s="29"/>
      <c r="B827" s="36"/>
      <c r="C827" s="36" t="str">
        <f t="shared" si="4"/>
        <v/>
      </c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</row>
    <row r="828" spans="1:23" ht="13.9" x14ac:dyDescent="0.5">
      <c r="A828" s="29"/>
      <c r="B828" s="36"/>
      <c r="C828" s="36" t="str">
        <f t="shared" si="4"/>
        <v/>
      </c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</row>
    <row r="829" spans="1:23" ht="13.9" x14ac:dyDescent="0.5">
      <c r="A829" s="29"/>
      <c r="B829" s="36"/>
      <c r="C829" s="36" t="str">
        <f t="shared" si="4"/>
        <v/>
      </c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</row>
    <row r="830" spans="1:23" ht="13.9" x14ac:dyDescent="0.5">
      <c r="A830" s="29"/>
      <c r="B830" s="36"/>
      <c r="C830" s="36" t="str">
        <f t="shared" si="4"/>
        <v/>
      </c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</row>
    <row r="831" spans="1:23" ht="13.9" x14ac:dyDescent="0.5">
      <c r="A831" s="29"/>
      <c r="B831" s="36"/>
      <c r="C831" s="36" t="str">
        <f t="shared" si="4"/>
        <v/>
      </c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</row>
    <row r="832" spans="1:23" ht="13.9" x14ac:dyDescent="0.5">
      <c r="A832" s="29"/>
      <c r="B832" s="36"/>
      <c r="C832" s="36" t="str">
        <f t="shared" si="4"/>
        <v/>
      </c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</row>
    <row r="833" spans="1:23" ht="13.9" x14ac:dyDescent="0.5">
      <c r="A833" s="29"/>
      <c r="B833" s="36"/>
      <c r="C833" s="36" t="str">
        <f t="shared" si="4"/>
        <v/>
      </c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</row>
    <row r="834" spans="1:23" ht="13.9" x14ac:dyDescent="0.5">
      <c r="A834" s="29"/>
      <c r="B834" s="36"/>
      <c r="C834" s="36" t="str">
        <f t="shared" si="4"/>
        <v/>
      </c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</row>
    <row r="835" spans="1:23" ht="13.9" x14ac:dyDescent="0.5">
      <c r="A835" s="29"/>
      <c r="B835" s="36"/>
      <c r="C835" s="36" t="str">
        <f t="shared" si="4"/>
        <v/>
      </c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</row>
    <row r="836" spans="1:23" ht="13.9" x14ac:dyDescent="0.5">
      <c r="A836" s="29"/>
      <c r="B836" s="36"/>
      <c r="C836" s="36" t="str">
        <f t="shared" si="4"/>
        <v/>
      </c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</row>
    <row r="837" spans="1:23" ht="13.9" x14ac:dyDescent="0.5">
      <c r="A837" s="29"/>
      <c r="B837" s="36"/>
      <c r="C837" s="36" t="str">
        <f t="shared" si="4"/>
        <v/>
      </c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</row>
    <row r="838" spans="1:23" ht="13.9" x14ac:dyDescent="0.5">
      <c r="A838" s="29"/>
      <c r="B838" s="36"/>
      <c r="C838" s="36" t="str">
        <f t="shared" si="4"/>
        <v/>
      </c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</row>
    <row r="839" spans="1:23" ht="13.9" x14ac:dyDescent="0.5">
      <c r="A839" s="29"/>
      <c r="B839" s="36"/>
      <c r="C839" s="36" t="str">
        <f t="shared" si="4"/>
        <v/>
      </c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</row>
    <row r="840" spans="1:23" ht="13.9" x14ac:dyDescent="0.5">
      <c r="A840" s="29"/>
      <c r="B840" s="36"/>
      <c r="C840" s="36" t="str">
        <f t="shared" si="4"/>
        <v/>
      </c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</row>
    <row r="841" spans="1:23" ht="13.9" x14ac:dyDescent="0.5">
      <c r="A841" s="29"/>
      <c r="B841" s="36"/>
      <c r="C841" s="36" t="str">
        <f t="shared" si="4"/>
        <v/>
      </c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</row>
    <row r="842" spans="1:23" ht="13.9" x14ac:dyDescent="0.5">
      <c r="A842" s="29"/>
      <c r="B842" s="36"/>
      <c r="C842" s="36" t="str">
        <f t="shared" si="4"/>
        <v/>
      </c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</row>
    <row r="843" spans="1:23" ht="13.9" x14ac:dyDescent="0.5">
      <c r="A843" s="29"/>
      <c r="B843" s="36"/>
      <c r="C843" s="36" t="str">
        <f t="shared" si="4"/>
        <v/>
      </c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</row>
    <row r="844" spans="1:23" ht="13.9" x14ac:dyDescent="0.5">
      <c r="A844" s="29"/>
      <c r="B844" s="36"/>
      <c r="C844" s="36" t="str">
        <f t="shared" si="4"/>
        <v/>
      </c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</row>
    <row r="845" spans="1:23" ht="13.9" x14ac:dyDescent="0.5">
      <c r="A845" s="29"/>
      <c r="B845" s="36"/>
      <c r="C845" s="36" t="str">
        <f t="shared" si="4"/>
        <v/>
      </c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</row>
    <row r="846" spans="1:23" ht="13.9" x14ac:dyDescent="0.5">
      <c r="A846" s="29"/>
      <c r="B846" s="36"/>
      <c r="C846" s="36" t="str">
        <f t="shared" si="4"/>
        <v/>
      </c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</row>
    <row r="847" spans="1:23" ht="13.9" x14ac:dyDescent="0.5">
      <c r="A847" s="29"/>
      <c r="B847" s="36"/>
      <c r="C847" s="36" t="str">
        <f t="shared" si="4"/>
        <v/>
      </c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</row>
    <row r="848" spans="1:23" ht="13.9" x14ac:dyDescent="0.5">
      <c r="A848" s="29"/>
      <c r="B848" s="36"/>
      <c r="C848" s="36" t="str">
        <f t="shared" si="4"/>
        <v/>
      </c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</row>
    <row r="849" spans="1:23" ht="13.9" x14ac:dyDescent="0.5">
      <c r="A849" s="29"/>
      <c r="B849" s="36"/>
      <c r="C849" s="36" t="str">
        <f t="shared" si="4"/>
        <v/>
      </c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</row>
    <row r="850" spans="1:23" ht="13.9" x14ac:dyDescent="0.5">
      <c r="A850" s="29"/>
      <c r="B850" s="36"/>
      <c r="C850" s="36" t="str">
        <f t="shared" si="4"/>
        <v/>
      </c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</row>
    <row r="851" spans="1:23" ht="13.9" x14ac:dyDescent="0.5">
      <c r="A851" s="29"/>
      <c r="B851" s="36"/>
      <c r="C851" s="36" t="str">
        <f t="shared" si="4"/>
        <v/>
      </c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</row>
    <row r="852" spans="1:23" ht="13.9" x14ac:dyDescent="0.5">
      <c r="A852" s="29"/>
      <c r="B852" s="36"/>
      <c r="C852" s="36" t="str">
        <f t="shared" si="4"/>
        <v/>
      </c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</row>
    <row r="853" spans="1:23" ht="13.9" x14ac:dyDescent="0.5">
      <c r="A853" s="29"/>
      <c r="B853" s="36"/>
      <c r="C853" s="36" t="str">
        <f t="shared" si="4"/>
        <v/>
      </c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</row>
    <row r="854" spans="1:23" ht="13.9" x14ac:dyDescent="0.5">
      <c r="A854" s="29"/>
      <c r="B854" s="36"/>
      <c r="C854" s="36" t="str">
        <f t="shared" si="4"/>
        <v/>
      </c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</row>
    <row r="855" spans="1:23" ht="13.9" x14ac:dyDescent="0.5">
      <c r="A855" s="29"/>
      <c r="B855" s="36"/>
      <c r="C855" s="36" t="str">
        <f t="shared" si="4"/>
        <v/>
      </c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</row>
    <row r="856" spans="1:23" ht="13.9" x14ac:dyDescent="0.5">
      <c r="A856" s="29"/>
      <c r="B856" s="36"/>
      <c r="C856" s="36" t="str">
        <f t="shared" si="4"/>
        <v/>
      </c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</row>
    <row r="857" spans="1:23" ht="13.9" x14ac:dyDescent="0.5">
      <c r="A857" s="29"/>
      <c r="B857" s="36"/>
      <c r="C857" s="36" t="str">
        <f t="shared" si="4"/>
        <v/>
      </c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</row>
    <row r="858" spans="1:23" ht="13.9" x14ac:dyDescent="0.5">
      <c r="A858" s="29"/>
      <c r="B858" s="36"/>
      <c r="C858" s="36" t="str">
        <f t="shared" si="4"/>
        <v/>
      </c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</row>
    <row r="859" spans="1:23" ht="13.9" x14ac:dyDescent="0.5">
      <c r="A859" s="29"/>
      <c r="B859" s="36"/>
      <c r="C859" s="36" t="str">
        <f t="shared" si="4"/>
        <v/>
      </c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</row>
    <row r="860" spans="1:23" ht="13.9" x14ac:dyDescent="0.5">
      <c r="A860" s="29"/>
      <c r="B860" s="36"/>
      <c r="C860" s="36" t="str">
        <f t="shared" si="4"/>
        <v/>
      </c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</row>
    <row r="861" spans="1:23" ht="13.9" x14ac:dyDescent="0.5">
      <c r="A861" s="29"/>
      <c r="B861" s="36"/>
      <c r="C861" s="36" t="str">
        <f t="shared" si="4"/>
        <v/>
      </c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</row>
    <row r="862" spans="1:23" ht="13.9" x14ac:dyDescent="0.5">
      <c r="A862" s="29"/>
      <c r="B862" s="36"/>
      <c r="C862" s="36" t="str">
        <f t="shared" si="4"/>
        <v/>
      </c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</row>
    <row r="863" spans="1:23" ht="13.9" x14ac:dyDescent="0.5">
      <c r="A863" s="29"/>
      <c r="B863" s="36"/>
      <c r="C863" s="36" t="str">
        <f t="shared" si="4"/>
        <v/>
      </c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</row>
    <row r="864" spans="1:23" ht="13.9" x14ac:dyDescent="0.5">
      <c r="A864" s="29"/>
      <c r="B864" s="36"/>
      <c r="C864" s="36" t="str">
        <f t="shared" si="4"/>
        <v/>
      </c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</row>
    <row r="865" spans="1:23" ht="13.9" x14ac:dyDescent="0.5">
      <c r="A865" s="29"/>
      <c r="B865" s="36"/>
      <c r="C865" s="36" t="str">
        <f t="shared" si="4"/>
        <v/>
      </c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</row>
    <row r="866" spans="1:23" ht="13.9" x14ac:dyDescent="0.5">
      <c r="A866" s="29"/>
      <c r="B866" s="36"/>
      <c r="C866" s="36" t="str">
        <f t="shared" si="4"/>
        <v/>
      </c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</row>
    <row r="867" spans="1:23" ht="13.9" x14ac:dyDescent="0.5">
      <c r="A867" s="29"/>
      <c r="B867" s="36"/>
      <c r="C867" s="36" t="str">
        <f t="shared" si="4"/>
        <v/>
      </c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</row>
    <row r="868" spans="1:23" ht="13.9" x14ac:dyDescent="0.5">
      <c r="A868" s="29"/>
      <c r="B868" s="36"/>
      <c r="C868" s="36" t="str">
        <f t="shared" si="4"/>
        <v/>
      </c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</row>
    <row r="869" spans="1:23" ht="13.9" x14ac:dyDescent="0.5">
      <c r="A869" s="29"/>
      <c r="B869" s="36"/>
      <c r="C869" s="36" t="str">
        <f t="shared" si="4"/>
        <v/>
      </c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</row>
    <row r="870" spans="1:23" ht="13.9" x14ac:dyDescent="0.5">
      <c r="A870" s="29"/>
      <c r="B870" s="36"/>
      <c r="C870" s="36" t="str">
        <f t="shared" si="4"/>
        <v/>
      </c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</row>
    <row r="871" spans="1:23" ht="13.9" x14ac:dyDescent="0.5">
      <c r="A871" s="29"/>
      <c r="B871" s="36"/>
      <c r="C871" s="36" t="str">
        <f t="shared" si="4"/>
        <v/>
      </c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</row>
    <row r="872" spans="1:23" ht="13.9" x14ac:dyDescent="0.5">
      <c r="A872" s="29"/>
      <c r="B872" s="36"/>
      <c r="C872" s="36" t="str">
        <f t="shared" si="4"/>
        <v/>
      </c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</row>
    <row r="873" spans="1:23" ht="13.9" x14ac:dyDescent="0.5">
      <c r="A873" s="29"/>
      <c r="B873" s="36"/>
      <c r="C873" s="36" t="str">
        <f t="shared" si="4"/>
        <v/>
      </c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</row>
    <row r="874" spans="1:23" ht="13.9" x14ac:dyDescent="0.5">
      <c r="A874" s="29"/>
      <c r="B874" s="36"/>
      <c r="C874" s="36" t="str">
        <f t="shared" si="4"/>
        <v/>
      </c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</row>
    <row r="875" spans="1:23" ht="13.9" x14ac:dyDescent="0.5">
      <c r="A875" s="29"/>
      <c r="B875" s="36"/>
      <c r="C875" s="36" t="str">
        <f t="shared" si="4"/>
        <v/>
      </c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</row>
    <row r="876" spans="1:23" ht="13.9" x14ac:dyDescent="0.5">
      <c r="A876" s="29"/>
      <c r="B876" s="36"/>
      <c r="C876" s="36" t="str">
        <f t="shared" si="4"/>
        <v/>
      </c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</row>
    <row r="877" spans="1:23" ht="13.9" x14ac:dyDescent="0.5">
      <c r="A877" s="29"/>
      <c r="B877" s="36"/>
      <c r="C877" s="36" t="str">
        <f t="shared" si="4"/>
        <v/>
      </c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</row>
    <row r="878" spans="1:23" ht="13.9" x14ac:dyDescent="0.5">
      <c r="A878" s="29"/>
      <c r="B878" s="36"/>
      <c r="C878" s="36" t="str">
        <f t="shared" si="4"/>
        <v/>
      </c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</row>
    <row r="879" spans="1:23" ht="13.9" x14ac:dyDescent="0.5">
      <c r="A879" s="29"/>
      <c r="B879" s="36"/>
      <c r="C879" s="36" t="str">
        <f t="shared" si="4"/>
        <v/>
      </c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</row>
    <row r="880" spans="1:23" ht="13.9" x14ac:dyDescent="0.5">
      <c r="A880" s="29"/>
      <c r="B880" s="36"/>
      <c r="C880" s="36" t="str">
        <f t="shared" si="4"/>
        <v/>
      </c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</row>
    <row r="881" spans="1:23" ht="13.9" x14ac:dyDescent="0.5">
      <c r="A881" s="29"/>
      <c r="B881" s="36"/>
      <c r="C881" s="36" t="str">
        <f t="shared" si="4"/>
        <v/>
      </c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</row>
    <row r="882" spans="1:23" ht="13.9" x14ac:dyDescent="0.5">
      <c r="A882" s="29"/>
      <c r="B882" s="36"/>
      <c r="C882" s="36" t="str">
        <f t="shared" si="4"/>
        <v/>
      </c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</row>
    <row r="883" spans="1:23" ht="13.9" x14ac:dyDescent="0.5">
      <c r="A883" s="29"/>
      <c r="B883" s="36"/>
      <c r="C883" s="36" t="str">
        <f t="shared" si="4"/>
        <v/>
      </c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</row>
    <row r="884" spans="1:23" ht="13.9" x14ac:dyDescent="0.5">
      <c r="A884" s="29"/>
      <c r="B884" s="36"/>
      <c r="C884" s="36" t="str">
        <f t="shared" si="4"/>
        <v/>
      </c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</row>
    <row r="885" spans="1:23" ht="13.9" x14ac:dyDescent="0.5">
      <c r="A885" s="29"/>
      <c r="B885" s="36"/>
      <c r="C885" s="36" t="str">
        <f t="shared" si="4"/>
        <v/>
      </c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</row>
    <row r="886" spans="1:23" ht="13.9" x14ac:dyDescent="0.5">
      <c r="A886" s="29"/>
      <c r="B886" s="36"/>
      <c r="C886" s="36" t="str">
        <f t="shared" si="4"/>
        <v/>
      </c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</row>
    <row r="887" spans="1:23" ht="13.9" x14ac:dyDescent="0.5">
      <c r="A887" s="29"/>
      <c r="B887" s="36"/>
      <c r="C887" s="36" t="str">
        <f t="shared" si="4"/>
        <v/>
      </c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</row>
    <row r="888" spans="1:23" ht="13.9" x14ac:dyDescent="0.5">
      <c r="A888" s="29"/>
      <c r="B888" s="36"/>
      <c r="C888" s="36" t="str">
        <f t="shared" si="4"/>
        <v/>
      </c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</row>
    <row r="889" spans="1:23" ht="13.9" x14ac:dyDescent="0.5">
      <c r="A889" s="29"/>
      <c r="B889" s="36"/>
      <c r="C889" s="36" t="str">
        <f t="shared" si="4"/>
        <v/>
      </c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</row>
    <row r="890" spans="1:23" ht="13.9" x14ac:dyDescent="0.5">
      <c r="A890" s="29"/>
      <c r="B890" s="36"/>
      <c r="C890" s="36" t="str">
        <f t="shared" si="4"/>
        <v/>
      </c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</row>
    <row r="891" spans="1:23" ht="13.9" x14ac:dyDescent="0.5">
      <c r="A891" s="29"/>
      <c r="B891" s="36"/>
      <c r="C891" s="36" t="str">
        <f t="shared" si="4"/>
        <v/>
      </c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</row>
    <row r="892" spans="1:23" ht="13.9" x14ac:dyDescent="0.5">
      <c r="A892" s="29"/>
      <c r="B892" s="36"/>
      <c r="C892" s="36" t="str">
        <f t="shared" si="4"/>
        <v/>
      </c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</row>
    <row r="893" spans="1:23" ht="13.9" x14ac:dyDescent="0.5">
      <c r="A893" s="29"/>
      <c r="B893" s="36"/>
      <c r="C893" s="36" t="str">
        <f t="shared" si="4"/>
        <v/>
      </c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</row>
    <row r="894" spans="1:23" ht="13.9" x14ac:dyDescent="0.5">
      <c r="A894" s="29"/>
      <c r="B894" s="36"/>
      <c r="C894" s="36" t="str">
        <f t="shared" si="4"/>
        <v/>
      </c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</row>
    <row r="895" spans="1:23" ht="13.9" x14ac:dyDescent="0.5">
      <c r="A895" s="29"/>
      <c r="B895" s="36"/>
      <c r="C895" s="36" t="str">
        <f t="shared" si="4"/>
        <v/>
      </c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</row>
    <row r="896" spans="1:23" ht="13.9" x14ac:dyDescent="0.5">
      <c r="A896" s="29"/>
      <c r="B896" s="36"/>
      <c r="C896" s="36" t="str">
        <f t="shared" si="4"/>
        <v/>
      </c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</row>
    <row r="897" spans="1:23" ht="13.9" x14ac:dyDescent="0.5">
      <c r="A897" s="29"/>
      <c r="B897" s="36"/>
      <c r="C897" s="36" t="str">
        <f t="shared" si="4"/>
        <v/>
      </c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</row>
    <row r="898" spans="1:23" ht="13.9" x14ac:dyDescent="0.5">
      <c r="A898" s="29"/>
      <c r="B898" s="36"/>
      <c r="C898" s="36" t="str">
        <f t="shared" si="4"/>
        <v/>
      </c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</row>
    <row r="899" spans="1:23" ht="13.9" x14ac:dyDescent="0.5">
      <c r="A899" s="29"/>
      <c r="B899" s="36"/>
      <c r="C899" s="36" t="str">
        <f t="shared" si="4"/>
        <v/>
      </c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</row>
    <row r="900" spans="1:23" ht="13.9" x14ac:dyDescent="0.5">
      <c r="A900" s="29"/>
      <c r="B900" s="36"/>
      <c r="C900" s="36" t="str">
        <f t="shared" si="4"/>
        <v/>
      </c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</row>
    <row r="901" spans="1:23" ht="13.9" x14ac:dyDescent="0.5">
      <c r="A901" s="29"/>
      <c r="B901" s="36"/>
      <c r="C901" s="36" t="str">
        <f t="shared" si="4"/>
        <v/>
      </c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</row>
    <row r="902" spans="1:23" ht="13.9" x14ac:dyDescent="0.5">
      <c r="A902" s="29"/>
      <c r="B902" s="36"/>
      <c r="C902" s="36" t="str">
        <f t="shared" si="4"/>
        <v/>
      </c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</row>
    <row r="903" spans="1:23" ht="13.9" x14ac:dyDescent="0.5">
      <c r="A903" s="29"/>
      <c r="B903" s="36"/>
      <c r="C903" s="36" t="str">
        <f t="shared" si="4"/>
        <v/>
      </c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</row>
    <row r="904" spans="1:23" ht="13.9" x14ac:dyDescent="0.5">
      <c r="A904" s="29"/>
      <c r="B904" s="36"/>
      <c r="C904" s="36" t="str">
        <f t="shared" si="4"/>
        <v/>
      </c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</row>
    <row r="905" spans="1:23" ht="13.9" x14ac:dyDescent="0.5">
      <c r="A905" s="29"/>
      <c r="B905" s="36"/>
      <c r="C905" s="36" t="str">
        <f t="shared" si="4"/>
        <v/>
      </c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</row>
    <row r="906" spans="1:23" ht="13.9" x14ac:dyDescent="0.5">
      <c r="A906" s="29"/>
      <c r="B906" s="36"/>
      <c r="C906" s="36" t="str">
        <f t="shared" si="4"/>
        <v/>
      </c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</row>
    <row r="907" spans="1:23" ht="13.9" x14ac:dyDescent="0.5">
      <c r="A907" s="29"/>
      <c r="B907" s="36"/>
      <c r="C907" s="36" t="str">
        <f t="shared" si="4"/>
        <v/>
      </c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</row>
    <row r="908" spans="1:23" ht="13.9" x14ac:dyDescent="0.5">
      <c r="A908" s="29"/>
      <c r="B908" s="36"/>
      <c r="C908" s="36" t="str">
        <f t="shared" si="4"/>
        <v/>
      </c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</row>
    <row r="909" spans="1:23" ht="13.9" x14ac:dyDescent="0.5">
      <c r="A909" s="29"/>
      <c r="B909" s="36"/>
      <c r="C909" s="36" t="str">
        <f t="shared" si="4"/>
        <v/>
      </c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</row>
    <row r="910" spans="1:23" ht="13.9" x14ac:dyDescent="0.5">
      <c r="A910" s="29"/>
      <c r="B910" s="36"/>
      <c r="C910" s="36" t="str">
        <f t="shared" si="4"/>
        <v/>
      </c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</row>
    <row r="911" spans="1:23" ht="13.9" x14ac:dyDescent="0.5">
      <c r="A911" s="29"/>
      <c r="B911" s="36"/>
      <c r="C911" s="36" t="str">
        <f t="shared" si="4"/>
        <v/>
      </c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</row>
    <row r="912" spans="1:23" ht="13.9" x14ac:dyDescent="0.5">
      <c r="A912" s="29"/>
      <c r="B912" s="36"/>
      <c r="C912" s="36" t="str">
        <f t="shared" si="4"/>
        <v/>
      </c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</row>
    <row r="913" spans="1:23" ht="13.9" x14ac:dyDescent="0.5">
      <c r="A913" s="29"/>
      <c r="B913" s="36"/>
      <c r="C913" s="36" t="str">
        <f t="shared" si="4"/>
        <v/>
      </c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</row>
    <row r="914" spans="1:23" ht="13.9" x14ac:dyDescent="0.5">
      <c r="A914" s="29"/>
      <c r="B914" s="36"/>
      <c r="C914" s="36" t="str">
        <f t="shared" si="4"/>
        <v/>
      </c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</row>
    <row r="915" spans="1:23" ht="13.9" x14ac:dyDescent="0.5">
      <c r="A915" s="29"/>
      <c r="B915" s="36"/>
      <c r="C915" s="36" t="str">
        <f t="shared" si="4"/>
        <v/>
      </c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</row>
    <row r="916" spans="1:23" ht="13.9" x14ac:dyDescent="0.5">
      <c r="A916" s="29"/>
      <c r="B916" s="36"/>
      <c r="C916" s="36" t="str">
        <f t="shared" si="4"/>
        <v/>
      </c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</row>
    <row r="917" spans="1:23" ht="13.9" x14ac:dyDescent="0.5">
      <c r="A917" s="29"/>
      <c r="B917" s="36"/>
      <c r="C917" s="36" t="str">
        <f t="shared" si="4"/>
        <v/>
      </c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</row>
    <row r="918" spans="1:23" ht="13.9" x14ac:dyDescent="0.5">
      <c r="A918" s="29"/>
      <c r="B918" s="36"/>
      <c r="C918" s="36" t="str">
        <f t="shared" si="4"/>
        <v/>
      </c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</row>
    <row r="919" spans="1:23" ht="13.9" x14ac:dyDescent="0.5">
      <c r="A919" s="29"/>
      <c r="B919" s="36"/>
      <c r="C919" s="36" t="str">
        <f t="shared" si="4"/>
        <v/>
      </c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</row>
    <row r="920" spans="1:23" ht="13.9" x14ac:dyDescent="0.5">
      <c r="A920" s="29"/>
      <c r="B920" s="36"/>
      <c r="C920" s="36" t="str">
        <f t="shared" si="4"/>
        <v/>
      </c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</row>
    <row r="921" spans="1:23" ht="13.9" x14ac:dyDescent="0.5">
      <c r="A921" s="29"/>
      <c r="B921" s="36"/>
      <c r="C921" s="36" t="str">
        <f t="shared" si="4"/>
        <v/>
      </c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</row>
    <row r="922" spans="1:23" ht="13.9" x14ac:dyDescent="0.5">
      <c r="A922" s="29"/>
      <c r="B922" s="36"/>
      <c r="C922" s="36" t="str">
        <f t="shared" si="4"/>
        <v/>
      </c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</row>
    <row r="923" spans="1:23" ht="13.9" x14ac:dyDescent="0.5">
      <c r="A923" s="29"/>
      <c r="B923" s="36"/>
      <c r="C923" s="36" t="str">
        <f t="shared" si="4"/>
        <v/>
      </c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</row>
    <row r="924" spans="1:23" ht="13.9" x14ac:dyDescent="0.5">
      <c r="A924" s="29"/>
      <c r="B924" s="36"/>
      <c r="C924" s="36" t="str">
        <f t="shared" si="4"/>
        <v/>
      </c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</row>
    <row r="925" spans="1:23" ht="13.9" x14ac:dyDescent="0.5">
      <c r="A925" s="29"/>
      <c r="B925" s="36"/>
      <c r="C925" s="36" t="str">
        <f t="shared" si="4"/>
        <v/>
      </c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</row>
    <row r="926" spans="1:23" ht="13.9" x14ac:dyDescent="0.5">
      <c r="A926" s="29"/>
      <c r="B926" s="36"/>
      <c r="C926" s="36" t="str">
        <f t="shared" si="4"/>
        <v/>
      </c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</row>
    <row r="927" spans="1:23" ht="13.9" x14ac:dyDescent="0.5">
      <c r="A927" s="29"/>
      <c r="B927" s="36"/>
      <c r="C927" s="36" t="str">
        <f t="shared" si="4"/>
        <v/>
      </c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</row>
    <row r="928" spans="1:23" ht="13.9" x14ac:dyDescent="0.5">
      <c r="A928" s="29"/>
      <c r="B928" s="36"/>
      <c r="C928" s="36" t="str">
        <f t="shared" si="4"/>
        <v/>
      </c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</row>
    <row r="929" spans="1:23" ht="13.9" x14ac:dyDescent="0.5">
      <c r="A929" s="29"/>
      <c r="B929" s="36"/>
      <c r="C929" s="36" t="str">
        <f t="shared" si="4"/>
        <v/>
      </c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</row>
    <row r="930" spans="1:23" ht="13.9" x14ac:dyDescent="0.5">
      <c r="A930" s="29"/>
      <c r="B930" s="36"/>
      <c r="C930" s="36" t="str">
        <f t="shared" si="4"/>
        <v/>
      </c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</row>
    <row r="931" spans="1:23" ht="13.9" x14ac:dyDescent="0.5">
      <c r="A931" s="29"/>
      <c r="B931" s="36"/>
      <c r="C931" s="36" t="str">
        <f t="shared" si="4"/>
        <v/>
      </c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</row>
    <row r="932" spans="1:23" ht="13.9" x14ac:dyDescent="0.5">
      <c r="A932" s="29"/>
      <c r="B932" s="36"/>
      <c r="C932" s="36" t="str">
        <f t="shared" si="4"/>
        <v/>
      </c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</row>
    <row r="933" spans="1:23" ht="13.9" x14ac:dyDescent="0.5">
      <c r="A933" s="29"/>
      <c r="B933" s="36"/>
      <c r="C933" s="36" t="str">
        <f t="shared" si="4"/>
        <v/>
      </c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</row>
    <row r="934" spans="1:23" ht="13.9" x14ac:dyDescent="0.5">
      <c r="A934" s="29"/>
      <c r="B934" s="36"/>
      <c r="C934" s="36" t="str">
        <f t="shared" si="4"/>
        <v/>
      </c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</row>
    <row r="935" spans="1:23" ht="13.9" x14ac:dyDescent="0.5">
      <c r="A935" s="29"/>
      <c r="B935" s="36"/>
      <c r="C935" s="36" t="str">
        <f t="shared" si="4"/>
        <v/>
      </c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</row>
    <row r="936" spans="1:23" ht="13.9" x14ac:dyDescent="0.5">
      <c r="A936" s="29"/>
      <c r="B936" s="36"/>
      <c r="C936" s="36" t="str">
        <f t="shared" si="4"/>
        <v/>
      </c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</row>
    <row r="937" spans="1:23" ht="13.9" x14ac:dyDescent="0.5">
      <c r="A937" s="29"/>
      <c r="B937" s="36"/>
      <c r="C937" s="36" t="str">
        <f t="shared" si="4"/>
        <v/>
      </c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</row>
    <row r="938" spans="1:23" ht="13.9" x14ac:dyDescent="0.5">
      <c r="A938" s="29"/>
      <c r="B938" s="36"/>
      <c r="C938" s="36" t="str">
        <f t="shared" si="4"/>
        <v/>
      </c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</row>
    <row r="939" spans="1:23" ht="13.9" x14ac:dyDescent="0.5">
      <c r="A939" s="29"/>
      <c r="B939" s="36"/>
      <c r="C939" s="36" t="str">
        <f t="shared" si="4"/>
        <v/>
      </c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</row>
    <row r="940" spans="1:23" ht="13.9" x14ac:dyDescent="0.5">
      <c r="A940" s="29"/>
      <c r="B940" s="36"/>
      <c r="C940" s="36" t="str">
        <f t="shared" si="4"/>
        <v/>
      </c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 spans="1:23" ht="13.9" x14ac:dyDescent="0.5">
      <c r="A941" s="29"/>
      <c r="B941" s="36"/>
      <c r="C941" s="36" t="str">
        <f t="shared" si="4"/>
        <v/>
      </c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 spans="1:23" ht="13.9" x14ac:dyDescent="0.5">
      <c r="A942" s="29"/>
      <c r="B942" s="36"/>
      <c r="C942" s="36" t="str">
        <f t="shared" si="4"/>
        <v/>
      </c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</row>
    <row r="943" spans="1:23" ht="13.9" x14ac:dyDescent="0.5">
      <c r="A943" s="29"/>
      <c r="B943" s="36"/>
      <c r="C943" s="36" t="str">
        <f t="shared" si="4"/>
        <v/>
      </c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</row>
    <row r="944" spans="1:23" ht="13.9" x14ac:dyDescent="0.5">
      <c r="A944" s="29"/>
      <c r="B944" s="36"/>
      <c r="C944" s="36" t="str">
        <f t="shared" si="4"/>
        <v/>
      </c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</row>
    <row r="945" spans="1:23" ht="13.9" x14ac:dyDescent="0.5">
      <c r="A945" s="29"/>
      <c r="B945" s="36"/>
      <c r="C945" s="36" t="str">
        <f t="shared" si="4"/>
        <v/>
      </c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</row>
    <row r="946" spans="1:23" ht="13.9" x14ac:dyDescent="0.5">
      <c r="A946" s="29"/>
      <c r="B946" s="36"/>
      <c r="C946" s="36" t="str">
        <f t="shared" si="4"/>
        <v/>
      </c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</row>
    <row r="947" spans="1:23" ht="13.9" x14ac:dyDescent="0.5">
      <c r="A947" s="29"/>
      <c r="B947" s="36"/>
      <c r="C947" s="36" t="str">
        <f t="shared" si="4"/>
        <v/>
      </c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</row>
    <row r="948" spans="1:23" ht="13.9" x14ac:dyDescent="0.5">
      <c r="A948" s="29"/>
      <c r="B948" s="36"/>
      <c r="C948" s="36" t="str">
        <f t="shared" si="4"/>
        <v/>
      </c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</row>
    <row r="949" spans="1:23" ht="13.9" x14ac:dyDescent="0.5">
      <c r="A949" s="29"/>
      <c r="B949" s="36"/>
      <c r="C949" s="36" t="str">
        <f t="shared" si="4"/>
        <v/>
      </c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</row>
    <row r="950" spans="1:23" ht="13.9" x14ac:dyDescent="0.5">
      <c r="A950" s="29"/>
      <c r="B950" s="36"/>
      <c r="C950" s="36" t="str">
        <f t="shared" si="4"/>
        <v/>
      </c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</row>
    <row r="951" spans="1:23" ht="13.9" x14ac:dyDescent="0.5">
      <c r="A951" s="29"/>
      <c r="B951" s="36"/>
      <c r="C951" s="36" t="str">
        <f t="shared" si="4"/>
        <v/>
      </c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</row>
    <row r="952" spans="1:23" ht="13.9" x14ac:dyDescent="0.5">
      <c r="A952" s="29"/>
      <c r="B952" s="36"/>
      <c r="C952" s="36" t="str">
        <f t="shared" si="4"/>
        <v/>
      </c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</row>
    <row r="953" spans="1:23" ht="13.9" x14ac:dyDescent="0.5">
      <c r="A953" s="29"/>
      <c r="B953" s="36"/>
      <c r="C953" s="36" t="str">
        <f t="shared" si="4"/>
        <v/>
      </c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</row>
    <row r="954" spans="1:23" ht="13.9" x14ac:dyDescent="0.5">
      <c r="A954" s="29"/>
      <c r="B954" s="36"/>
      <c r="C954" s="36" t="str">
        <f t="shared" si="4"/>
        <v/>
      </c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</row>
    <row r="955" spans="1:23" ht="13.9" x14ac:dyDescent="0.5">
      <c r="A955" s="29"/>
      <c r="B955" s="36"/>
      <c r="C955" s="36" t="str">
        <f t="shared" si="4"/>
        <v/>
      </c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</row>
    <row r="956" spans="1:23" ht="13.9" x14ac:dyDescent="0.5">
      <c r="A956" s="29"/>
      <c r="B956" s="36"/>
      <c r="C956" s="36" t="str">
        <f t="shared" si="4"/>
        <v/>
      </c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</row>
    <row r="957" spans="1:23" ht="13.9" x14ac:dyDescent="0.5">
      <c r="A957" s="29"/>
      <c r="B957" s="36"/>
      <c r="C957" s="36" t="str">
        <f t="shared" si="4"/>
        <v/>
      </c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</row>
    <row r="958" spans="1:23" ht="13.9" x14ac:dyDescent="0.5">
      <c r="A958" s="29"/>
      <c r="B958" s="36"/>
      <c r="C958" s="36" t="str">
        <f t="shared" si="4"/>
        <v/>
      </c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</row>
    <row r="959" spans="1:23" ht="13.9" x14ac:dyDescent="0.5">
      <c r="A959" s="29"/>
      <c r="B959" s="36"/>
      <c r="C959" s="36" t="str">
        <f t="shared" si="4"/>
        <v/>
      </c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</row>
    <row r="960" spans="1:23" ht="13.9" x14ac:dyDescent="0.5">
      <c r="A960" s="29"/>
      <c r="B960" s="36"/>
      <c r="C960" s="36" t="str">
        <f t="shared" si="4"/>
        <v/>
      </c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</row>
    <row r="961" spans="1:23" ht="13.9" x14ac:dyDescent="0.5">
      <c r="A961" s="29"/>
      <c r="B961" s="36"/>
      <c r="C961" s="36" t="str">
        <f t="shared" si="4"/>
        <v/>
      </c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</row>
    <row r="962" spans="1:23" ht="13.9" x14ac:dyDescent="0.5">
      <c r="A962" s="29"/>
      <c r="B962" s="36"/>
      <c r="C962" s="36" t="str">
        <f t="shared" si="4"/>
        <v/>
      </c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</row>
    <row r="963" spans="1:23" ht="13.9" x14ac:dyDescent="0.5">
      <c r="A963" s="29"/>
      <c r="B963" s="36"/>
      <c r="C963" s="36" t="str">
        <f t="shared" si="4"/>
        <v/>
      </c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</row>
    <row r="964" spans="1:23" ht="13.9" x14ac:dyDescent="0.5">
      <c r="A964" s="29"/>
      <c r="B964" s="36"/>
      <c r="C964" s="36" t="str">
        <f t="shared" si="4"/>
        <v/>
      </c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</row>
    <row r="965" spans="1:23" ht="13.9" x14ac:dyDescent="0.5">
      <c r="A965" s="29"/>
      <c r="B965" s="36"/>
      <c r="C965" s="36" t="str">
        <f t="shared" si="4"/>
        <v/>
      </c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 spans="1:23" ht="13.9" x14ac:dyDescent="0.5">
      <c r="A966" s="29"/>
      <c r="B966" s="36"/>
      <c r="C966" s="36" t="str">
        <f t="shared" si="4"/>
        <v/>
      </c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</row>
    <row r="967" spans="1:23" ht="13.9" x14ac:dyDescent="0.5">
      <c r="A967" s="29"/>
      <c r="B967" s="36"/>
      <c r="C967" s="36" t="str">
        <f t="shared" si="4"/>
        <v/>
      </c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</row>
    <row r="968" spans="1:23" ht="13.9" x14ac:dyDescent="0.5">
      <c r="A968" s="29"/>
      <c r="B968" s="36"/>
      <c r="C968" s="36" t="str">
        <f t="shared" si="4"/>
        <v/>
      </c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</row>
    <row r="969" spans="1:23" ht="13.9" x14ac:dyDescent="0.5">
      <c r="A969" s="29"/>
      <c r="B969" s="36"/>
      <c r="C969" s="36" t="str">
        <f t="shared" si="4"/>
        <v/>
      </c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</row>
    <row r="970" spans="1:23" ht="13.9" x14ac:dyDescent="0.5">
      <c r="A970" s="29"/>
      <c r="B970" s="36"/>
      <c r="C970" s="36" t="str">
        <f t="shared" si="4"/>
        <v/>
      </c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</row>
    <row r="971" spans="1:23" ht="13.9" x14ac:dyDescent="0.5">
      <c r="A971" s="29"/>
      <c r="B971" s="36"/>
      <c r="C971" s="36" t="str">
        <f t="shared" si="4"/>
        <v/>
      </c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</row>
    <row r="972" spans="1:23" ht="13.9" x14ac:dyDescent="0.5">
      <c r="A972" s="29"/>
      <c r="B972" s="36"/>
      <c r="C972" s="36" t="str">
        <f t="shared" si="4"/>
        <v/>
      </c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</row>
    <row r="973" spans="1:23" ht="13.9" x14ac:dyDescent="0.5">
      <c r="A973" s="29"/>
      <c r="B973" s="36"/>
      <c r="C973" s="36" t="str">
        <f t="shared" si="4"/>
        <v/>
      </c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</row>
    <row r="974" spans="1:23" ht="13.9" x14ac:dyDescent="0.5">
      <c r="A974" s="29"/>
      <c r="B974" s="36"/>
      <c r="C974" s="36" t="str">
        <f t="shared" si="4"/>
        <v/>
      </c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</row>
    <row r="975" spans="1:23" ht="13.9" x14ac:dyDescent="0.5">
      <c r="A975" s="29"/>
      <c r="B975" s="36"/>
      <c r="C975" s="36" t="str">
        <f t="shared" si="4"/>
        <v/>
      </c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</row>
    <row r="976" spans="1:23" ht="13.9" x14ac:dyDescent="0.5">
      <c r="A976" s="29"/>
      <c r="B976" s="36"/>
      <c r="C976" s="36" t="str">
        <f t="shared" si="4"/>
        <v/>
      </c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</row>
    <row r="977" spans="1:23" ht="13.9" x14ac:dyDescent="0.5">
      <c r="A977" s="29"/>
      <c r="B977" s="36"/>
      <c r="C977" s="36" t="str">
        <f t="shared" si="4"/>
        <v/>
      </c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</row>
    <row r="978" spans="1:23" ht="13.9" x14ac:dyDescent="0.5">
      <c r="A978" s="29"/>
      <c r="B978" s="36"/>
      <c r="C978" s="36" t="str">
        <f t="shared" si="4"/>
        <v/>
      </c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</row>
    <row r="979" spans="1:23" ht="13.9" x14ac:dyDescent="0.5">
      <c r="A979" s="29"/>
      <c r="B979" s="36"/>
      <c r="C979" s="36" t="str">
        <f t="shared" si="4"/>
        <v/>
      </c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</row>
    <row r="980" spans="1:23" ht="13.9" x14ac:dyDescent="0.5">
      <c r="A980" s="29"/>
      <c r="B980" s="36"/>
      <c r="C980" s="36" t="str">
        <f t="shared" si="4"/>
        <v/>
      </c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</row>
    <row r="981" spans="1:23" ht="13.9" x14ac:dyDescent="0.5">
      <c r="A981" s="29"/>
      <c r="B981" s="36"/>
      <c r="C981" s="36" t="str">
        <f t="shared" si="4"/>
        <v/>
      </c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</row>
    <row r="982" spans="1:23" ht="13.9" x14ac:dyDescent="0.5">
      <c r="A982" s="29"/>
      <c r="B982" s="36"/>
      <c r="C982" s="36" t="str">
        <f t="shared" si="4"/>
        <v/>
      </c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</row>
    <row r="983" spans="1:23" ht="13.9" x14ac:dyDescent="0.5">
      <c r="A983" s="29"/>
      <c r="B983" s="36"/>
      <c r="C983" s="36" t="str">
        <f t="shared" si="4"/>
        <v/>
      </c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</row>
    <row r="984" spans="1:23" ht="13.9" x14ac:dyDescent="0.5">
      <c r="A984" s="29"/>
      <c r="B984" s="36"/>
      <c r="C984" s="36" t="str">
        <f t="shared" si="4"/>
        <v/>
      </c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</row>
    <row r="985" spans="1:23" ht="13.9" x14ac:dyDescent="0.5">
      <c r="A985" s="29"/>
      <c r="B985" s="36"/>
      <c r="C985" s="36" t="str">
        <f t="shared" si="4"/>
        <v/>
      </c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</row>
    <row r="986" spans="1:23" ht="13.9" x14ac:dyDescent="0.5">
      <c r="A986" s="29"/>
      <c r="B986" s="36"/>
      <c r="C986" s="36" t="str">
        <f t="shared" si="4"/>
        <v/>
      </c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</row>
    <row r="987" spans="1:23" ht="13.9" x14ac:dyDescent="0.5">
      <c r="A987" s="29"/>
      <c r="B987" s="36"/>
      <c r="C987" s="36" t="str">
        <f t="shared" si="4"/>
        <v/>
      </c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</row>
    <row r="988" spans="1:23" ht="13.9" x14ac:dyDescent="0.5">
      <c r="A988" s="29"/>
      <c r="B988" s="36"/>
      <c r="C988" s="36" t="str">
        <f t="shared" si="4"/>
        <v/>
      </c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</row>
    <row r="989" spans="1:23" ht="13.9" x14ac:dyDescent="0.5">
      <c r="A989" s="29"/>
      <c r="B989" s="36"/>
      <c r="C989" s="36" t="str">
        <f t="shared" si="4"/>
        <v/>
      </c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</row>
    <row r="990" spans="1:23" ht="13.9" x14ac:dyDescent="0.5">
      <c r="A990" s="29"/>
      <c r="B990" s="36"/>
      <c r="C990" s="36" t="str">
        <f t="shared" si="4"/>
        <v/>
      </c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</row>
    <row r="991" spans="1:23" ht="13.9" x14ac:dyDescent="0.5">
      <c r="A991" s="29"/>
      <c r="B991" s="36"/>
      <c r="C991" s="36" t="str">
        <f t="shared" si="4"/>
        <v/>
      </c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</row>
    <row r="992" spans="1:23" ht="13.9" x14ac:dyDescent="0.5">
      <c r="A992" s="29"/>
      <c r="B992" s="36"/>
      <c r="C992" s="36" t="str">
        <f t="shared" si="4"/>
        <v/>
      </c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</row>
    <row r="993" spans="1:23" ht="13.9" x14ac:dyDescent="0.5">
      <c r="A993" s="29"/>
      <c r="B993" s="36"/>
      <c r="C993" s="36" t="str">
        <f t="shared" si="4"/>
        <v/>
      </c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</row>
    <row r="994" spans="1:23" ht="13.9" x14ac:dyDescent="0.5">
      <c r="A994" s="29"/>
      <c r="B994" s="36"/>
      <c r="C994" s="36" t="str">
        <f t="shared" si="4"/>
        <v/>
      </c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</row>
    <row r="995" spans="1:23" ht="13.9" x14ac:dyDescent="0.5">
      <c r="A995" s="29"/>
      <c r="B995" s="36"/>
      <c r="C995" s="36" t="str">
        <f t="shared" si="4"/>
        <v/>
      </c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</row>
    <row r="996" spans="1:23" ht="13.9" x14ac:dyDescent="0.5">
      <c r="A996" s="29"/>
      <c r="B996" s="36"/>
      <c r="C996" s="36" t="str">
        <f t="shared" si="4"/>
        <v/>
      </c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</row>
    <row r="997" spans="1:23" ht="13.9" x14ac:dyDescent="0.5">
      <c r="A997" s="29"/>
      <c r="B997" s="36"/>
      <c r="C997" s="36" t="str">
        <f t="shared" si="4"/>
        <v/>
      </c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</row>
    <row r="998" spans="1:23" ht="13.9" x14ac:dyDescent="0.5">
      <c r="A998" s="29"/>
      <c r="B998" s="36"/>
      <c r="C998" s="36" t="str">
        <f t="shared" si="4"/>
        <v/>
      </c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</row>
    <row r="999" spans="1:23" ht="13.9" x14ac:dyDescent="0.5">
      <c r="A999" s="29"/>
      <c r="B999" s="36"/>
      <c r="C999" s="36" t="str">
        <f t="shared" si="4"/>
        <v/>
      </c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</row>
    <row r="1000" spans="1:23" ht="13.9" x14ac:dyDescent="0.5">
      <c r="A1000" s="29"/>
      <c r="B1000" s="36"/>
      <c r="C1000" s="36" t="str">
        <f t="shared" si="4"/>
        <v/>
      </c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</row>
    <row r="1001" spans="1:23" ht="13.9" x14ac:dyDescent="0.5">
      <c r="A1001" s="29"/>
      <c r="B1001" s="36"/>
      <c r="C1001" s="36" t="str">
        <f t="shared" si="4"/>
        <v/>
      </c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</row>
    <row r="1002" spans="1:23" ht="13.9" x14ac:dyDescent="0.5">
      <c r="A1002" s="29"/>
      <c r="B1002" s="36"/>
      <c r="C1002" s="36" t="str">
        <f t="shared" si="4"/>
        <v/>
      </c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</row>
    <row r="1003" spans="1:23" ht="13.9" x14ac:dyDescent="0.5">
      <c r="A1003" s="29"/>
      <c r="B1003" s="36"/>
      <c r="C1003" s="36" t="str">
        <f t="shared" si="4"/>
        <v/>
      </c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</row>
    <row r="1004" spans="1:23" ht="13.9" x14ac:dyDescent="0.5">
      <c r="A1004" s="29"/>
      <c r="B1004" s="36"/>
      <c r="C1004" s="36" t="str">
        <f t="shared" si="4"/>
        <v/>
      </c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</row>
    <row r="1005" spans="1:23" ht="13.9" x14ac:dyDescent="0.5">
      <c r="A1005" s="29"/>
      <c r="B1005" s="36"/>
      <c r="C1005" s="36" t="str">
        <f t="shared" si="4"/>
        <v/>
      </c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</row>
    <row r="1006" spans="1:23" ht="13.9" x14ac:dyDescent="0.5">
      <c r="A1006" s="29"/>
      <c r="B1006" s="36"/>
      <c r="C1006" s="36" t="str">
        <f t="shared" si="4"/>
        <v/>
      </c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</row>
    <row r="1007" spans="1:23" ht="13.9" x14ac:dyDescent="0.5">
      <c r="A1007" s="29"/>
      <c r="B1007" s="36"/>
      <c r="C1007" s="36" t="str">
        <f t="shared" si="4"/>
        <v/>
      </c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</row>
    <row r="1008" spans="1:23" ht="13.9" x14ac:dyDescent="0.5">
      <c r="A1008" s="29"/>
      <c r="B1008" s="36"/>
      <c r="C1008" s="36" t="str">
        <f t="shared" si="4"/>
        <v/>
      </c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</row>
    <row r="1009" spans="1:23" ht="13.9" x14ac:dyDescent="0.5">
      <c r="A1009" s="29"/>
      <c r="B1009" s="36"/>
      <c r="C1009" s="36" t="str">
        <f t="shared" si="4"/>
        <v/>
      </c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</row>
    <row r="1010" spans="1:23" ht="13.9" x14ac:dyDescent="0.5">
      <c r="A1010" s="29"/>
      <c r="B1010" s="36"/>
      <c r="C1010" s="36" t="str">
        <f t="shared" si="4"/>
        <v/>
      </c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</row>
    <row r="1011" spans="1:23" ht="13.9" x14ac:dyDescent="0.5">
      <c r="A1011" s="29"/>
      <c r="B1011" s="36"/>
      <c r="C1011" s="36" t="str">
        <f t="shared" si="4"/>
        <v/>
      </c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</row>
    <row r="1012" spans="1:23" ht="13.9" x14ac:dyDescent="0.5">
      <c r="A1012" s="29"/>
      <c r="B1012" s="36"/>
      <c r="C1012" s="36" t="str">
        <f t="shared" si="4"/>
        <v/>
      </c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</row>
    <row r="1013" spans="1:23" ht="13.9" x14ac:dyDescent="0.5">
      <c r="A1013" s="29"/>
      <c r="B1013" s="36"/>
      <c r="C1013" s="36" t="str">
        <f t="shared" si="4"/>
        <v/>
      </c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</row>
    <row r="1014" spans="1:23" ht="13.9" x14ac:dyDescent="0.5">
      <c r="A1014" s="29"/>
      <c r="B1014" s="36"/>
      <c r="C1014" s="36" t="str">
        <f t="shared" si="4"/>
        <v/>
      </c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</row>
  </sheetData>
  <mergeCells count="23">
    <mergeCell ref="A26:B26"/>
    <mergeCell ref="A27:B27"/>
    <mergeCell ref="A1:H2"/>
    <mergeCell ref="A3:H3"/>
    <mergeCell ref="A20:B20"/>
    <mergeCell ref="A21:B21"/>
    <mergeCell ref="A22:B22"/>
    <mergeCell ref="A28:B28"/>
    <mergeCell ref="A29:B29"/>
    <mergeCell ref="A30:B30"/>
    <mergeCell ref="I3:I16"/>
    <mergeCell ref="G5:G14"/>
    <mergeCell ref="D15:E15"/>
    <mergeCell ref="A16:H16"/>
    <mergeCell ref="A17:H17"/>
    <mergeCell ref="B5:B14"/>
    <mergeCell ref="F20:H20"/>
    <mergeCell ref="G21:H21"/>
    <mergeCell ref="G23:H23"/>
    <mergeCell ref="G24:H24"/>
    <mergeCell ref="A23:B23"/>
    <mergeCell ref="A24:B24"/>
    <mergeCell ref="A25:B25"/>
  </mergeCells>
  <conditionalFormatting sqref="G24:H24">
    <cfRule type="cellIs" dxfId="29" priority="1" operator="equal">
      <formula>"SPACE TERSEDIA"</formula>
    </cfRule>
    <cfRule type="cellIs" dxfId="28" priority="2" operator="equal">
      <formula>"FULL"</formula>
    </cfRule>
    <cfRule type="cellIs" dxfId="27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outlinePr summaryBelow="0" summaryRight="0"/>
  </sheetPr>
  <dimension ref="A1:Y1014"/>
  <sheetViews>
    <sheetView zoomScale="85" zoomScaleNormal="85" workbookViewId="0">
      <selection activeCell="M24" sqref="M24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127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/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/>
      <c r="C4" s="31"/>
      <c r="D4" s="31"/>
      <c r="E4" s="292"/>
      <c r="F4" s="293"/>
      <c r="G4" s="31"/>
      <c r="H4" s="31"/>
      <c r="I4" s="31"/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134" t="s">
        <v>128</v>
      </c>
      <c r="B5" s="298"/>
      <c r="C5" s="135" t="s">
        <v>129</v>
      </c>
      <c r="D5" s="301"/>
      <c r="E5" s="136" t="s">
        <v>130</v>
      </c>
      <c r="F5" s="137" t="s">
        <v>91</v>
      </c>
      <c r="G5" s="138"/>
      <c r="H5" s="139" t="s">
        <v>131</v>
      </c>
      <c r="I5" s="298"/>
      <c r="J5" s="140" t="s">
        <v>132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134" t="s">
        <v>128</v>
      </c>
      <c r="B6" s="299"/>
      <c r="C6" s="135" t="s">
        <v>129</v>
      </c>
      <c r="D6" s="299"/>
      <c r="E6" s="136" t="s">
        <v>130</v>
      </c>
      <c r="F6" s="137" t="s">
        <v>91</v>
      </c>
      <c r="G6" s="61"/>
      <c r="H6" s="139" t="s">
        <v>131</v>
      </c>
      <c r="I6" s="299"/>
      <c r="J6" s="140" t="s">
        <v>132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134" t="s">
        <v>128</v>
      </c>
      <c r="B7" s="299"/>
      <c r="C7" s="135" t="s">
        <v>129</v>
      </c>
      <c r="D7" s="299"/>
      <c r="E7" s="136" t="s">
        <v>130</v>
      </c>
      <c r="F7" s="137" t="s">
        <v>91</v>
      </c>
      <c r="G7" s="61"/>
      <c r="H7" s="139" t="s">
        <v>131</v>
      </c>
      <c r="I7" s="299"/>
      <c r="J7" s="140" t="s">
        <v>132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134" t="s">
        <v>128</v>
      </c>
      <c r="B8" s="299"/>
      <c r="C8" s="135" t="s">
        <v>129</v>
      </c>
      <c r="D8" s="299"/>
      <c r="E8" s="137" t="s">
        <v>91</v>
      </c>
      <c r="F8" s="137" t="s">
        <v>91</v>
      </c>
      <c r="G8" s="61"/>
      <c r="H8" s="139" t="s">
        <v>131</v>
      </c>
      <c r="I8" s="299"/>
      <c r="J8" s="140" t="s">
        <v>132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134" t="s">
        <v>128</v>
      </c>
      <c r="B9" s="299"/>
      <c r="C9" s="141" t="s">
        <v>133</v>
      </c>
      <c r="D9" s="299"/>
      <c r="E9" s="137" t="s">
        <v>91</v>
      </c>
      <c r="F9" s="137" t="s">
        <v>91</v>
      </c>
      <c r="G9" s="61"/>
      <c r="H9" s="139" t="s">
        <v>131</v>
      </c>
      <c r="I9" s="299"/>
      <c r="J9" s="140" t="s">
        <v>132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134" t="s">
        <v>128</v>
      </c>
      <c r="B10" s="299"/>
      <c r="C10" s="141" t="s">
        <v>133</v>
      </c>
      <c r="D10" s="299"/>
      <c r="E10" s="137" t="s">
        <v>91</v>
      </c>
      <c r="F10" s="137" t="s">
        <v>91</v>
      </c>
      <c r="G10" s="61"/>
      <c r="H10" s="139" t="s">
        <v>131</v>
      </c>
      <c r="I10" s="299"/>
      <c r="J10" s="140" t="s">
        <v>132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142" t="s">
        <v>134</v>
      </c>
      <c r="B11" s="299"/>
      <c r="C11" s="141" t="s">
        <v>133</v>
      </c>
      <c r="D11" s="299"/>
      <c r="E11" s="137" t="s">
        <v>91</v>
      </c>
      <c r="F11" s="137" t="s">
        <v>91</v>
      </c>
      <c r="G11" s="61"/>
      <c r="H11" s="139" t="s">
        <v>131</v>
      </c>
      <c r="I11" s="299"/>
      <c r="J11" s="140" t="s">
        <v>132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142" t="s">
        <v>134</v>
      </c>
      <c r="B12" s="299"/>
      <c r="C12" s="141" t="s">
        <v>133</v>
      </c>
      <c r="D12" s="299"/>
      <c r="E12" s="139" t="s">
        <v>131</v>
      </c>
      <c r="F12" s="137" t="s">
        <v>91</v>
      </c>
      <c r="G12" s="61"/>
      <c r="H12" s="139" t="s">
        <v>131</v>
      </c>
      <c r="I12" s="299"/>
      <c r="J12" s="139" t="s">
        <v>131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143" t="s">
        <v>135</v>
      </c>
      <c r="B13" s="299"/>
      <c r="C13" s="133"/>
      <c r="D13" s="299"/>
      <c r="E13" s="139" t="s">
        <v>131</v>
      </c>
      <c r="F13" s="137" t="s">
        <v>91</v>
      </c>
      <c r="G13" s="61"/>
      <c r="H13" s="139" t="s">
        <v>131</v>
      </c>
      <c r="I13" s="299"/>
      <c r="J13" s="139" t="s">
        <v>131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143" t="s">
        <v>135</v>
      </c>
      <c r="B14" s="300"/>
      <c r="C14" s="133"/>
      <c r="D14" s="300"/>
      <c r="E14" s="139" t="s">
        <v>131</v>
      </c>
      <c r="F14" s="137" t="s">
        <v>91</v>
      </c>
      <c r="G14" s="72"/>
      <c r="H14" s="139" t="s">
        <v>131</v>
      </c>
      <c r="I14" s="300"/>
      <c r="J14" s="139" t="s">
        <v>131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CEMERLANG ")</f>
        <v xml:space="preserve">PT. CEMERLANG </v>
      </c>
      <c r="B21" s="284"/>
      <c r="C21" s="36">
        <f t="shared" ref="C21:C22" ca="1" si="0">IF(A21="","",COUNTIF($A$5:$J$14,A21)*50 + IFERROR(D23,0))</f>
        <v>300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 t="str">
        <f ca="1">IFERROR(__xludf.DUMMYFUNCTION("""COMPUTED_VALUE"""),"CV. RESTU BUMI")</f>
        <v>CV. RESTU BUMI</v>
      </c>
      <c r="B22" s="284"/>
      <c r="C22" s="36">
        <f t="shared" ca="1" si="0"/>
        <v>100</v>
      </c>
      <c r="D22" s="40"/>
      <c r="E22" s="37"/>
      <c r="F22" s="38" t="s">
        <v>44</v>
      </c>
      <c r="G22" s="39">
        <f ca="1">SUM(C21:C1014)</f>
        <v>2900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 t="str">
        <f ca="1">IFERROR(__xludf.DUMMYFUNCTION("""COMPUTED_VALUE"""),"RUBEN KRISTANTO")</f>
        <v>RUBEN KRISTANTO</v>
      </c>
      <c r="B23" s="284"/>
      <c r="C23" s="36">
        <v>100</v>
      </c>
      <c r="D23" s="40"/>
      <c r="E23" s="37">
        <v>28</v>
      </c>
      <c r="F23" s="38" t="s">
        <v>45</v>
      </c>
      <c r="G23" s="290">
        <f ca="1">G21-G22</f>
        <v>100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 t="str">
        <f ca="1">IFERROR(__xludf.DUMMYFUNCTION("""COMPUTED_VALUE"""),"PT. BANGUN BERKAT")</f>
        <v>PT. BANGUN BERKAT</v>
      </c>
      <c r="B24" s="284"/>
      <c r="C24" s="36">
        <f t="shared" ref="C24:C26" ca="1" si="1">IF(A24="","",COUNTIF($A$5:$J$14,A24)*50 + IFERROR(D26,0))</f>
        <v>200</v>
      </c>
      <c r="D24" s="42"/>
      <c r="E24" s="37"/>
      <c r="F24" s="38" t="s">
        <v>46</v>
      </c>
      <c r="G24" s="291" t="str">
        <f ca="1">IF(G23&lt;=0,"SPACE PENUH","SPACE TERSEDIA")</f>
        <v>SPACE TERSEDIA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 t="str">
        <f ca="1">IFERROR(__xludf.DUMMYFUNCTION("""COMPUTED_VALUE"""),"PT. LUXASIA ")</f>
        <v xml:space="preserve">PT. LUXASIA </v>
      </c>
      <c r="B25" s="284"/>
      <c r="C25" s="36">
        <f t="shared" ca="1" si="1"/>
        <v>200</v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 t="str">
        <f ca="1">IFERROR(__xludf.DUMMYFUNCTION("""COMPUTED_VALUE"""),"PT. SAMUDERA PERMATA ")</f>
        <v xml:space="preserve">PT. SAMUDERA PERMATA </v>
      </c>
      <c r="B26" s="284"/>
      <c r="C26" s="36">
        <f t="shared" ca="1" si="1"/>
        <v>150</v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 t="str">
        <f ca="1">IFERROR(__xludf.DUMMYFUNCTION("""COMPUTED_VALUE"""),"PT. PERKEBUNAN NUSANTARA")</f>
        <v>PT. PERKEBUNAN NUSANTARA</v>
      </c>
      <c r="B27" s="284"/>
      <c r="C27" s="36">
        <v>700</v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 t="str">
        <f ca="1">IFERROR(__xludf.DUMMYFUNCTION("""COMPUTED_VALUE"""),"PT. PERTAMINA ")</f>
        <v xml:space="preserve">PT. PERTAMINA </v>
      </c>
      <c r="B28" s="284"/>
      <c r="C28" s="36">
        <f ca="1">IF(A28="","",COUNTIF($A$5:$J$14,A28)*50 + IFERROR(D30,0))</f>
        <v>800</v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 t="str">
        <f ca="1">IFERROR(__xludf.DUMMYFUNCTION("""COMPUTED_VALUE"""),"PT. PRIMACOM ")</f>
        <v xml:space="preserve">PT. PRIMACOM </v>
      </c>
      <c r="B29" s="284"/>
      <c r="C29" s="36">
        <v>350</v>
      </c>
      <c r="D29" s="40">
        <v>28</v>
      </c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ref="C30:C40" si="2">IF(A30="","",COUNTIF($A$5:$J$14,A30)*50 + IFERROR(D32,0))</f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2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2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2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2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2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2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2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2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2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2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3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3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3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3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3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3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3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3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3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3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3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3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3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3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3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3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3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3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3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3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3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3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3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3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3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3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3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3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3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3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3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3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3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3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3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3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3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3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3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3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3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3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3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3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3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3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3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3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3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3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3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3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3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3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3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3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3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3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3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3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3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3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3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3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3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3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3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3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3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3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3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3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3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3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3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3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3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3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3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3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3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3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3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3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3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3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3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3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3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3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3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3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3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3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3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3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3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3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3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3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3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3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3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3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3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3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3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3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3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3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3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3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3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3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3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3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3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3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3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3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3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3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3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3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3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3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3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3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3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3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3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3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3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3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3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3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3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3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3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3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3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3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3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3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3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3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3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3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3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3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3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3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3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3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3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3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3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3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3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3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3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3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3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3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3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3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3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3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3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3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3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3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3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3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3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3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3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3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3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3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3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3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3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3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3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3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3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3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3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3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3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3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3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3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3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3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3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3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3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3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3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3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3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3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3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3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3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3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3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3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3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3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3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3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3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3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3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3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3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3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3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3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3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3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3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3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3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3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3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3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3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3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3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3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3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3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3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3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3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3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3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3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3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3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3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3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3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3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3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3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3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3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3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3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3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4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4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4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4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4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4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4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4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4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4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4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4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4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4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4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4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4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4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4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4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4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4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4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4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4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4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4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4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4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4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4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4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4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4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4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4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4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4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4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4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4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4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4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4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4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4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4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4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4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4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4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4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4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4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4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4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4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4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4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4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4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4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4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4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4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4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4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4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4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4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4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4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4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4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4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4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4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4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4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4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4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4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4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4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4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4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4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4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4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4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4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4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4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4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4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4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4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4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4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4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4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4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4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4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4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4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4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4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4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4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4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4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4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4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4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4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4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4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4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4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4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4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4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4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4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4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4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4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4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4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4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4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4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4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4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4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4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4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4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4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4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4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4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4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4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4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4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4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4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4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4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4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4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4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4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4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4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4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4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4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4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4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4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4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4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4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4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4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4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4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4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4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4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4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4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4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4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4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4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4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4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4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4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4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4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4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4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4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4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4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4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4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4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4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4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4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4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4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4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4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4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4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4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4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4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4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4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4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4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4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4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4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4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4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4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4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4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4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4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4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4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4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4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4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4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4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4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4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4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4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4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4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4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4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4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4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4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4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4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4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4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4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4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4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4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4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4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4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4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4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4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4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4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4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4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5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5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5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5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5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5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5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5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5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5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5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5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5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5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5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5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5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5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5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5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5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5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5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5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5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5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5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5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5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5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5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5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5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5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5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5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5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5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5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5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5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5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5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5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5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5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5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5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5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5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5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5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5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5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5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5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5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5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5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5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5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5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5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5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5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5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5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5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5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5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5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5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5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5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5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5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5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5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5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5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5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5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5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5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5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5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5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5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5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5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5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5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5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5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5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5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5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5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5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5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5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5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5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5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5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5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5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5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5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5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5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5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5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5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5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5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5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5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5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5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5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5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5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5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5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5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5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5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5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5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5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5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5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5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5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5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5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5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5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5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5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5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5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5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5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5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5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5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5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5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5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5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5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5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5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5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5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5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5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5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5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5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5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5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5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5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5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5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5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5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5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5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5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5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5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5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5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5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5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5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5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5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5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5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5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5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5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5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5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5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5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5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5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5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5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5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5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5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5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5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5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5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5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5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5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5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5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5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5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5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5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5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5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5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5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5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5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5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5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5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5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5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5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5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5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5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5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5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5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5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5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5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5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5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5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5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5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5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5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5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5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5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5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5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5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5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5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5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5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5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5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5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5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5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5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6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6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6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6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6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6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6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6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6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6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6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6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6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6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6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6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6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6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6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6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6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6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6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6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6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6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6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6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6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6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6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6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6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6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6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6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6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6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6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6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6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6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6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6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6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6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6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6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6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6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6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6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6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6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6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6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6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6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6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6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6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6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6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6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6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6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6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6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6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6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6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6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6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6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6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6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6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6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6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6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6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6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6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6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6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6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6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6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6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6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6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6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6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6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6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6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6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6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6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6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6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6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6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6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6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6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6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6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6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6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6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6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6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6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6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6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6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6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6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6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6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6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6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6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6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6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6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6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6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6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6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6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6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6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6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6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6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6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6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6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6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6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6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6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6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6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6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6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6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6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6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6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6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6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6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6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6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6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6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6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6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6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6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6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6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6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6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6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6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6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6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6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6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6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6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6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6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6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6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6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6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6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6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6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6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6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6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6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6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6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6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6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6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6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6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6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6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6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6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6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6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6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6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6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6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6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6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6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6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5">
    <mergeCell ref="A1:J2"/>
    <mergeCell ref="A3:J3"/>
    <mergeCell ref="K3:K16"/>
    <mergeCell ref="E4:F4"/>
    <mergeCell ref="B5:B14"/>
    <mergeCell ref="D5:D14"/>
    <mergeCell ref="I5:I14"/>
    <mergeCell ref="E15:F15"/>
    <mergeCell ref="A16:J16"/>
    <mergeCell ref="A17:J17"/>
    <mergeCell ref="A20:B20"/>
    <mergeCell ref="F20:H20"/>
    <mergeCell ref="A21:B21"/>
    <mergeCell ref="G21:H21"/>
    <mergeCell ref="A27:B27"/>
    <mergeCell ref="A28:B28"/>
    <mergeCell ref="A29:B29"/>
    <mergeCell ref="A30:B30"/>
    <mergeCell ref="A22:B22"/>
    <mergeCell ref="A23:B23"/>
    <mergeCell ref="G23:H23"/>
    <mergeCell ref="A24:B24"/>
    <mergeCell ref="G24:H24"/>
    <mergeCell ref="A25:B25"/>
    <mergeCell ref="A26:B26"/>
  </mergeCells>
  <conditionalFormatting sqref="G24:H24">
    <cfRule type="cellIs" dxfId="26" priority="1" operator="equal">
      <formula>"SPACE TERSEDIA"</formula>
    </cfRule>
    <cfRule type="cellIs" dxfId="25" priority="2" operator="equal">
      <formula>"FULL"</formula>
    </cfRule>
    <cfRule type="cellIs" dxfId="24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outlinePr summaryBelow="0" summaryRight="0"/>
  </sheetPr>
  <dimension ref="A1:Y1014"/>
  <sheetViews>
    <sheetView topLeftCell="A8" zoomScale="85" zoomScaleNormal="85" workbookViewId="0">
      <selection activeCell="M20" sqref="M20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136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/>
      <c r="B3" s="296"/>
      <c r="C3" s="296"/>
      <c r="D3" s="296"/>
      <c r="E3" s="296"/>
      <c r="F3" s="296"/>
      <c r="G3" s="296"/>
      <c r="H3" s="296"/>
      <c r="I3" s="296"/>
      <c r="J3" s="293"/>
      <c r="K3" s="297" t="s">
        <v>31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/>
      <c r="C4" s="31"/>
      <c r="D4" s="31"/>
      <c r="E4" s="292"/>
      <c r="F4" s="293"/>
      <c r="G4" s="31"/>
      <c r="H4" s="31"/>
      <c r="I4" s="31"/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144" t="s">
        <v>137</v>
      </c>
      <c r="B5" s="298"/>
      <c r="C5" s="144" t="s">
        <v>137</v>
      </c>
      <c r="D5" s="301"/>
      <c r="E5" s="144" t="s">
        <v>137</v>
      </c>
      <c r="F5" s="144" t="s">
        <v>137</v>
      </c>
      <c r="G5" s="298"/>
      <c r="H5" s="145" t="s">
        <v>137</v>
      </c>
      <c r="I5" s="298"/>
      <c r="J5" s="145" t="s">
        <v>137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144" t="s">
        <v>137</v>
      </c>
      <c r="B6" s="299"/>
      <c r="C6" s="144" t="s">
        <v>137</v>
      </c>
      <c r="D6" s="299"/>
      <c r="E6" s="144" t="s">
        <v>137</v>
      </c>
      <c r="F6" s="144" t="s">
        <v>137</v>
      </c>
      <c r="G6" s="299"/>
      <c r="H6" s="145" t="s">
        <v>137</v>
      </c>
      <c r="I6" s="299"/>
      <c r="J6" s="145" t="s">
        <v>137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144" t="s">
        <v>137</v>
      </c>
      <c r="B7" s="299"/>
      <c r="C7" s="144" t="s">
        <v>137</v>
      </c>
      <c r="D7" s="299"/>
      <c r="E7" s="144" t="s">
        <v>137</v>
      </c>
      <c r="F7" s="144" t="s">
        <v>137</v>
      </c>
      <c r="G7" s="299"/>
      <c r="H7" s="145" t="s">
        <v>137</v>
      </c>
      <c r="I7" s="299"/>
      <c r="J7" s="145" t="s">
        <v>137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144" t="s">
        <v>137</v>
      </c>
      <c r="B8" s="299"/>
      <c r="C8" s="144" t="s">
        <v>137</v>
      </c>
      <c r="D8" s="299"/>
      <c r="E8" s="144" t="s">
        <v>137</v>
      </c>
      <c r="F8" s="144" t="s">
        <v>137</v>
      </c>
      <c r="G8" s="299"/>
      <c r="H8" s="145" t="s">
        <v>137</v>
      </c>
      <c r="I8" s="299"/>
      <c r="J8" s="145" t="s">
        <v>137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144" t="s">
        <v>137</v>
      </c>
      <c r="B9" s="299"/>
      <c r="C9" s="144" t="s">
        <v>137</v>
      </c>
      <c r="D9" s="299"/>
      <c r="E9" s="144" t="s">
        <v>137</v>
      </c>
      <c r="F9" s="144" t="s">
        <v>137</v>
      </c>
      <c r="G9" s="299"/>
      <c r="H9" s="145" t="s">
        <v>137</v>
      </c>
      <c r="I9" s="299"/>
      <c r="J9" s="145" t="s">
        <v>137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144" t="s">
        <v>137</v>
      </c>
      <c r="B10" s="299"/>
      <c r="C10" s="144" t="s">
        <v>137</v>
      </c>
      <c r="D10" s="299"/>
      <c r="E10" s="144" t="s">
        <v>137</v>
      </c>
      <c r="F10" s="144" t="s">
        <v>137</v>
      </c>
      <c r="G10" s="299"/>
      <c r="H10" s="145" t="s">
        <v>137</v>
      </c>
      <c r="I10" s="299"/>
      <c r="J10" s="145" t="s">
        <v>137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144" t="s">
        <v>137</v>
      </c>
      <c r="B11" s="299"/>
      <c r="C11" s="144" t="s">
        <v>137</v>
      </c>
      <c r="D11" s="299"/>
      <c r="E11" s="144" t="s">
        <v>137</v>
      </c>
      <c r="F11" s="144" t="s">
        <v>137</v>
      </c>
      <c r="G11" s="299"/>
      <c r="H11" s="145" t="s">
        <v>137</v>
      </c>
      <c r="I11" s="299"/>
      <c r="J11" s="145" t="s">
        <v>137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144" t="s">
        <v>137</v>
      </c>
      <c r="B12" s="299"/>
      <c r="C12" s="144" t="s">
        <v>137</v>
      </c>
      <c r="D12" s="299"/>
      <c r="E12" s="144" t="s">
        <v>137</v>
      </c>
      <c r="F12" s="144" t="s">
        <v>137</v>
      </c>
      <c r="G12" s="299"/>
      <c r="H12" s="145" t="s">
        <v>137</v>
      </c>
      <c r="I12" s="299"/>
      <c r="J12" s="145" t="s">
        <v>137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144" t="s">
        <v>137</v>
      </c>
      <c r="B13" s="299"/>
      <c r="C13" s="144" t="s">
        <v>137</v>
      </c>
      <c r="D13" s="299"/>
      <c r="E13" s="144" t="s">
        <v>137</v>
      </c>
      <c r="F13" s="144" t="s">
        <v>137</v>
      </c>
      <c r="G13" s="299"/>
      <c r="H13" s="145" t="s">
        <v>137</v>
      </c>
      <c r="I13" s="299"/>
      <c r="J13" s="146" t="s">
        <v>137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144" t="s">
        <v>137</v>
      </c>
      <c r="B14" s="300"/>
      <c r="C14" s="144" t="s">
        <v>137</v>
      </c>
      <c r="D14" s="300"/>
      <c r="E14" s="144" t="s">
        <v>137</v>
      </c>
      <c r="F14" s="144" t="s">
        <v>137</v>
      </c>
      <c r="G14" s="300"/>
      <c r="H14" s="145" t="s">
        <v>137</v>
      </c>
      <c r="I14" s="300"/>
      <c r="J14" s="146" t="s">
        <v>137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1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1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85" t="s">
        <v>6</v>
      </c>
      <c r="B20" s="284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APL ")</f>
        <v xml:space="preserve">PT. APL </v>
      </c>
      <c r="B21" s="284"/>
      <c r="C21" s="36">
        <f t="shared" ref="C21:C40" ca="1" si="0">IF(A21="","",COUNTIF($A$5:$J$14,A21)*50 + IFERROR(D23,0))</f>
        <v>3000</v>
      </c>
      <c r="E21" s="37"/>
      <c r="F21" s="38" t="s">
        <v>43</v>
      </c>
      <c r="G21" s="290">
        <v>3000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/>
      <c r="B22" s="284"/>
      <c r="C22" s="36" t="str">
        <f t="shared" si="0"/>
        <v/>
      </c>
      <c r="D22" s="40"/>
      <c r="E22" s="37"/>
      <c r="F22" s="38" t="s">
        <v>44</v>
      </c>
      <c r="G22" s="39">
        <f ca="1">SUM(C21:C1014)</f>
        <v>3000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6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16:J16"/>
    <mergeCell ref="G23:H23"/>
    <mergeCell ref="A24:B24"/>
    <mergeCell ref="G24:H24"/>
    <mergeCell ref="A25:B25"/>
    <mergeCell ref="A23:B23"/>
    <mergeCell ref="A26:B26"/>
    <mergeCell ref="A27:B27"/>
    <mergeCell ref="A28:B28"/>
    <mergeCell ref="A29:B29"/>
    <mergeCell ref="A30:B30"/>
    <mergeCell ref="A17:J17"/>
    <mergeCell ref="A20:B20"/>
    <mergeCell ref="F20:H20"/>
    <mergeCell ref="A21:B21"/>
    <mergeCell ref="A22:B22"/>
    <mergeCell ref="G21:H21"/>
  </mergeCells>
  <conditionalFormatting sqref="G24:H24">
    <cfRule type="cellIs" dxfId="23" priority="1" operator="equal">
      <formula>"SPACE TERSEDIA"</formula>
    </cfRule>
    <cfRule type="cellIs" dxfId="22" priority="2" operator="equal">
      <formula>"FULL"</formula>
    </cfRule>
    <cfRule type="cellIs" dxfId="21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outlinePr summaryBelow="0" summaryRight="0"/>
  </sheetPr>
  <dimension ref="A1:Y1014"/>
  <sheetViews>
    <sheetView workbookViewId="0">
      <selection sqref="A1:J2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138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295" t="s">
        <v>30</v>
      </c>
      <c r="B3" s="296"/>
      <c r="C3" s="296"/>
      <c r="D3" s="296"/>
      <c r="E3" s="296"/>
      <c r="F3" s="296"/>
      <c r="G3" s="296"/>
      <c r="H3" s="296"/>
      <c r="I3" s="296"/>
      <c r="J3" s="293"/>
      <c r="K3" s="297" t="s">
        <v>139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"/>
      <c r="B4" s="31" t="s">
        <v>32</v>
      </c>
      <c r="C4" s="31"/>
      <c r="D4" s="31" t="s">
        <v>33</v>
      </c>
      <c r="E4" s="292"/>
      <c r="F4" s="293"/>
      <c r="G4" s="31" t="s">
        <v>34</v>
      </c>
      <c r="H4" s="31"/>
      <c r="I4" s="31" t="s">
        <v>35</v>
      </c>
      <c r="J4" s="30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147" t="s">
        <v>140</v>
      </c>
      <c r="B5" s="298"/>
      <c r="C5" s="147" t="s">
        <v>140</v>
      </c>
      <c r="D5" s="301"/>
      <c r="E5" s="147" t="s">
        <v>140</v>
      </c>
      <c r="F5" s="147" t="s">
        <v>140</v>
      </c>
      <c r="G5" s="298"/>
      <c r="H5" s="147" t="s">
        <v>140</v>
      </c>
      <c r="I5" s="298"/>
      <c r="J5" s="148" t="s">
        <v>140</v>
      </c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147" t="s">
        <v>140</v>
      </c>
      <c r="B6" s="299"/>
      <c r="C6" s="147" t="s">
        <v>140</v>
      </c>
      <c r="D6" s="299"/>
      <c r="E6" s="147" t="s">
        <v>140</v>
      </c>
      <c r="F6" s="147" t="s">
        <v>140</v>
      </c>
      <c r="G6" s="299"/>
      <c r="H6" s="147" t="s">
        <v>140</v>
      </c>
      <c r="I6" s="299"/>
      <c r="J6" s="148" t="s">
        <v>140</v>
      </c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147" t="s">
        <v>140</v>
      </c>
      <c r="B7" s="299"/>
      <c r="C7" s="147" t="s">
        <v>140</v>
      </c>
      <c r="D7" s="299"/>
      <c r="E7" s="147" t="s">
        <v>140</v>
      </c>
      <c r="F7" s="147" t="s">
        <v>140</v>
      </c>
      <c r="G7" s="299"/>
      <c r="H7" s="147" t="s">
        <v>140</v>
      </c>
      <c r="I7" s="299"/>
      <c r="J7" s="148" t="s">
        <v>140</v>
      </c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147" t="s">
        <v>140</v>
      </c>
      <c r="B8" s="299"/>
      <c r="C8" s="147" t="s">
        <v>140</v>
      </c>
      <c r="D8" s="299"/>
      <c r="E8" s="147" t="s">
        <v>140</v>
      </c>
      <c r="F8" s="147" t="s">
        <v>140</v>
      </c>
      <c r="G8" s="299"/>
      <c r="H8" s="147" t="s">
        <v>140</v>
      </c>
      <c r="I8" s="299"/>
      <c r="J8" s="148" t="s">
        <v>140</v>
      </c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147" t="s">
        <v>140</v>
      </c>
      <c r="B9" s="299"/>
      <c r="C9" s="147" t="s">
        <v>140</v>
      </c>
      <c r="D9" s="299"/>
      <c r="E9" s="147" t="s">
        <v>140</v>
      </c>
      <c r="F9" s="147" t="s">
        <v>140</v>
      </c>
      <c r="G9" s="299"/>
      <c r="H9" s="147" t="s">
        <v>140</v>
      </c>
      <c r="I9" s="299"/>
      <c r="J9" s="148" t="s">
        <v>140</v>
      </c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147" t="s">
        <v>140</v>
      </c>
      <c r="B10" s="299"/>
      <c r="C10" s="147" t="s">
        <v>140</v>
      </c>
      <c r="D10" s="299"/>
      <c r="E10" s="147" t="s">
        <v>140</v>
      </c>
      <c r="F10" s="147" t="s">
        <v>140</v>
      </c>
      <c r="G10" s="299"/>
      <c r="H10" s="147" t="s">
        <v>140</v>
      </c>
      <c r="I10" s="299"/>
      <c r="J10" s="148" t="s">
        <v>140</v>
      </c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147" t="s">
        <v>140</v>
      </c>
      <c r="B11" s="299"/>
      <c r="C11" s="147" t="s">
        <v>140</v>
      </c>
      <c r="D11" s="299"/>
      <c r="E11" s="147" t="s">
        <v>140</v>
      </c>
      <c r="F11" s="147" t="s">
        <v>140</v>
      </c>
      <c r="G11" s="299"/>
      <c r="H11" s="147" t="s">
        <v>140</v>
      </c>
      <c r="I11" s="299"/>
      <c r="J11" s="148" t="s">
        <v>140</v>
      </c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147" t="s">
        <v>140</v>
      </c>
      <c r="B12" s="299"/>
      <c r="C12" s="147" t="s">
        <v>140</v>
      </c>
      <c r="D12" s="299"/>
      <c r="E12" s="147" t="s">
        <v>140</v>
      </c>
      <c r="F12" s="147" t="s">
        <v>140</v>
      </c>
      <c r="G12" s="299"/>
      <c r="H12" s="147" t="s">
        <v>140</v>
      </c>
      <c r="I12" s="299"/>
      <c r="J12" s="148" t="s">
        <v>140</v>
      </c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147" t="s">
        <v>140</v>
      </c>
      <c r="B13" s="299"/>
      <c r="C13" s="147" t="s">
        <v>140</v>
      </c>
      <c r="D13" s="299"/>
      <c r="E13" s="147" t="s">
        <v>140</v>
      </c>
      <c r="F13" s="147" t="s">
        <v>140</v>
      </c>
      <c r="G13" s="299"/>
      <c r="H13" s="147" t="s">
        <v>140</v>
      </c>
      <c r="I13" s="299"/>
      <c r="J13" s="148" t="s">
        <v>140</v>
      </c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147" t="s">
        <v>140</v>
      </c>
      <c r="B14" s="300"/>
      <c r="C14" s="147" t="s">
        <v>140</v>
      </c>
      <c r="D14" s="300"/>
      <c r="E14" s="147" t="s">
        <v>140</v>
      </c>
      <c r="F14" s="147" t="s">
        <v>140</v>
      </c>
      <c r="G14" s="300"/>
      <c r="H14" s="147" t="s">
        <v>140</v>
      </c>
      <c r="I14" s="300"/>
      <c r="J14" s="148" t="s">
        <v>140</v>
      </c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0"/>
      <c r="B15" s="31" t="s">
        <v>32</v>
      </c>
      <c r="C15" s="31"/>
      <c r="D15" s="31" t="s">
        <v>33</v>
      </c>
      <c r="E15" s="292"/>
      <c r="F15" s="293"/>
      <c r="G15" s="31" t="s">
        <v>34</v>
      </c>
      <c r="H15" s="31"/>
      <c r="I15" s="31" t="s">
        <v>35</v>
      </c>
      <c r="J15" s="30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2" t="s">
        <v>30</v>
      </c>
      <c r="B16" s="296"/>
      <c r="C16" s="296"/>
      <c r="D16" s="296"/>
      <c r="E16" s="296"/>
      <c r="F16" s="296"/>
      <c r="G16" s="296"/>
      <c r="H16" s="296"/>
      <c r="I16" s="296"/>
      <c r="J16" s="293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35" t="s">
        <v>6</v>
      </c>
      <c r="B20" s="35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 t="str">
        <f ca="1">IFERROR(__xludf.DUMMYFUNCTION("IFERROR(
  UNIQUE(
    FILTER(
      {A5:A14;C5:C14;E5:E14;F5:F14;H5:H14;J5:J14
},
{A5:A14;C5:C14;E5:E14;F5:F14;H5:H14;J5:J14}&lt;&gt;""""
    )
  ),
  """"
)"),"PT. ANUGERAH PHARMINDO LESTARI")</f>
        <v>PT. ANUGERAH PHARMINDO LESTARI</v>
      </c>
      <c r="B21" s="284"/>
      <c r="C21" s="36">
        <f ca="1">IF(A21="","",COUNTIF($A$5:$J$14,A21)*100 + IFERROR(D23,0))</f>
        <v>6000</v>
      </c>
      <c r="E21" s="37"/>
      <c r="F21" s="38" t="s">
        <v>43</v>
      </c>
      <c r="G21" s="290">
        <v>6000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/>
      <c r="B22" s="284"/>
      <c r="C22" s="36" t="str">
        <f t="shared" ref="C22:C40" si="0">IF(A22="","",COUNTIF($A$5:$J$14,A22)*50 + IFERROR(D24,0))</f>
        <v/>
      </c>
      <c r="D22" s="40"/>
      <c r="E22" s="37"/>
      <c r="F22" s="38" t="s">
        <v>44</v>
      </c>
      <c r="G22" s="39">
        <f ca="1">SUM(C21:C1014)</f>
        <v>6000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 ca="1">G21-G22</f>
        <v>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 ca="1">IF(G23&lt;=0,"SPACE PENUH","SPACE TERSEDIA")</f>
        <v>SPACE PENUH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ref="C41:C295" si="1">IF(A41="","",COUNTIF($A$5:$J$10,A41)*50 + IFERROR(D41,0))</f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1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1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1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1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1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1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1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1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1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1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1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1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1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1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1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1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1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1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1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1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1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1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1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1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1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1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1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1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1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1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1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1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1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1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1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1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1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1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1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1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1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1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1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1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1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1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1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1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1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1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1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1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1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1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1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1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1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1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1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1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1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1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1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1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1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1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1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1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1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1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1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1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1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1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1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1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1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1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1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1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1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1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1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1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1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1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1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1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1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1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1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1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1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1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1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1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1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1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1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1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1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1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1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1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1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1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1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1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1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1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1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1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1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1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1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1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1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1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1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1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1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1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1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1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1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1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1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1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1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1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1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1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1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1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1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1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1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1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1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1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1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1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1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1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1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1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1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1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1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1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1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1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1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1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1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1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1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1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1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1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1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1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1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1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1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1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1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1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1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1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1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1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1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1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1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1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1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1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1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1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1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1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1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1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1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1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1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1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1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1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1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1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1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1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1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1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1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1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1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1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1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1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1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1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1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1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1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1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1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1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1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1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1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1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1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1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1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1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1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1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1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1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1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1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1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1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1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1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1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1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1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1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1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1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si="1"/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ref="C296:C550" si="2">IF(A296="","",COUNTIF($A$5:$J$10,A296)*50 + IFERROR(D296,0))</f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2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2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2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2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2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2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2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2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2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2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2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2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2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2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2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2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2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2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2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2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2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2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2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2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2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2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2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2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2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2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2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2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2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2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2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2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2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2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2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2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2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2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2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2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2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2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2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2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2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2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2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2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2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2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2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2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2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2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2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2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2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2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2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2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2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2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2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2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2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2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2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2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2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2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2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2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2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2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2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2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2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2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2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2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2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2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2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2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2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2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2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2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2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2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2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2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2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2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2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2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2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2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2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2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2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2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2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2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2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2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2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2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2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2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2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2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2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2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2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2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2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2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2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2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2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2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2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2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2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2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2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2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2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2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2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2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2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2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2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2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2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2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2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2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2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2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2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2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2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2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2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2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2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2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2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2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2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2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2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2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2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2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2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2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2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2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2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2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2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2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2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2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2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2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2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2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2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2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2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2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2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2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2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2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2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2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2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2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2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2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2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2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2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2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2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2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2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2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2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2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2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2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2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2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2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2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2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2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2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2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2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2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2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2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2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2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2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2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2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2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2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2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2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2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2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2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2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2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2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2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2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2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2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2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si="2"/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ref="C551:C805" si="3">IF(A551="","",COUNTIF($A$5:$J$10,A551)*50 + IFERROR(D551,0))</f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3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3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3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3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3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3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3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3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3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3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3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3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3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3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3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3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3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3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3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3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3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3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3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3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3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3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3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3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3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3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3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3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3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3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3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3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3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3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3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3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3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3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3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3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3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3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3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3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3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3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3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3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3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3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3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3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3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3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3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3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3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3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3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3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3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3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3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3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3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3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3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3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3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3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3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3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3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3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3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3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3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3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3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3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3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3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3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3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3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3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3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3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3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3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3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3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3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3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3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3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3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3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3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3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3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3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3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3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3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3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3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3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3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3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3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3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3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3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3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3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3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3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3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3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3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3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3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3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3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3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3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3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3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3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3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3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3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3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3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3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3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3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3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3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3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3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3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3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3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3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3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3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3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3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3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3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3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3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3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3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3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3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3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3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3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3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3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3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3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3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3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3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3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3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3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3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3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3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3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3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3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3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3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3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3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3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3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3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3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3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3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3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3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3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3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3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3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3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3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3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3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3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3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3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3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3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3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3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3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3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3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3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3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3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3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3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3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3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3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3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3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3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3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3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3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3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3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3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3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3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3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3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3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3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si="3"/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ref="C806:C1014" si="4">IF(A806="","",COUNTIF($A$5:$J$10,A806)*50 + IFERROR(D806,0))</f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4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4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4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4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4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4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4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4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4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4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4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4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4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4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4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4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4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4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4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4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4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4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4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4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4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4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4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4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4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4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4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4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4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4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4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4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4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4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4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4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4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4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4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4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4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4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4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4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4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4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4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4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4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4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4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4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4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4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4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4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4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4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4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4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4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4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4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4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4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4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4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4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4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4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4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4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4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4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4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4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4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4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4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4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4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4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4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4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4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4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4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4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4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4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4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4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4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4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4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4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4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4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4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4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4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4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4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4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4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4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4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4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4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4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4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4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4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4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4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4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4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4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4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4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4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4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4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4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4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4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4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4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4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4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4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4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4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4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4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4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4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4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4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4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4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4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4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4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4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4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4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4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4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4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4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4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4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4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4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4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4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4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4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4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4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4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4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4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4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4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4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4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4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4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4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4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4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4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4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4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4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4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4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4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4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4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4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4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4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4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4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4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4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4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4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4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4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4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4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4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4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4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4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4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4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4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4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4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5">
    <mergeCell ref="E4:F4"/>
    <mergeCell ref="E15:F15"/>
    <mergeCell ref="A1:J2"/>
    <mergeCell ref="A3:J3"/>
    <mergeCell ref="K3:K16"/>
    <mergeCell ref="B5:B14"/>
    <mergeCell ref="D5:D14"/>
    <mergeCell ref="G5:G14"/>
    <mergeCell ref="I5:I14"/>
    <mergeCell ref="A28:B28"/>
    <mergeCell ref="A29:B29"/>
    <mergeCell ref="A30:B30"/>
    <mergeCell ref="A16:J16"/>
    <mergeCell ref="A17:J17"/>
    <mergeCell ref="F20:H20"/>
    <mergeCell ref="A21:B21"/>
    <mergeCell ref="G21:H21"/>
    <mergeCell ref="A22:B22"/>
    <mergeCell ref="G23:H23"/>
    <mergeCell ref="G24:H24"/>
    <mergeCell ref="A23:B23"/>
    <mergeCell ref="A24:B24"/>
    <mergeCell ref="A25:B25"/>
    <mergeCell ref="A26:B26"/>
    <mergeCell ref="A27:B27"/>
  </mergeCells>
  <conditionalFormatting sqref="G24:H24">
    <cfRule type="cellIs" dxfId="20" priority="1" operator="equal">
      <formula>"SPACE TERSEDIA"</formula>
    </cfRule>
    <cfRule type="cellIs" dxfId="19" priority="2" operator="equal">
      <formula>"FULL"</formula>
    </cfRule>
    <cfRule type="cellIs" dxfId="18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outlinePr summaryBelow="0" summaryRight="0"/>
  </sheetPr>
  <dimension ref="A1:Y1014"/>
  <sheetViews>
    <sheetView topLeftCell="A3" workbookViewId="0">
      <selection activeCell="A6" sqref="A6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141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312" t="s">
        <v>30</v>
      </c>
      <c r="B3" s="307"/>
      <c r="C3" s="307"/>
      <c r="D3" s="307"/>
      <c r="E3" s="307"/>
      <c r="F3" s="307"/>
      <c r="G3" s="307"/>
      <c r="H3" s="307"/>
      <c r="I3" s="307"/>
      <c r="J3" s="308"/>
      <c r="K3" s="297" t="s">
        <v>139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9"/>
      <c r="B4" s="310"/>
      <c r="C4" s="310"/>
      <c r="D4" s="310"/>
      <c r="E4" s="310"/>
      <c r="F4" s="310"/>
      <c r="G4" s="310"/>
      <c r="H4" s="310"/>
      <c r="I4" s="310"/>
      <c r="J4" s="311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335"/>
      <c r="B5" s="336"/>
      <c r="C5" s="335"/>
      <c r="D5" s="337"/>
      <c r="E5" s="335"/>
      <c r="F5" s="335"/>
      <c r="G5" s="336"/>
      <c r="H5" s="335"/>
      <c r="I5" s="336"/>
      <c r="J5" s="338"/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335"/>
      <c r="B6" s="339"/>
      <c r="C6" s="335"/>
      <c r="D6" s="339"/>
      <c r="E6" s="335"/>
      <c r="F6" s="335"/>
      <c r="G6" s="339"/>
      <c r="H6" s="335"/>
      <c r="I6" s="339"/>
      <c r="J6" s="338"/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335"/>
      <c r="B7" s="339"/>
      <c r="C7" s="335"/>
      <c r="D7" s="339"/>
      <c r="E7" s="335"/>
      <c r="F7" s="335"/>
      <c r="G7" s="339"/>
      <c r="H7" s="335"/>
      <c r="I7" s="339"/>
      <c r="J7" s="338"/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335"/>
      <c r="B8" s="339"/>
      <c r="C8" s="335"/>
      <c r="D8" s="339"/>
      <c r="E8" s="335"/>
      <c r="F8" s="335"/>
      <c r="G8" s="339"/>
      <c r="H8" s="335"/>
      <c r="I8" s="339"/>
      <c r="J8" s="338"/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335"/>
      <c r="B9" s="339"/>
      <c r="C9" s="335"/>
      <c r="D9" s="339"/>
      <c r="E9" s="335"/>
      <c r="F9" s="335"/>
      <c r="G9" s="339"/>
      <c r="H9" s="335"/>
      <c r="I9" s="339"/>
      <c r="J9" s="338"/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335"/>
      <c r="B10" s="339"/>
      <c r="C10" s="335"/>
      <c r="D10" s="339"/>
      <c r="E10" s="335"/>
      <c r="F10" s="335"/>
      <c r="G10" s="339"/>
      <c r="H10" s="335"/>
      <c r="I10" s="339"/>
      <c r="J10" s="338"/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335"/>
      <c r="B11" s="339"/>
      <c r="C11" s="335"/>
      <c r="D11" s="339"/>
      <c r="E11" s="335"/>
      <c r="F11" s="335"/>
      <c r="G11" s="339"/>
      <c r="H11" s="335"/>
      <c r="I11" s="339"/>
      <c r="J11" s="338"/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335"/>
      <c r="B12" s="339"/>
      <c r="C12" s="335"/>
      <c r="D12" s="339"/>
      <c r="E12" s="335"/>
      <c r="F12" s="335"/>
      <c r="G12" s="339"/>
      <c r="H12" s="335"/>
      <c r="I12" s="339"/>
      <c r="J12" s="338"/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335"/>
      <c r="B13" s="339"/>
      <c r="C13" s="335"/>
      <c r="D13" s="339"/>
      <c r="E13" s="335"/>
      <c r="F13" s="335"/>
      <c r="G13" s="339"/>
      <c r="H13" s="335"/>
      <c r="I13" s="339"/>
      <c r="J13" s="338"/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335"/>
      <c r="B14" s="340"/>
      <c r="C14" s="335"/>
      <c r="D14" s="340"/>
      <c r="E14" s="335"/>
      <c r="F14" s="335"/>
      <c r="G14" s="340"/>
      <c r="H14" s="335"/>
      <c r="I14" s="340"/>
      <c r="J14" s="338"/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06" t="s">
        <v>30</v>
      </c>
      <c r="B15" s="307"/>
      <c r="C15" s="307"/>
      <c r="D15" s="307"/>
      <c r="E15" s="307"/>
      <c r="F15" s="307"/>
      <c r="G15" s="307"/>
      <c r="H15" s="307"/>
      <c r="I15" s="307"/>
      <c r="J15" s="308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9"/>
      <c r="B16" s="310"/>
      <c r="C16" s="310"/>
      <c r="D16" s="310"/>
      <c r="E16" s="310"/>
      <c r="F16" s="310"/>
      <c r="G16" s="310"/>
      <c r="H16" s="310"/>
      <c r="I16" s="310"/>
      <c r="J16" s="311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38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35" t="s">
        <v>6</v>
      </c>
      <c r="B20" s="35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/>
      <c r="B21" s="284"/>
      <c r="C21" s="36" t="str">
        <f>IF(A21="","",COUNTIF($A$5:$J$14,A21)*19.3 + IFERROR(D23,0))</f>
        <v/>
      </c>
      <c r="E21" s="37"/>
      <c r="F21" s="38" t="s">
        <v>43</v>
      </c>
      <c r="G21" s="290">
        <v>1160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/>
      <c r="B22" s="284"/>
      <c r="C22" s="36" t="str">
        <f t="shared" ref="C21:C275" si="0">IF(A22="","",COUNTIF($A$5:$J$14,A22)*19.3 + IFERROR(D24,0))</f>
        <v/>
      </c>
      <c r="D22" s="40"/>
      <c r="E22" s="37"/>
      <c r="F22" s="38" t="s">
        <v>44</v>
      </c>
      <c r="G22" s="39">
        <f>SUM(C21:C1014)</f>
        <v>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>G21-G22</f>
        <v>1160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>IF(G23&lt;=0,"SPACE PENUH","SPACE TERSEDIA")</f>
        <v>SPACE TERSEDIA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si="0"/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0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0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0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0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0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0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0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0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0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0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0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0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0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0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0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0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0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0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0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0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0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0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0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0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0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0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0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0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0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0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0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0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0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0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0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0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0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0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0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0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0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0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0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0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0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0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0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0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0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0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0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0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0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0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0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0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0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0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0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0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0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0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0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0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0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0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0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0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0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0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0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0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0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0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0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0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0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0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0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0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0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0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0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0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0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0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0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0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0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0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0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0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0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0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0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0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0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0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0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0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0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0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0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0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0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0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0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0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0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0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0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0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0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0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0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0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0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0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0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0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0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0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0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0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0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0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0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0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0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0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0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0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0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0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0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0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0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0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0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0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0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0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0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0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0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0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0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0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0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0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0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0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0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0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0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0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0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0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0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0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0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0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0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0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0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0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0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0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0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0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0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0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0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0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0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0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0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0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0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0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0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0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0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0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0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0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0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0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0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0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0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0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0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0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0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0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0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0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0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0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0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0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0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0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0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0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0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0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0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0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0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0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0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0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0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0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0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0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0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0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0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0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0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0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0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0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0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0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0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0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0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0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0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0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ref="C276:C530" si="1">IF(A276="","",COUNTIF($A$5:$J$14,A276)*19.3 + IFERROR(D278,0))</f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si="1"/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1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1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1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1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1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1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1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1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1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1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1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1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1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1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1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1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1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1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1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1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1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1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1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1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1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1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1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1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1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1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1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1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1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1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1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1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1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1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1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1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1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1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1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1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1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1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1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1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1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1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1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1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1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1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1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1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1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1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1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1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1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1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1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1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1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1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1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1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1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1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1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1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1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1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1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1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1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1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1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1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1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1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1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1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1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1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1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1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1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1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1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1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1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1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1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1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1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1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1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1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1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1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1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1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1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1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1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1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1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1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1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1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1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1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1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1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1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1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1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1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1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1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1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1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1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1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1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1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1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1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1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1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1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1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1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1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1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1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1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1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1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1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1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1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1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1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1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1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1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1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1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1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1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1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1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1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1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1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1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1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1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1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1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1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1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1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1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1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1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1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1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1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1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1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1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1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1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1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1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1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1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1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1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1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1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1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1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1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1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1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1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1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1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1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1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1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1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1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1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1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1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1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1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1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1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1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1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1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1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1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1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1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1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1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1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1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1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1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1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1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1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1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1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1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1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1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1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1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1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1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1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1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1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1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ref="C531:C785" si="2">IF(A531="","",COUNTIF($A$5:$J$14,A531)*19.3 + IFERROR(D533,0))</f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si="2"/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2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2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2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2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2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2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2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2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2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2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2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2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2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2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2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2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2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2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2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2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2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2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2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2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2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2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2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2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2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2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2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2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2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2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2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2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2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2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2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2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2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2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2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2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2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2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2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2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2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2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2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2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2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2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2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2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2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2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2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2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2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2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2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2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2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2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2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2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2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2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2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2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2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2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2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2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2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2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2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2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2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2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2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2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2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2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2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2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2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2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2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2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2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2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2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2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2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2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2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2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2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2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2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2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2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2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2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2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2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2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2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2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2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2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2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2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2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2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2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2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2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2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2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2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2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2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2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2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2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2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2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2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2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2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2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2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2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2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2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2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2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2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2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2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2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2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2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2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2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2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2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2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2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2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2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2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2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2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2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2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2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2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2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2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2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2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2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2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2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2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2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2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2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2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2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2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2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2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2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2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2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2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2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2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2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2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2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2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2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2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2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2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2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2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2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2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2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2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2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2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2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2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2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2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2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2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2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2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2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2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2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2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2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2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2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2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2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2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2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2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2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2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2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2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2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2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2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2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2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2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2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2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2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2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ref="C786:C1014" si="3">IF(A786="","",COUNTIF($A$5:$J$14,A786)*19.3 + IFERROR(D788,0))</f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si="3"/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3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3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3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3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3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3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3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3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3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3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3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3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3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3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3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3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3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3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3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3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3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3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3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3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3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3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3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3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3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3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3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3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3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3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3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3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3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3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3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3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3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3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3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3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3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3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3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3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3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3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3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3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3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3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3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3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3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3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3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3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3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3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3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3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3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3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3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3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3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3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3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3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3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3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3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3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3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3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3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3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3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3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3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3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3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3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3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3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3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3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3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3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3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3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3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3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3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3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3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3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3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3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3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3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3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3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3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3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3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3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3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3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3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3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3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3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3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3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3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3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3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3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3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3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3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3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3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3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3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3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3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3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3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3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3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3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3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3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3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3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3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3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3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3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3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3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3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3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3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3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3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3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3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3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3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3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3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3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3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3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3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3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3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3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3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3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3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3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3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3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3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3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3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3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3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3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3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3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3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3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3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3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3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3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3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3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3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3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3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3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3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3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3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3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3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3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3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3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3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3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3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3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3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3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3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3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3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3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3">
    <mergeCell ref="A1:J2"/>
    <mergeCell ref="A3:J4"/>
    <mergeCell ref="K3:K16"/>
    <mergeCell ref="B5:B14"/>
    <mergeCell ref="D5:D14"/>
    <mergeCell ref="G5:G14"/>
    <mergeCell ref="I5:I14"/>
    <mergeCell ref="A28:B28"/>
    <mergeCell ref="A29:B29"/>
    <mergeCell ref="A30:B30"/>
    <mergeCell ref="A15:J16"/>
    <mergeCell ref="A17:J17"/>
    <mergeCell ref="F20:H20"/>
    <mergeCell ref="A21:B21"/>
    <mergeCell ref="G21:H21"/>
    <mergeCell ref="A22:B22"/>
    <mergeCell ref="G23:H23"/>
    <mergeCell ref="G24:H24"/>
    <mergeCell ref="A23:B23"/>
    <mergeCell ref="A24:B24"/>
    <mergeCell ref="A25:B25"/>
    <mergeCell ref="A26:B26"/>
    <mergeCell ref="A27:B27"/>
  </mergeCells>
  <conditionalFormatting sqref="G24:H24">
    <cfRule type="cellIs" dxfId="17" priority="1" operator="equal">
      <formula>"SPACE TERSEDIA"</formula>
    </cfRule>
    <cfRule type="cellIs" dxfId="16" priority="2" operator="equal">
      <formula>"FULL"</formula>
    </cfRule>
    <cfRule type="cellIs" dxfId="15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outlinePr summaryBelow="0" summaryRight="0"/>
  </sheetPr>
  <dimension ref="A1:Y1014"/>
  <sheetViews>
    <sheetView topLeftCell="A9" workbookViewId="0">
      <selection activeCell="A21" sqref="A21:B21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142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312" t="s">
        <v>30</v>
      </c>
      <c r="B3" s="307"/>
      <c r="C3" s="307"/>
      <c r="D3" s="307"/>
      <c r="E3" s="307"/>
      <c r="F3" s="307"/>
      <c r="G3" s="307"/>
      <c r="H3" s="307"/>
      <c r="I3" s="307"/>
      <c r="J3" s="308"/>
      <c r="K3" s="297" t="s">
        <v>143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9"/>
      <c r="B4" s="310"/>
      <c r="C4" s="310"/>
      <c r="D4" s="310"/>
      <c r="E4" s="310"/>
      <c r="F4" s="310"/>
      <c r="G4" s="310"/>
      <c r="H4" s="310"/>
      <c r="I4" s="310"/>
      <c r="J4" s="311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335"/>
      <c r="B5" s="336"/>
      <c r="C5" s="335"/>
      <c r="D5" s="337"/>
      <c r="E5" s="335"/>
      <c r="F5" s="335"/>
      <c r="G5" s="336"/>
      <c r="H5" s="335"/>
      <c r="I5" s="336"/>
      <c r="J5" s="338"/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335"/>
      <c r="B6" s="339"/>
      <c r="C6" s="335"/>
      <c r="D6" s="339"/>
      <c r="E6" s="335"/>
      <c r="F6" s="335"/>
      <c r="G6" s="339"/>
      <c r="H6" s="335"/>
      <c r="I6" s="339"/>
      <c r="J6" s="338"/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335"/>
      <c r="B7" s="339"/>
      <c r="C7" s="335"/>
      <c r="D7" s="339"/>
      <c r="E7" s="335"/>
      <c r="F7" s="335"/>
      <c r="G7" s="339"/>
      <c r="H7" s="335"/>
      <c r="I7" s="339"/>
      <c r="J7" s="338"/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335"/>
      <c r="B8" s="339"/>
      <c r="C8" s="335"/>
      <c r="D8" s="339"/>
      <c r="E8" s="335"/>
      <c r="F8" s="335"/>
      <c r="G8" s="339"/>
      <c r="H8" s="335"/>
      <c r="I8" s="339"/>
      <c r="J8" s="338"/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335"/>
      <c r="B9" s="339"/>
      <c r="C9" s="335"/>
      <c r="D9" s="339"/>
      <c r="E9" s="335"/>
      <c r="F9" s="335"/>
      <c r="G9" s="339"/>
      <c r="H9" s="335"/>
      <c r="I9" s="339"/>
      <c r="J9" s="338"/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335"/>
      <c r="B10" s="339"/>
      <c r="C10" s="335"/>
      <c r="D10" s="339"/>
      <c r="E10" s="335"/>
      <c r="F10" s="335"/>
      <c r="G10" s="339"/>
      <c r="H10" s="335"/>
      <c r="I10" s="339"/>
      <c r="J10" s="338"/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335"/>
      <c r="B11" s="339"/>
      <c r="C11" s="335"/>
      <c r="D11" s="339"/>
      <c r="E11" s="335"/>
      <c r="F11" s="335"/>
      <c r="G11" s="339"/>
      <c r="H11" s="335"/>
      <c r="I11" s="339"/>
      <c r="J11" s="338"/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335"/>
      <c r="B12" s="339"/>
      <c r="C12" s="335"/>
      <c r="D12" s="339"/>
      <c r="E12" s="335"/>
      <c r="F12" s="335"/>
      <c r="G12" s="339"/>
      <c r="H12" s="335"/>
      <c r="I12" s="339"/>
      <c r="J12" s="338"/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335"/>
      <c r="B13" s="339"/>
      <c r="C13" s="335"/>
      <c r="D13" s="339"/>
      <c r="E13" s="335"/>
      <c r="F13" s="335"/>
      <c r="G13" s="339"/>
      <c r="H13" s="335"/>
      <c r="I13" s="339"/>
      <c r="J13" s="338"/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335"/>
      <c r="B14" s="340"/>
      <c r="C14" s="335"/>
      <c r="D14" s="340"/>
      <c r="E14" s="335"/>
      <c r="F14" s="335"/>
      <c r="G14" s="340"/>
      <c r="H14" s="335"/>
      <c r="I14" s="340"/>
      <c r="J14" s="338"/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06" t="s">
        <v>30</v>
      </c>
      <c r="B15" s="307"/>
      <c r="C15" s="307"/>
      <c r="D15" s="307"/>
      <c r="E15" s="307"/>
      <c r="F15" s="307"/>
      <c r="G15" s="307"/>
      <c r="H15" s="307"/>
      <c r="I15" s="307"/>
      <c r="J15" s="308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9"/>
      <c r="B16" s="310"/>
      <c r="C16" s="310"/>
      <c r="D16" s="310"/>
      <c r="E16" s="310"/>
      <c r="F16" s="310"/>
      <c r="G16" s="310"/>
      <c r="H16" s="310"/>
      <c r="I16" s="310"/>
      <c r="J16" s="311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144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35" t="s">
        <v>6</v>
      </c>
      <c r="B20" s="35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/>
      <c r="B21" s="284"/>
      <c r="C21" s="36" t="str">
        <f t="shared" ref="C21:C275" si="0">IF(A21="","",COUNTIF($A$5:$J$14,A21)*19.3 + IFERROR(D23,0))</f>
        <v/>
      </c>
      <c r="E21" s="37"/>
      <c r="F21" s="38" t="s">
        <v>43</v>
      </c>
      <c r="G21" s="290">
        <v>1160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/>
      <c r="B22" s="284"/>
      <c r="C22" s="36" t="str">
        <f t="shared" si="0"/>
        <v/>
      </c>
      <c r="D22" s="40"/>
      <c r="E22" s="37"/>
      <c r="F22" s="38" t="s">
        <v>44</v>
      </c>
      <c r="G22" s="39">
        <f>SUM(C21:C1014)</f>
        <v>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>G21-G22</f>
        <v>1160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>IF(G23&lt;=0,"SPACE PENUH","SPACE TERSEDIA")</f>
        <v>SPACE TERSEDIA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si="0"/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0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0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0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0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0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0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0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0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0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0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0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0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0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0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0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0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0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0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0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0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0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0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0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0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0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0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0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0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0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0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0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0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0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0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0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0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0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0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0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0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0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0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0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0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0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0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0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0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0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0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0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0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0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0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0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0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0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0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0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0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0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0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0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0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0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0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0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0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0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0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0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0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0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0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0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0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0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0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0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0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0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0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0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0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0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0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0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0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0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0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0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0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0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0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0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0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0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0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0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0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0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0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0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0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0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0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0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0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0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0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0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0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0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0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0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0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0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0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0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0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0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0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0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0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0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0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0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0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0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0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0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0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0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0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0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0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0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0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0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0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0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0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0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0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0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0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0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0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0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0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0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0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0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0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0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0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0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0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0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0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0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0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0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0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0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0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0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0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0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0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0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0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0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0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0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0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0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0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0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0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0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0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0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0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0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0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0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0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0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0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0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0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0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0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0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0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0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0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0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0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0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0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0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0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0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0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0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0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0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0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0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0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0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0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0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0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0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0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0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0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0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0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0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0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0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0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0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0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0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0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0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0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0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0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ref="C276:C530" si="1">IF(A276="","",COUNTIF($A$5:$J$14,A276)*19.3 + IFERROR(D278,0))</f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si="1"/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1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1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1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1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1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1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1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1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1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1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1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1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1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1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1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1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1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1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1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1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1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1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1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1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1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1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1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1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1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1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1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1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1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1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1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1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1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1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1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1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1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1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1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1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1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1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1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1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1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1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1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1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1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1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1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1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1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1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1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1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1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1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1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1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1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1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1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1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1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1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1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1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1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1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1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1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1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1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1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1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1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1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1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1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1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1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1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1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1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1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1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1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1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1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1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1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1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1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1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1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1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1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1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1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1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1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1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1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1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1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1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1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1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1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1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1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1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1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1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1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1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1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1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1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1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1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1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1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1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1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1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1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1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1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1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1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1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1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1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1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1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1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1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1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1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1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1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1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1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1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1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1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1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1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1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1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1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1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1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1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1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1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1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1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1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1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1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1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1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1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1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1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1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1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1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1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1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1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1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1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1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1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1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1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1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1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1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1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1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1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1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1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1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1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1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1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1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1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1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1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1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1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1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1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1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1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1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1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1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1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1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1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1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1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1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1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1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1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1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1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1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1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1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1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1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1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1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1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1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1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1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1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1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1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ref="C531:C785" si="2">IF(A531="","",COUNTIF($A$5:$J$14,A531)*19.3 + IFERROR(D533,0))</f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si="2"/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2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2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2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2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2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2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2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2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2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2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2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2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2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2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2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2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2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2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2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2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2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2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2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2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2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2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2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2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2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2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2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2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2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2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2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2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2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2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2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2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2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2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2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2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2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2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2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2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2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2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2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2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2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2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2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2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2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2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2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2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2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2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2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2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2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2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2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2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2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2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2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2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2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2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2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2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2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2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2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2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2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2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2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2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2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2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2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2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2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2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2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2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2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2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2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2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2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2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2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2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2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2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2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2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2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2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2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2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2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2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2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2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2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2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2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2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2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2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2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2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2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2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2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2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2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2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2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2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2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2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2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2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2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2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2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2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2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2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2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2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2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2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2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2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2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2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2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2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2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2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2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2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2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2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2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2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2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2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2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2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2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2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2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2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2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2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2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2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2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2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2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2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2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2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2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2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2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2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2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2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2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2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2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2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2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2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2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2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2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2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2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2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2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2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2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2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2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2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2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2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2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2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2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2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2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2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2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2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2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2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2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2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2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2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2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2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2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2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2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2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2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2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2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2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2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2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2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2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2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2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2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2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2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2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ref="C786:C1014" si="3">IF(A786="","",COUNTIF($A$5:$J$14,A786)*19.3 + IFERROR(D788,0))</f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si="3"/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3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3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3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3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3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3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3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3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3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3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3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3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3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3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3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3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3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3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3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3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3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3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3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3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3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3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3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3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3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3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3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3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3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3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3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3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3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3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3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3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3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3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3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3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3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3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3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3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3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3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3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3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3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3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3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3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3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3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3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3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3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3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3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3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3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3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3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3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3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3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3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3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3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3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3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3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3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3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3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3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3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3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3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3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3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3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3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3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3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3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3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3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3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3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3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3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3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3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3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3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3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3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3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3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3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3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3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3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3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3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3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3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3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3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3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3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3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3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3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3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3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3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3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3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3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3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3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3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3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3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3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3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3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3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3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3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3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3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3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3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3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3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3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3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3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3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3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3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3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3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3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3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3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3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3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3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3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3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3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3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3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3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3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3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3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3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3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3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3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3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3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3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3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3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3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3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3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3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3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3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3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3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3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3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3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3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3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3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3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3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3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3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3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3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3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3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3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3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3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3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3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3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3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3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3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3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3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3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3">
    <mergeCell ref="A1:J2"/>
    <mergeCell ref="A3:J4"/>
    <mergeCell ref="K3:K16"/>
    <mergeCell ref="B5:B14"/>
    <mergeCell ref="D5:D14"/>
    <mergeCell ref="G5:G14"/>
    <mergeCell ref="I5:I14"/>
    <mergeCell ref="A28:B28"/>
    <mergeCell ref="A29:B29"/>
    <mergeCell ref="A30:B30"/>
    <mergeCell ref="A15:J16"/>
    <mergeCell ref="A17:J17"/>
    <mergeCell ref="F20:H20"/>
    <mergeCell ref="A21:B21"/>
    <mergeCell ref="G21:H21"/>
    <mergeCell ref="A22:B22"/>
    <mergeCell ref="G23:H23"/>
    <mergeCell ref="G24:H24"/>
    <mergeCell ref="A23:B23"/>
    <mergeCell ref="A24:B24"/>
    <mergeCell ref="A25:B25"/>
    <mergeCell ref="A26:B26"/>
    <mergeCell ref="A27:B27"/>
  </mergeCells>
  <conditionalFormatting sqref="G24:H24">
    <cfRule type="cellIs" dxfId="14" priority="1" operator="equal">
      <formula>"SPACE TERSEDIA"</formula>
    </cfRule>
    <cfRule type="cellIs" dxfId="13" priority="2" operator="equal">
      <formula>"FULL"</formula>
    </cfRule>
    <cfRule type="cellIs" dxfId="12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outlinePr summaryBelow="0" summaryRight="0"/>
  </sheetPr>
  <dimension ref="A1:Y1014"/>
  <sheetViews>
    <sheetView topLeftCell="A12" workbookViewId="0">
      <selection activeCell="A21" sqref="A21:B21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145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312" t="s">
        <v>30</v>
      </c>
      <c r="B3" s="307"/>
      <c r="C3" s="307"/>
      <c r="D3" s="307"/>
      <c r="E3" s="307"/>
      <c r="F3" s="307"/>
      <c r="G3" s="307"/>
      <c r="H3" s="307"/>
      <c r="I3" s="307"/>
      <c r="J3" s="308"/>
      <c r="K3" s="297" t="s">
        <v>146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9"/>
      <c r="B4" s="310"/>
      <c r="C4" s="310"/>
      <c r="D4" s="310"/>
      <c r="E4" s="310"/>
      <c r="F4" s="310"/>
      <c r="G4" s="310"/>
      <c r="H4" s="310"/>
      <c r="I4" s="310"/>
      <c r="J4" s="311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335"/>
      <c r="B5" s="336"/>
      <c r="C5" s="335"/>
      <c r="D5" s="337"/>
      <c r="E5" s="335"/>
      <c r="F5" s="335"/>
      <c r="G5" s="336"/>
      <c r="H5" s="335"/>
      <c r="I5" s="336"/>
      <c r="J5" s="338"/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335"/>
      <c r="B6" s="339"/>
      <c r="C6" s="335"/>
      <c r="D6" s="339"/>
      <c r="E6" s="335"/>
      <c r="F6" s="335"/>
      <c r="G6" s="339"/>
      <c r="H6" s="335"/>
      <c r="I6" s="339"/>
      <c r="J6" s="338"/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335"/>
      <c r="B7" s="339"/>
      <c r="C7" s="335"/>
      <c r="D7" s="339"/>
      <c r="E7" s="335"/>
      <c r="F7" s="335"/>
      <c r="G7" s="339"/>
      <c r="H7" s="335"/>
      <c r="I7" s="339"/>
      <c r="J7" s="338"/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335"/>
      <c r="B8" s="339"/>
      <c r="C8" s="335"/>
      <c r="D8" s="339"/>
      <c r="E8" s="335"/>
      <c r="F8" s="335"/>
      <c r="G8" s="339"/>
      <c r="H8" s="335"/>
      <c r="I8" s="339"/>
      <c r="J8" s="338"/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335"/>
      <c r="B9" s="339"/>
      <c r="C9" s="335"/>
      <c r="D9" s="339"/>
      <c r="E9" s="335"/>
      <c r="F9" s="335"/>
      <c r="G9" s="339"/>
      <c r="H9" s="335"/>
      <c r="I9" s="339"/>
      <c r="J9" s="338"/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335"/>
      <c r="B10" s="339"/>
      <c r="C10" s="335"/>
      <c r="D10" s="339"/>
      <c r="E10" s="335"/>
      <c r="F10" s="335"/>
      <c r="G10" s="339"/>
      <c r="H10" s="335"/>
      <c r="I10" s="339"/>
      <c r="J10" s="338"/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335"/>
      <c r="B11" s="339"/>
      <c r="C11" s="335"/>
      <c r="D11" s="339"/>
      <c r="E11" s="335"/>
      <c r="F11" s="335"/>
      <c r="G11" s="339"/>
      <c r="H11" s="335"/>
      <c r="I11" s="339"/>
      <c r="J11" s="338"/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335"/>
      <c r="B12" s="339"/>
      <c r="C12" s="335"/>
      <c r="D12" s="339"/>
      <c r="E12" s="335"/>
      <c r="F12" s="335"/>
      <c r="G12" s="339"/>
      <c r="H12" s="335"/>
      <c r="I12" s="339"/>
      <c r="J12" s="338"/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335"/>
      <c r="B13" s="339"/>
      <c r="C13" s="335"/>
      <c r="D13" s="339"/>
      <c r="E13" s="335"/>
      <c r="F13" s="335"/>
      <c r="G13" s="339"/>
      <c r="H13" s="335"/>
      <c r="I13" s="339"/>
      <c r="J13" s="338"/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335"/>
      <c r="B14" s="340"/>
      <c r="C14" s="335"/>
      <c r="D14" s="340"/>
      <c r="E14" s="335"/>
      <c r="F14" s="335"/>
      <c r="G14" s="340"/>
      <c r="H14" s="335"/>
      <c r="I14" s="340"/>
      <c r="J14" s="338"/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06" t="s">
        <v>30</v>
      </c>
      <c r="B15" s="307"/>
      <c r="C15" s="307"/>
      <c r="D15" s="307"/>
      <c r="E15" s="307"/>
      <c r="F15" s="307"/>
      <c r="G15" s="307"/>
      <c r="H15" s="307"/>
      <c r="I15" s="307"/>
      <c r="J15" s="308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9"/>
      <c r="B16" s="310"/>
      <c r="C16" s="310"/>
      <c r="D16" s="310"/>
      <c r="E16" s="310"/>
      <c r="F16" s="310"/>
      <c r="G16" s="310"/>
      <c r="H16" s="310"/>
      <c r="I16" s="310"/>
      <c r="J16" s="311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147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35" t="s">
        <v>6</v>
      </c>
      <c r="B20" s="35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/>
      <c r="B21" s="284"/>
      <c r="C21" s="36" t="str">
        <f t="shared" ref="C21:C275" si="0">IF(A21="","",COUNTIF($A$5:$J$14,A21)*19.3 + IFERROR(D23,0))</f>
        <v/>
      </c>
      <c r="E21" s="37"/>
      <c r="F21" s="38" t="s">
        <v>43</v>
      </c>
      <c r="G21" s="290">
        <v>1160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/>
      <c r="B22" s="284"/>
      <c r="C22" s="36" t="str">
        <f t="shared" si="0"/>
        <v/>
      </c>
      <c r="D22" s="40"/>
      <c r="E22" s="37"/>
      <c r="F22" s="38" t="s">
        <v>44</v>
      </c>
      <c r="G22" s="39">
        <f>SUM(C21:C1014)</f>
        <v>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>G21-G22</f>
        <v>1160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>IF(G23&lt;=0,"SPACE PENUH","SPACE TERSEDIA")</f>
        <v>SPACE TERSEDIA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si="0"/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0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0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0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0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0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0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0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0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0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0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0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0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0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0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0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0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0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0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0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0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0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0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0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0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0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0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0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0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0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0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0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0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0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0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0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0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0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0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0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0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0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0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0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0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0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0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0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0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0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0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0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0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0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0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0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0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0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0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0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0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0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0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0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0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0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0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0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0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0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0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0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0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0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0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0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0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0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0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0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0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0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0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0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0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0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0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0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0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0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0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0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0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0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0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0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0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0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0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0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0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0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0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0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0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0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0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0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0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0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0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0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0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0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0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0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0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0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0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0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0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0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0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0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0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0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0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0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0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0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0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0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0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0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0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0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0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0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0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0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0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0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0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0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0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0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0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0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0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0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0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0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0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0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0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0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0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0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0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0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0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0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0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0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0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0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0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0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0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0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0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0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0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0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0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0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0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0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0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0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0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0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0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0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0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0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0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0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0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0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0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0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0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0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0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0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0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0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0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0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0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0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0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0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0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0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0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0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0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0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0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0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0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0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0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0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0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0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0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0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0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0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0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0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0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0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0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0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0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0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0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0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0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0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0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ref="C276:C530" si="1">IF(A276="","",COUNTIF($A$5:$J$14,A276)*19.3 + IFERROR(D278,0))</f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si="1"/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1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1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1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1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1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1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1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1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1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1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1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1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1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1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1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1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1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1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1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1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1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1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1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1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1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1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1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1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1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1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1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1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1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1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1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1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1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1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1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1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1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1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1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1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1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1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1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1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1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1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1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1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1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1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1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1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1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1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1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1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1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1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1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1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1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1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1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1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1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1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1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1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1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1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1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1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1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1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1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1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1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1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1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1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1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1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1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1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1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1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1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1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1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1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1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1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1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1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1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1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1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1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1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1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1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1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1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1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1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1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1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1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1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1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1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1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1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1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1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1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1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1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1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1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1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1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1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1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1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1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1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1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1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1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1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1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1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1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1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1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1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1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1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1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1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1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1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1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1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1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1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1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1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1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1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1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1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1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1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1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1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1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1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1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1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1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1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1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1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1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1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1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1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1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1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1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1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1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1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1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1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1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1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1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1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1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1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1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1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1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1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1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1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1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1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1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1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1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1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1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1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1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1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1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1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1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1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1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1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1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1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1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1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1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1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1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1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1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1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1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1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1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1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1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1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1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1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1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1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1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1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1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1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1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ref="C531:C785" si="2">IF(A531="","",COUNTIF($A$5:$J$14,A531)*19.3 + IFERROR(D533,0))</f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si="2"/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2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2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2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2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2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2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2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2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2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2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2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2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2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2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2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2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2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2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2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2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2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2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2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2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2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2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2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2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2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2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2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2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2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2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2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2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2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2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2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2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2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2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2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2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2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2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2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2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2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2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2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2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2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2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2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2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2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2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2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2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2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2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2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2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2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2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2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2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2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2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2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2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2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2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2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2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2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2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2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2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2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2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2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2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2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2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2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2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2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2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2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2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2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2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2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2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2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2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2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2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2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2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2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2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2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2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2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2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2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2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2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2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2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2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2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2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2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2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2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2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2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2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2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2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2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2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2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2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2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2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2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2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2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2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2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2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2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2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2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2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2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2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2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2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2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2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2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2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2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2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2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2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2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2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2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2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2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2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2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2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2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2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2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2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2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2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2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2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2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2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2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2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2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2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2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2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2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2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2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2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2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2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2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2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2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2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2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2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2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2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2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2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2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2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2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2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2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2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2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2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2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2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2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2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2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2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2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2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2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2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2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2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2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2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2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2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2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2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2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2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2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2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2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2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2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2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2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2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2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2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2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2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2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2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ref="C786:C1014" si="3">IF(A786="","",COUNTIF($A$5:$J$14,A786)*19.3 + IFERROR(D788,0))</f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si="3"/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3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3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3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3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3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3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3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3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3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3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3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3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3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3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3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3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3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3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3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3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3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3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3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3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3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3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3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3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3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3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3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3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3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3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3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3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3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3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3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3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3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3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3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3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3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3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3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3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3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3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3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3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3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3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3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3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3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3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3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3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3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3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3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3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3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3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3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3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3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3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3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3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3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3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3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3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3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3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3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3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3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3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3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3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3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3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3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3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3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3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3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3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3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3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3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3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3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3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3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3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3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3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3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3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3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3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3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3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3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3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3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3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3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3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3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3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3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3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3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3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3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3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3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3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3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3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3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3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3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3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3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3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3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3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3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3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3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3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3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3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3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3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3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3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3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3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3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3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3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3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3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3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3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3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3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3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3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3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3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3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3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3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3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3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3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3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3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3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3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3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3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3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3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3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3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3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3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3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3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3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3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3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3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3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3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3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3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3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3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3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3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3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3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3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3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3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3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3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3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3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3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3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3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3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3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3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3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3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3">
    <mergeCell ref="A1:J2"/>
    <mergeCell ref="A3:J4"/>
    <mergeCell ref="K3:K16"/>
    <mergeCell ref="B5:B14"/>
    <mergeCell ref="D5:D14"/>
    <mergeCell ref="G5:G14"/>
    <mergeCell ref="I5:I14"/>
    <mergeCell ref="A28:B28"/>
    <mergeCell ref="A29:B29"/>
    <mergeCell ref="A30:B30"/>
    <mergeCell ref="A15:J16"/>
    <mergeCell ref="A17:J17"/>
    <mergeCell ref="F20:H20"/>
    <mergeCell ref="A21:B21"/>
    <mergeCell ref="G21:H21"/>
    <mergeCell ref="A22:B22"/>
    <mergeCell ref="G23:H23"/>
    <mergeCell ref="G24:H24"/>
    <mergeCell ref="A23:B23"/>
    <mergeCell ref="A24:B24"/>
    <mergeCell ref="A25:B25"/>
    <mergeCell ref="A26:B26"/>
    <mergeCell ref="A27:B27"/>
  </mergeCells>
  <conditionalFormatting sqref="G24:H24">
    <cfRule type="cellIs" dxfId="11" priority="1" operator="equal">
      <formula>"SPACE TERSEDIA"</formula>
    </cfRule>
    <cfRule type="cellIs" dxfId="10" priority="2" operator="equal">
      <formula>"FULL"</formula>
    </cfRule>
    <cfRule type="cellIs" dxfId="9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outlinePr summaryBelow="0" summaryRight="0"/>
  </sheetPr>
  <dimension ref="A1:Y1014"/>
  <sheetViews>
    <sheetView tabSelected="1" topLeftCell="A10" workbookViewId="0">
      <selection activeCell="D25" sqref="D25"/>
    </sheetView>
  </sheetViews>
  <sheetFormatPr defaultColWidth="12.59765625" defaultRowHeight="15.75" customHeight="1" x14ac:dyDescent="0.35"/>
  <cols>
    <col min="1" max="10" width="14.73046875" customWidth="1"/>
    <col min="11" max="11" width="8.86328125" customWidth="1"/>
  </cols>
  <sheetData>
    <row r="1" spans="1:25" ht="13.9" x14ac:dyDescent="0.5">
      <c r="A1" s="294" t="s">
        <v>145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8.75" customHeight="1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16.5" customHeight="1" x14ac:dyDescent="0.5">
      <c r="A3" s="312" t="s">
        <v>30</v>
      </c>
      <c r="B3" s="307"/>
      <c r="C3" s="307"/>
      <c r="D3" s="307"/>
      <c r="E3" s="307"/>
      <c r="F3" s="307"/>
      <c r="G3" s="307"/>
      <c r="H3" s="307"/>
      <c r="I3" s="307"/>
      <c r="J3" s="308"/>
      <c r="K3" s="297" t="s">
        <v>146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5">
      <c r="A4" s="309"/>
      <c r="B4" s="310"/>
      <c r="C4" s="310"/>
      <c r="D4" s="310"/>
      <c r="E4" s="310"/>
      <c r="F4" s="310"/>
      <c r="G4" s="310"/>
      <c r="H4" s="310"/>
      <c r="I4" s="310"/>
      <c r="J4" s="311"/>
      <c r="K4" s="28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37.5" customHeight="1" x14ac:dyDescent="0.5">
      <c r="A5" s="335"/>
      <c r="B5" s="336"/>
      <c r="C5" s="335"/>
      <c r="D5" s="337"/>
      <c r="E5" s="335"/>
      <c r="F5" s="335"/>
      <c r="G5" s="336"/>
      <c r="H5" s="335"/>
      <c r="I5" s="336"/>
      <c r="J5" s="338"/>
      <c r="K5" s="28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37.5" customHeight="1" x14ac:dyDescent="0.5">
      <c r="A6" s="335"/>
      <c r="B6" s="339"/>
      <c r="C6" s="335"/>
      <c r="D6" s="339"/>
      <c r="E6" s="335"/>
      <c r="F6" s="335"/>
      <c r="G6" s="339"/>
      <c r="H6" s="335"/>
      <c r="I6" s="339"/>
      <c r="J6" s="338"/>
      <c r="K6" s="28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37.5" customHeight="1" x14ac:dyDescent="0.5">
      <c r="A7" s="335"/>
      <c r="B7" s="339"/>
      <c r="C7" s="335"/>
      <c r="D7" s="339"/>
      <c r="E7" s="335"/>
      <c r="F7" s="335"/>
      <c r="G7" s="339"/>
      <c r="H7" s="335"/>
      <c r="I7" s="339"/>
      <c r="J7" s="338"/>
      <c r="K7" s="28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37.5" customHeight="1" x14ac:dyDescent="0.5">
      <c r="A8" s="335"/>
      <c r="B8" s="339"/>
      <c r="C8" s="335"/>
      <c r="D8" s="339"/>
      <c r="E8" s="335"/>
      <c r="F8" s="335"/>
      <c r="G8" s="339"/>
      <c r="H8" s="335"/>
      <c r="I8" s="339"/>
      <c r="J8" s="338"/>
      <c r="K8" s="28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37.5" customHeight="1" x14ac:dyDescent="0.5">
      <c r="A9" s="335"/>
      <c r="B9" s="339"/>
      <c r="C9" s="335"/>
      <c r="D9" s="339"/>
      <c r="E9" s="335"/>
      <c r="F9" s="335"/>
      <c r="G9" s="339"/>
      <c r="H9" s="335"/>
      <c r="I9" s="339"/>
      <c r="J9" s="338"/>
      <c r="K9" s="284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37.5" customHeight="1" x14ac:dyDescent="0.5">
      <c r="A10" s="335"/>
      <c r="B10" s="339"/>
      <c r="C10" s="335"/>
      <c r="D10" s="339"/>
      <c r="E10" s="335"/>
      <c r="F10" s="335"/>
      <c r="G10" s="339"/>
      <c r="H10" s="335"/>
      <c r="I10" s="339"/>
      <c r="J10" s="338"/>
      <c r="K10" s="28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37.5" customHeight="1" x14ac:dyDescent="0.5">
      <c r="A11" s="335"/>
      <c r="B11" s="339"/>
      <c r="C11" s="335"/>
      <c r="D11" s="339"/>
      <c r="E11" s="335"/>
      <c r="F11" s="335"/>
      <c r="G11" s="339"/>
      <c r="H11" s="335"/>
      <c r="I11" s="339"/>
      <c r="J11" s="338"/>
      <c r="K11" s="284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37.5" customHeight="1" x14ac:dyDescent="0.5">
      <c r="A12" s="335"/>
      <c r="B12" s="339"/>
      <c r="C12" s="335"/>
      <c r="D12" s="339"/>
      <c r="E12" s="335"/>
      <c r="F12" s="335"/>
      <c r="G12" s="339"/>
      <c r="H12" s="335"/>
      <c r="I12" s="339"/>
      <c r="J12" s="338"/>
      <c r="K12" s="28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37.5" customHeight="1" x14ac:dyDescent="0.5">
      <c r="A13" s="335"/>
      <c r="B13" s="339"/>
      <c r="C13" s="335"/>
      <c r="D13" s="339"/>
      <c r="E13" s="335"/>
      <c r="F13" s="335"/>
      <c r="G13" s="339"/>
      <c r="H13" s="335"/>
      <c r="I13" s="339"/>
      <c r="J13" s="338"/>
      <c r="K13" s="28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37.5" customHeight="1" x14ac:dyDescent="0.5">
      <c r="A14" s="335"/>
      <c r="B14" s="340"/>
      <c r="C14" s="335"/>
      <c r="D14" s="340"/>
      <c r="E14" s="335"/>
      <c r="F14" s="335"/>
      <c r="G14" s="340"/>
      <c r="H14" s="335"/>
      <c r="I14" s="340"/>
      <c r="J14" s="338"/>
      <c r="K14" s="28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6.5" customHeight="1" x14ac:dyDescent="0.5">
      <c r="A15" s="306" t="s">
        <v>30</v>
      </c>
      <c r="B15" s="307"/>
      <c r="C15" s="307"/>
      <c r="D15" s="307"/>
      <c r="E15" s="307"/>
      <c r="F15" s="307"/>
      <c r="G15" s="307"/>
      <c r="H15" s="307"/>
      <c r="I15" s="307"/>
      <c r="J15" s="308"/>
      <c r="K15" s="28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309"/>
      <c r="B16" s="310"/>
      <c r="C16" s="310"/>
      <c r="D16" s="310"/>
      <c r="E16" s="310"/>
      <c r="F16" s="310"/>
      <c r="G16" s="310"/>
      <c r="H16" s="310"/>
      <c r="I16" s="310"/>
      <c r="J16" s="311"/>
      <c r="K16" s="28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40.5" customHeight="1" x14ac:dyDescent="0.5">
      <c r="A17" s="283" t="s">
        <v>147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35"/>
      <c r="B18" s="35"/>
      <c r="C18" s="35"/>
      <c r="D18" s="35"/>
      <c r="E18" s="35"/>
      <c r="F18" s="35"/>
      <c r="G18" s="35"/>
      <c r="H18" s="3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35"/>
      <c r="B19" s="35"/>
      <c r="C19" s="35"/>
      <c r="D19" s="35"/>
      <c r="E19" s="35"/>
      <c r="F19" s="35"/>
      <c r="G19" s="35"/>
      <c r="H19" s="35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35" t="s">
        <v>6</v>
      </c>
      <c r="B20" s="35"/>
      <c r="C20" s="35" t="s">
        <v>39</v>
      </c>
      <c r="D20" s="35" t="s">
        <v>40</v>
      </c>
      <c r="E20" s="35" t="s">
        <v>41</v>
      </c>
      <c r="F20" s="286" t="s">
        <v>42</v>
      </c>
      <c r="G20" s="287"/>
      <c r="H20" s="288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89"/>
      <c r="B21" s="284"/>
      <c r="C21" s="36" t="str">
        <f t="shared" ref="C21:C275" si="0">IF(A21="","",COUNTIF($A$5:$J$14,A21)*19.3 + IFERROR(D23,0))</f>
        <v/>
      </c>
      <c r="E21" s="37"/>
      <c r="F21" s="38" t="s">
        <v>43</v>
      </c>
      <c r="G21" s="290">
        <v>1160</v>
      </c>
      <c r="H21" s="28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89"/>
      <c r="B22" s="284"/>
      <c r="C22" s="36" t="str">
        <f t="shared" si="0"/>
        <v/>
      </c>
      <c r="D22" s="40"/>
      <c r="E22" s="37"/>
      <c r="F22" s="38" t="s">
        <v>44</v>
      </c>
      <c r="G22" s="39">
        <f>SUM(C21:C1014)</f>
        <v>0</v>
      </c>
      <c r="H22" s="41" t="str">
        <f ca="1">IFERROR(__xludf.DUMMYFUNCTION("IF(
SUM(C21:C1014)&lt;=2100,
SPARKLINE(SUM(C21:C1014),{""charttype"",""bar"";""max"",3000;""color1"",""#2ECC71""}),
IF(
SUM(C21:C1014)&lt;=2700,
SPARKLINE(SUM(C21:C1014),{""charttype"",""bar"";""max"",3000;""color1"",""#F1C40F""}),
SPARKLINE(SUM(C21:C1014),{""c"&amp;"harttype"",""bar"";""max"",3000;""color1"",""#E74C3C""})
))
"),"")</f>
        <v/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89"/>
      <c r="B23" s="284"/>
      <c r="C23" s="36" t="str">
        <f t="shared" si="0"/>
        <v/>
      </c>
      <c r="D23" s="40"/>
      <c r="E23" s="37"/>
      <c r="F23" s="38" t="s">
        <v>45</v>
      </c>
      <c r="G23" s="290">
        <f>G21-G22</f>
        <v>1160</v>
      </c>
      <c r="H23" s="28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89"/>
      <c r="B24" s="284"/>
      <c r="C24" s="36" t="str">
        <f t="shared" si="0"/>
        <v/>
      </c>
      <c r="D24" s="42"/>
      <c r="E24" s="37"/>
      <c r="F24" s="38" t="s">
        <v>46</v>
      </c>
      <c r="G24" s="291" t="str">
        <f>IF(G23&lt;=0,"SPACE PENUH","SPACE TERSEDIA")</f>
        <v>SPACE TERSEDIA</v>
      </c>
      <c r="H24" s="28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89"/>
      <c r="B25" s="284"/>
      <c r="C25" s="36" t="str">
        <f t="shared" si="0"/>
        <v/>
      </c>
      <c r="D25" s="40"/>
      <c r="E25" s="3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89"/>
      <c r="B26" s="284"/>
      <c r="C26" s="36" t="str">
        <f t="shared" si="0"/>
        <v/>
      </c>
      <c r="D26" s="40"/>
      <c r="E26" s="37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89"/>
      <c r="B27" s="284"/>
      <c r="C27" s="36" t="str">
        <f t="shared" si="0"/>
        <v/>
      </c>
      <c r="D27" s="40"/>
      <c r="E27" s="37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89"/>
      <c r="B28" s="284"/>
      <c r="C28" s="36" t="str">
        <f t="shared" si="0"/>
        <v/>
      </c>
      <c r="D28" s="40"/>
      <c r="E28" s="3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89"/>
      <c r="B29" s="284"/>
      <c r="C29" s="36" t="str">
        <f t="shared" si="0"/>
        <v/>
      </c>
      <c r="D29" s="40"/>
      <c r="E29" s="3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89"/>
      <c r="B30" s="284"/>
      <c r="C30" s="36" t="str">
        <f t="shared" si="0"/>
        <v/>
      </c>
      <c r="D30" s="40"/>
      <c r="E30" s="37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/>
      <c r="C31" s="36" t="str">
        <f t="shared" si="0"/>
        <v/>
      </c>
      <c r="D31" s="40"/>
      <c r="E31" s="3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/>
      <c r="C32" s="36" t="str">
        <f t="shared" si="0"/>
        <v/>
      </c>
      <c r="D32" s="40"/>
      <c r="E32" s="3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/>
      <c r="C33" s="36" t="str">
        <f t="shared" si="0"/>
        <v/>
      </c>
      <c r="D33" s="40"/>
      <c r="E33" s="3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/>
      <c r="C34" s="36" t="str">
        <f t="shared" si="0"/>
        <v/>
      </c>
      <c r="D34" s="40"/>
      <c r="E34" s="3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36" t="str">
        <f t="shared" si="0"/>
        <v/>
      </c>
      <c r="D35" s="40"/>
      <c r="E35" s="3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36" t="str">
        <f t="shared" si="0"/>
        <v/>
      </c>
      <c r="D36" s="40"/>
      <c r="E36" s="3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36" t="str">
        <f t="shared" si="0"/>
        <v/>
      </c>
      <c r="D37" s="40"/>
      <c r="E37" s="3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36" t="str">
        <f t="shared" si="0"/>
        <v/>
      </c>
      <c r="D38" s="40"/>
      <c r="E38" s="3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36" t="str">
        <f t="shared" si="0"/>
        <v/>
      </c>
      <c r="D39" s="40"/>
      <c r="E39" s="3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36" t="str">
        <f t="shared" si="0"/>
        <v/>
      </c>
      <c r="D40" s="40"/>
      <c r="E40" s="3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36" t="str">
        <f t="shared" si="0"/>
        <v/>
      </c>
      <c r="D41" s="4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36" t="str">
        <f t="shared" si="0"/>
        <v/>
      </c>
      <c r="D42" s="4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36" t="str">
        <f t="shared" si="0"/>
        <v/>
      </c>
      <c r="D43" s="40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36" t="str">
        <f t="shared" si="0"/>
        <v/>
      </c>
      <c r="D44" s="4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36" t="str">
        <f t="shared" si="0"/>
        <v/>
      </c>
      <c r="D45" s="40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36" t="str">
        <f t="shared" si="0"/>
        <v/>
      </c>
      <c r="D46" s="4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36" t="str">
        <f t="shared" si="0"/>
        <v/>
      </c>
      <c r="D47" s="40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36" t="str">
        <f t="shared" si="0"/>
        <v/>
      </c>
      <c r="D48" s="4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36" t="str">
        <f t="shared" si="0"/>
        <v/>
      </c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36" t="str">
        <f t="shared" si="0"/>
        <v/>
      </c>
      <c r="D50" s="4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36" t="str">
        <f t="shared" si="0"/>
        <v/>
      </c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36" t="str">
        <f t="shared" si="0"/>
        <v/>
      </c>
      <c r="D52" s="4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36" t="str">
        <f t="shared" si="0"/>
        <v/>
      </c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36" t="str">
        <f t="shared" si="0"/>
        <v/>
      </c>
      <c r="D54" s="4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36" t="str">
        <f t="shared" si="0"/>
        <v/>
      </c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36" t="str">
        <f t="shared" si="0"/>
        <v/>
      </c>
      <c r="D56" s="4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36" t="str">
        <f t="shared" si="0"/>
        <v/>
      </c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36" t="str">
        <f t="shared" si="0"/>
        <v/>
      </c>
      <c r="D58" s="4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36" t="str">
        <f t="shared" si="0"/>
        <v/>
      </c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36" t="str">
        <f t="shared" si="0"/>
        <v/>
      </c>
      <c r="D60" s="4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36" t="str">
        <f t="shared" si="0"/>
        <v/>
      </c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36" t="str">
        <f t="shared" si="0"/>
        <v/>
      </c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36" t="str">
        <f t="shared" si="0"/>
        <v/>
      </c>
      <c r="D63" s="4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36" t="str">
        <f t="shared" si="0"/>
        <v/>
      </c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36" t="str">
        <f t="shared" si="0"/>
        <v/>
      </c>
      <c r="D65" s="4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36" t="str">
        <f t="shared" si="0"/>
        <v/>
      </c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36" t="str">
        <f t="shared" si="0"/>
        <v/>
      </c>
      <c r="D67" s="4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36" t="str">
        <f t="shared" si="0"/>
        <v/>
      </c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36" t="str">
        <f t="shared" si="0"/>
        <v/>
      </c>
      <c r="D69" s="4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36" t="str">
        <f t="shared" si="0"/>
        <v/>
      </c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36" t="str">
        <f t="shared" si="0"/>
        <v/>
      </c>
      <c r="D71" s="40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36" t="str">
        <f t="shared" si="0"/>
        <v/>
      </c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36" t="str">
        <f t="shared" si="0"/>
        <v/>
      </c>
      <c r="D73" s="40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36" t="str">
        <f t="shared" si="0"/>
        <v/>
      </c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36" t="str">
        <f t="shared" si="0"/>
        <v/>
      </c>
      <c r="D75" s="40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36" t="str">
        <f t="shared" si="0"/>
        <v/>
      </c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36" t="str">
        <f t="shared" si="0"/>
        <v/>
      </c>
      <c r="D77" s="40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36" t="str">
        <f t="shared" si="0"/>
        <v/>
      </c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36" t="str">
        <f t="shared" si="0"/>
        <v/>
      </c>
      <c r="D79" s="40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36" t="str">
        <f t="shared" si="0"/>
        <v/>
      </c>
      <c r="D80" s="40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36" t="str">
        <f t="shared" si="0"/>
        <v/>
      </c>
      <c r="D81" s="40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36" t="str">
        <f t="shared" si="0"/>
        <v/>
      </c>
      <c r="D82" s="40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36" t="str">
        <f t="shared" si="0"/>
        <v/>
      </c>
      <c r="D83" s="40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36" t="str">
        <f t="shared" si="0"/>
        <v/>
      </c>
      <c r="D84" s="40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36" t="str">
        <f t="shared" si="0"/>
        <v/>
      </c>
      <c r="D85" s="40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36" t="str">
        <f t="shared" si="0"/>
        <v/>
      </c>
      <c r="D86" s="40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36" t="str">
        <f t="shared" si="0"/>
        <v/>
      </c>
      <c r="D87" s="40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36" t="str">
        <f t="shared" si="0"/>
        <v/>
      </c>
      <c r="D88" s="40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36" t="str">
        <f t="shared" si="0"/>
        <v/>
      </c>
      <c r="D89" s="40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36" t="str">
        <f t="shared" si="0"/>
        <v/>
      </c>
      <c r="D90" s="40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36" t="str">
        <f t="shared" si="0"/>
        <v/>
      </c>
      <c r="D91" s="40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36" t="str">
        <f t="shared" si="0"/>
        <v/>
      </c>
      <c r="D92" s="40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36" t="str">
        <f t="shared" si="0"/>
        <v/>
      </c>
      <c r="D93" s="40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36" t="str">
        <f t="shared" si="0"/>
        <v/>
      </c>
      <c r="D94" s="40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36" t="str">
        <f t="shared" si="0"/>
        <v/>
      </c>
      <c r="D95" s="40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36" t="str">
        <f t="shared" si="0"/>
        <v/>
      </c>
      <c r="D96" s="40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36" t="str">
        <f t="shared" si="0"/>
        <v/>
      </c>
      <c r="D97" s="40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36" t="str">
        <f t="shared" si="0"/>
        <v/>
      </c>
      <c r="D98" s="40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36" t="str">
        <f t="shared" si="0"/>
        <v/>
      </c>
      <c r="D99" s="40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36" t="str">
        <f t="shared" si="0"/>
        <v/>
      </c>
      <c r="D100" s="40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36" t="str">
        <f t="shared" si="0"/>
        <v/>
      </c>
      <c r="D101" s="40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36" t="str">
        <f t="shared" si="0"/>
        <v/>
      </c>
      <c r="D102" s="40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36" t="str">
        <f t="shared" si="0"/>
        <v/>
      </c>
      <c r="D103" s="40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36" t="str">
        <f t="shared" si="0"/>
        <v/>
      </c>
      <c r="D104" s="40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36" t="str">
        <f t="shared" si="0"/>
        <v/>
      </c>
      <c r="D105" s="40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36" t="str">
        <f t="shared" si="0"/>
        <v/>
      </c>
      <c r="D106" s="40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36" t="str">
        <f t="shared" si="0"/>
        <v/>
      </c>
      <c r="D107" s="40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36" t="str">
        <f t="shared" si="0"/>
        <v/>
      </c>
      <c r="D108" s="40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36" t="str">
        <f t="shared" si="0"/>
        <v/>
      </c>
      <c r="D109" s="40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36" t="str">
        <f t="shared" si="0"/>
        <v/>
      </c>
      <c r="D110" s="40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36" t="str">
        <f t="shared" si="0"/>
        <v/>
      </c>
      <c r="D111" s="40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36" t="str">
        <f t="shared" si="0"/>
        <v/>
      </c>
      <c r="D112" s="40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36" t="str">
        <f t="shared" si="0"/>
        <v/>
      </c>
      <c r="D113" s="40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36" t="str">
        <f t="shared" si="0"/>
        <v/>
      </c>
      <c r="D114" s="40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36" t="str">
        <f t="shared" si="0"/>
        <v/>
      </c>
      <c r="D115" s="40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36" t="str">
        <f t="shared" si="0"/>
        <v/>
      </c>
      <c r="D116" s="40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36" t="str">
        <f t="shared" si="0"/>
        <v/>
      </c>
      <c r="D117" s="40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36" t="str">
        <f t="shared" si="0"/>
        <v/>
      </c>
      <c r="D118" s="40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36" t="str">
        <f t="shared" si="0"/>
        <v/>
      </c>
      <c r="D119" s="40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36" t="str">
        <f t="shared" si="0"/>
        <v/>
      </c>
      <c r="D120" s="40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36" t="str">
        <f t="shared" si="0"/>
        <v/>
      </c>
      <c r="D121" s="40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36" t="str">
        <f t="shared" si="0"/>
        <v/>
      </c>
      <c r="D122" s="40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36" t="str">
        <f t="shared" si="0"/>
        <v/>
      </c>
      <c r="D123" s="40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36" t="str">
        <f t="shared" si="0"/>
        <v/>
      </c>
      <c r="D124" s="40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36" t="str">
        <f t="shared" si="0"/>
        <v/>
      </c>
      <c r="D125" s="40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36" t="str">
        <f t="shared" si="0"/>
        <v/>
      </c>
      <c r="D126" s="40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36" t="str">
        <f t="shared" si="0"/>
        <v/>
      </c>
      <c r="D127" s="40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36" t="str">
        <f t="shared" si="0"/>
        <v/>
      </c>
      <c r="D128" s="40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36" t="str">
        <f t="shared" si="0"/>
        <v/>
      </c>
      <c r="D129" s="40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36" t="str">
        <f t="shared" si="0"/>
        <v/>
      </c>
      <c r="D130" s="40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36" t="str">
        <f t="shared" si="0"/>
        <v/>
      </c>
      <c r="D131" s="40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36" t="str">
        <f t="shared" si="0"/>
        <v/>
      </c>
      <c r="D132" s="40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36" t="str">
        <f t="shared" si="0"/>
        <v/>
      </c>
      <c r="D133" s="40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36" t="str">
        <f t="shared" si="0"/>
        <v/>
      </c>
      <c r="D134" s="40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36" t="str">
        <f t="shared" si="0"/>
        <v/>
      </c>
      <c r="D135" s="40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36" t="str">
        <f t="shared" si="0"/>
        <v/>
      </c>
      <c r="D136" s="40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36" t="str">
        <f t="shared" si="0"/>
        <v/>
      </c>
      <c r="D137" s="40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36" t="str">
        <f t="shared" si="0"/>
        <v/>
      </c>
      <c r="D138" s="40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36" t="str">
        <f t="shared" si="0"/>
        <v/>
      </c>
      <c r="D139" s="40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36" t="str">
        <f t="shared" si="0"/>
        <v/>
      </c>
      <c r="D140" s="40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36" t="str">
        <f t="shared" si="0"/>
        <v/>
      </c>
      <c r="D141" s="40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36" t="str">
        <f t="shared" si="0"/>
        <v/>
      </c>
      <c r="D142" s="40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36" t="str">
        <f t="shared" si="0"/>
        <v/>
      </c>
      <c r="D143" s="40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36" t="str">
        <f t="shared" si="0"/>
        <v/>
      </c>
      <c r="D144" s="40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36" t="str">
        <f t="shared" si="0"/>
        <v/>
      </c>
      <c r="D145" s="40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36" t="str">
        <f t="shared" si="0"/>
        <v/>
      </c>
      <c r="D146" s="40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36" t="str">
        <f t="shared" si="0"/>
        <v/>
      </c>
      <c r="D147" s="40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36" t="str">
        <f t="shared" si="0"/>
        <v/>
      </c>
      <c r="D148" s="40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36" t="str">
        <f t="shared" si="0"/>
        <v/>
      </c>
      <c r="D149" s="40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36" t="str">
        <f t="shared" si="0"/>
        <v/>
      </c>
      <c r="D150" s="40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36" t="str">
        <f t="shared" si="0"/>
        <v/>
      </c>
      <c r="D151" s="40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36" t="str">
        <f t="shared" si="0"/>
        <v/>
      </c>
      <c r="D152" s="40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36" t="str">
        <f t="shared" si="0"/>
        <v/>
      </c>
      <c r="D153" s="40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36" t="str">
        <f t="shared" si="0"/>
        <v/>
      </c>
      <c r="D154" s="40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36" t="str">
        <f t="shared" si="0"/>
        <v/>
      </c>
      <c r="D155" s="40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36" t="str">
        <f t="shared" si="0"/>
        <v/>
      </c>
      <c r="D156" s="40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36" t="str">
        <f t="shared" si="0"/>
        <v/>
      </c>
      <c r="D157" s="40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36" t="str">
        <f t="shared" si="0"/>
        <v/>
      </c>
      <c r="D158" s="40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36" t="str">
        <f t="shared" si="0"/>
        <v/>
      </c>
      <c r="D159" s="40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36" t="str">
        <f t="shared" si="0"/>
        <v/>
      </c>
      <c r="D160" s="40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36" t="str">
        <f t="shared" si="0"/>
        <v/>
      </c>
      <c r="D161" s="40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36" t="str">
        <f t="shared" si="0"/>
        <v/>
      </c>
      <c r="D162" s="40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36" t="str">
        <f t="shared" si="0"/>
        <v/>
      </c>
      <c r="D163" s="40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36" t="str">
        <f t="shared" si="0"/>
        <v/>
      </c>
      <c r="D164" s="40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36" t="str">
        <f t="shared" si="0"/>
        <v/>
      </c>
      <c r="D165" s="40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36" t="str">
        <f t="shared" si="0"/>
        <v/>
      </c>
      <c r="D166" s="40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36" t="str">
        <f t="shared" si="0"/>
        <v/>
      </c>
      <c r="D167" s="40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36" t="str">
        <f t="shared" si="0"/>
        <v/>
      </c>
      <c r="D168" s="40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36" t="str">
        <f t="shared" si="0"/>
        <v/>
      </c>
      <c r="D169" s="40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36" t="str">
        <f t="shared" si="0"/>
        <v/>
      </c>
      <c r="D170" s="40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36" t="str">
        <f t="shared" si="0"/>
        <v/>
      </c>
      <c r="D171" s="4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36" t="str">
        <f t="shared" si="0"/>
        <v/>
      </c>
      <c r="D172" s="40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36" t="str">
        <f t="shared" si="0"/>
        <v/>
      </c>
      <c r="D173" s="40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36" t="str">
        <f t="shared" si="0"/>
        <v/>
      </c>
      <c r="D174" s="40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36" t="str">
        <f t="shared" si="0"/>
        <v/>
      </c>
      <c r="D175" s="40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36" t="str">
        <f t="shared" si="0"/>
        <v/>
      </c>
      <c r="D176" s="40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36" t="str">
        <f t="shared" si="0"/>
        <v/>
      </c>
      <c r="D177" s="40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36" t="str">
        <f t="shared" si="0"/>
        <v/>
      </c>
      <c r="D178" s="40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36" t="str">
        <f t="shared" si="0"/>
        <v/>
      </c>
      <c r="D179" s="40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36" t="str">
        <f t="shared" si="0"/>
        <v/>
      </c>
      <c r="D180" s="40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36" t="str">
        <f t="shared" si="0"/>
        <v/>
      </c>
      <c r="D181" s="40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36" t="str">
        <f t="shared" si="0"/>
        <v/>
      </c>
      <c r="D182" s="40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36" t="str">
        <f t="shared" si="0"/>
        <v/>
      </c>
      <c r="D183" s="40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36" t="str">
        <f t="shared" si="0"/>
        <v/>
      </c>
      <c r="D184" s="40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36" t="str">
        <f t="shared" si="0"/>
        <v/>
      </c>
      <c r="D185" s="40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36" t="str">
        <f t="shared" si="0"/>
        <v/>
      </c>
      <c r="D186" s="40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36" t="str">
        <f t="shared" si="0"/>
        <v/>
      </c>
      <c r="D187" s="40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36" t="str">
        <f t="shared" si="0"/>
        <v/>
      </c>
      <c r="D188" s="40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36" t="str">
        <f t="shared" si="0"/>
        <v/>
      </c>
      <c r="D189" s="40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36" t="str">
        <f t="shared" si="0"/>
        <v/>
      </c>
      <c r="D190" s="40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36" t="str">
        <f t="shared" si="0"/>
        <v/>
      </c>
      <c r="D191" s="40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36" t="str">
        <f t="shared" si="0"/>
        <v/>
      </c>
      <c r="D192" s="40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36" t="str">
        <f t="shared" si="0"/>
        <v/>
      </c>
      <c r="D193" s="40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36" t="str">
        <f t="shared" si="0"/>
        <v/>
      </c>
      <c r="D194" s="40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36" t="str">
        <f t="shared" si="0"/>
        <v/>
      </c>
      <c r="D195" s="40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36" t="str">
        <f t="shared" si="0"/>
        <v/>
      </c>
      <c r="D196" s="40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36" t="str">
        <f t="shared" si="0"/>
        <v/>
      </c>
      <c r="D197" s="40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36" t="str">
        <f t="shared" si="0"/>
        <v/>
      </c>
      <c r="D198" s="40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36" t="str">
        <f t="shared" si="0"/>
        <v/>
      </c>
      <c r="D199" s="40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36" t="str">
        <f t="shared" si="0"/>
        <v/>
      </c>
      <c r="D200" s="40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36" t="str">
        <f t="shared" si="0"/>
        <v/>
      </c>
      <c r="D201" s="40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36" t="str">
        <f t="shared" si="0"/>
        <v/>
      </c>
      <c r="D202" s="40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36" t="str">
        <f t="shared" si="0"/>
        <v/>
      </c>
      <c r="D203" s="40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36" t="str">
        <f t="shared" si="0"/>
        <v/>
      </c>
      <c r="D204" s="40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36" t="str">
        <f t="shared" si="0"/>
        <v/>
      </c>
      <c r="D205" s="40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36" t="str">
        <f t="shared" si="0"/>
        <v/>
      </c>
      <c r="D206" s="40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36" t="str">
        <f t="shared" si="0"/>
        <v/>
      </c>
      <c r="D207" s="40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36" t="str">
        <f t="shared" si="0"/>
        <v/>
      </c>
      <c r="D208" s="40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36" t="str">
        <f t="shared" si="0"/>
        <v/>
      </c>
      <c r="D209" s="40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36" t="str">
        <f t="shared" si="0"/>
        <v/>
      </c>
      <c r="D210" s="40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36" t="str">
        <f t="shared" si="0"/>
        <v/>
      </c>
      <c r="D211" s="40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36" t="str">
        <f t="shared" si="0"/>
        <v/>
      </c>
      <c r="D212" s="40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36" t="str">
        <f t="shared" si="0"/>
        <v/>
      </c>
      <c r="D213" s="40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36" t="str">
        <f t="shared" si="0"/>
        <v/>
      </c>
      <c r="D214" s="40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36" t="str">
        <f t="shared" si="0"/>
        <v/>
      </c>
      <c r="D215" s="40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36" t="str">
        <f t="shared" si="0"/>
        <v/>
      </c>
      <c r="D216" s="40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36" t="str">
        <f t="shared" si="0"/>
        <v/>
      </c>
      <c r="D217" s="40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36" t="str">
        <f t="shared" si="0"/>
        <v/>
      </c>
      <c r="D218" s="40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36" t="str">
        <f t="shared" si="0"/>
        <v/>
      </c>
      <c r="D219" s="40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36" t="str">
        <f t="shared" si="0"/>
        <v/>
      </c>
      <c r="D220" s="40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36" t="str">
        <f t="shared" si="0"/>
        <v/>
      </c>
      <c r="D221" s="40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36" t="str">
        <f t="shared" si="0"/>
        <v/>
      </c>
      <c r="D222" s="40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36" t="str">
        <f t="shared" si="0"/>
        <v/>
      </c>
      <c r="D223" s="40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36" t="str">
        <f t="shared" si="0"/>
        <v/>
      </c>
      <c r="D224" s="40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36" t="str">
        <f t="shared" si="0"/>
        <v/>
      </c>
      <c r="D225" s="40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36" t="str">
        <f t="shared" si="0"/>
        <v/>
      </c>
      <c r="D226" s="40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36" t="str">
        <f t="shared" si="0"/>
        <v/>
      </c>
      <c r="D227" s="40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36" t="str">
        <f t="shared" si="0"/>
        <v/>
      </c>
      <c r="D228" s="40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36" t="str">
        <f t="shared" si="0"/>
        <v/>
      </c>
      <c r="D229" s="40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36" t="str">
        <f t="shared" si="0"/>
        <v/>
      </c>
      <c r="D230" s="40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36" t="str">
        <f t="shared" si="0"/>
        <v/>
      </c>
      <c r="D231" s="40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36" t="str">
        <f t="shared" si="0"/>
        <v/>
      </c>
      <c r="D232" s="40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36" t="str">
        <f t="shared" si="0"/>
        <v/>
      </c>
      <c r="D233" s="40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36" t="str">
        <f t="shared" si="0"/>
        <v/>
      </c>
      <c r="D234" s="40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36" t="str">
        <f t="shared" si="0"/>
        <v/>
      </c>
      <c r="D235" s="40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36" t="str">
        <f t="shared" si="0"/>
        <v/>
      </c>
      <c r="D236" s="40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36" t="str">
        <f t="shared" si="0"/>
        <v/>
      </c>
      <c r="D237" s="40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36" t="str">
        <f t="shared" si="0"/>
        <v/>
      </c>
      <c r="D238" s="40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36" t="str">
        <f t="shared" si="0"/>
        <v/>
      </c>
      <c r="D239" s="40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36" t="str">
        <f t="shared" si="0"/>
        <v/>
      </c>
      <c r="D240" s="40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36" t="str">
        <f t="shared" si="0"/>
        <v/>
      </c>
      <c r="D241" s="40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36" t="str">
        <f t="shared" si="0"/>
        <v/>
      </c>
      <c r="D242" s="40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36" t="str">
        <f t="shared" si="0"/>
        <v/>
      </c>
      <c r="D243" s="40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36" t="str">
        <f t="shared" si="0"/>
        <v/>
      </c>
      <c r="D244" s="40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36" t="str">
        <f t="shared" si="0"/>
        <v/>
      </c>
      <c r="D245" s="40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36" t="str">
        <f t="shared" si="0"/>
        <v/>
      </c>
      <c r="D246" s="40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36" t="str">
        <f t="shared" si="0"/>
        <v/>
      </c>
      <c r="D247" s="40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36" t="str">
        <f t="shared" si="0"/>
        <v/>
      </c>
      <c r="D248" s="40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36" t="str">
        <f t="shared" si="0"/>
        <v/>
      </c>
      <c r="D249" s="40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36" t="str">
        <f t="shared" si="0"/>
        <v/>
      </c>
      <c r="D250" s="40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36" t="str">
        <f t="shared" si="0"/>
        <v/>
      </c>
      <c r="D251" s="40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36" t="str">
        <f t="shared" si="0"/>
        <v/>
      </c>
      <c r="D252" s="40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36" t="str">
        <f t="shared" si="0"/>
        <v/>
      </c>
      <c r="D253" s="40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36" t="str">
        <f t="shared" si="0"/>
        <v/>
      </c>
      <c r="D254" s="40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36" t="str">
        <f t="shared" si="0"/>
        <v/>
      </c>
      <c r="D255" s="40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36" t="str">
        <f t="shared" si="0"/>
        <v/>
      </c>
      <c r="D256" s="40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36" t="str">
        <f t="shared" si="0"/>
        <v/>
      </c>
      <c r="D257" s="40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36" t="str">
        <f t="shared" si="0"/>
        <v/>
      </c>
      <c r="D258" s="40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36" t="str">
        <f t="shared" si="0"/>
        <v/>
      </c>
      <c r="D259" s="40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36" t="str">
        <f t="shared" si="0"/>
        <v/>
      </c>
      <c r="D260" s="40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36" t="str">
        <f t="shared" si="0"/>
        <v/>
      </c>
      <c r="D261" s="40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36" t="str">
        <f t="shared" si="0"/>
        <v/>
      </c>
      <c r="D262" s="40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36" t="str">
        <f t="shared" si="0"/>
        <v/>
      </c>
      <c r="D263" s="40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36" t="str">
        <f t="shared" si="0"/>
        <v/>
      </c>
      <c r="D264" s="40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36" t="str">
        <f t="shared" si="0"/>
        <v/>
      </c>
      <c r="D265" s="40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36" t="str">
        <f t="shared" si="0"/>
        <v/>
      </c>
      <c r="D266" s="40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36" t="str">
        <f t="shared" si="0"/>
        <v/>
      </c>
      <c r="D267" s="40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36" t="str">
        <f t="shared" si="0"/>
        <v/>
      </c>
      <c r="D268" s="40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36" t="str">
        <f t="shared" si="0"/>
        <v/>
      </c>
      <c r="D269" s="40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36" t="str">
        <f t="shared" si="0"/>
        <v/>
      </c>
      <c r="D270" s="40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36" t="str">
        <f t="shared" si="0"/>
        <v/>
      </c>
      <c r="D271" s="40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36" t="str">
        <f t="shared" si="0"/>
        <v/>
      </c>
      <c r="D272" s="40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36" t="str">
        <f t="shared" si="0"/>
        <v/>
      </c>
      <c r="D273" s="40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36" t="str">
        <f t="shared" si="0"/>
        <v/>
      </c>
      <c r="D274" s="40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36" t="str">
        <f t="shared" si="0"/>
        <v/>
      </c>
      <c r="D275" s="40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36" t="str">
        <f t="shared" ref="C276:C530" si="1">IF(A276="","",COUNTIF($A$5:$J$14,A276)*19.3 + IFERROR(D278,0))</f>
        <v/>
      </c>
      <c r="D276" s="40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36" t="str">
        <f t="shared" si="1"/>
        <v/>
      </c>
      <c r="D277" s="40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36" t="str">
        <f t="shared" si="1"/>
        <v/>
      </c>
      <c r="D278" s="40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36" t="str">
        <f t="shared" si="1"/>
        <v/>
      </c>
      <c r="D279" s="40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36" t="str">
        <f t="shared" si="1"/>
        <v/>
      </c>
      <c r="D280" s="40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36" t="str">
        <f t="shared" si="1"/>
        <v/>
      </c>
      <c r="D281" s="40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36" t="str">
        <f t="shared" si="1"/>
        <v/>
      </c>
      <c r="D282" s="40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36" t="str">
        <f t="shared" si="1"/>
        <v/>
      </c>
      <c r="D283" s="40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36" t="str">
        <f t="shared" si="1"/>
        <v/>
      </c>
      <c r="D284" s="40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36" t="str">
        <f t="shared" si="1"/>
        <v/>
      </c>
      <c r="D285" s="40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36" t="str">
        <f t="shared" si="1"/>
        <v/>
      </c>
      <c r="D286" s="40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36" t="str">
        <f t="shared" si="1"/>
        <v/>
      </c>
      <c r="D287" s="40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36" t="str">
        <f t="shared" si="1"/>
        <v/>
      </c>
      <c r="D288" s="40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36" t="str">
        <f t="shared" si="1"/>
        <v/>
      </c>
      <c r="D289" s="40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36" t="str">
        <f t="shared" si="1"/>
        <v/>
      </c>
      <c r="D290" s="40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36" t="str">
        <f t="shared" si="1"/>
        <v/>
      </c>
      <c r="D291" s="40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36" t="str">
        <f t="shared" si="1"/>
        <v/>
      </c>
      <c r="D292" s="40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36" t="str">
        <f t="shared" si="1"/>
        <v/>
      </c>
      <c r="D293" s="40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36" t="str">
        <f t="shared" si="1"/>
        <v/>
      </c>
      <c r="D294" s="40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36" t="str">
        <f t="shared" si="1"/>
        <v/>
      </c>
      <c r="D295" s="40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36" t="str">
        <f t="shared" si="1"/>
        <v/>
      </c>
      <c r="D296" s="40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36" t="str">
        <f t="shared" si="1"/>
        <v/>
      </c>
      <c r="D297" s="40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36" t="str">
        <f t="shared" si="1"/>
        <v/>
      </c>
      <c r="D298" s="40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36" t="str">
        <f t="shared" si="1"/>
        <v/>
      </c>
      <c r="D299" s="40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36" t="str">
        <f t="shared" si="1"/>
        <v/>
      </c>
      <c r="D300" s="40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36" t="str">
        <f t="shared" si="1"/>
        <v/>
      </c>
      <c r="D301" s="40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36" t="str">
        <f t="shared" si="1"/>
        <v/>
      </c>
      <c r="D302" s="40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36" t="str">
        <f t="shared" si="1"/>
        <v/>
      </c>
      <c r="D303" s="40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36" t="str">
        <f t="shared" si="1"/>
        <v/>
      </c>
      <c r="D304" s="40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36" t="str">
        <f t="shared" si="1"/>
        <v/>
      </c>
      <c r="D305" s="40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36" t="str">
        <f t="shared" si="1"/>
        <v/>
      </c>
      <c r="D306" s="40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36" t="str">
        <f t="shared" si="1"/>
        <v/>
      </c>
      <c r="D307" s="40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36" t="str">
        <f t="shared" si="1"/>
        <v/>
      </c>
      <c r="D308" s="40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36" t="str">
        <f t="shared" si="1"/>
        <v/>
      </c>
      <c r="D309" s="40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36" t="str">
        <f t="shared" si="1"/>
        <v/>
      </c>
      <c r="D310" s="40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36" t="str">
        <f t="shared" si="1"/>
        <v/>
      </c>
      <c r="D311" s="40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36" t="str">
        <f t="shared" si="1"/>
        <v/>
      </c>
      <c r="D312" s="40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36" t="str">
        <f t="shared" si="1"/>
        <v/>
      </c>
      <c r="D313" s="40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36" t="str">
        <f t="shared" si="1"/>
        <v/>
      </c>
      <c r="D314" s="40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36" t="str">
        <f t="shared" si="1"/>
        <v/>
      </c>
      <c r="D315" s="40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36" t="str">
        <f t="shared" si="1"/>
        <v/>
      </c>
      <c r="D316" s="40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36" t="str">
        <f t="shared" si="1"/>
        <v/>
      </c>
      <c r="D317" s="40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36" t="str">
        <f t="shared" si="1"/>
        <v/>
      </c>
      <c r="D318" s="40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36" t="str">
        <f t="shared" si="1"/>
        <v/>
      </c>
      <c r="D319" s="40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36" t="str">
        <f t="shared" si="1"/>
        <v/>
      </c>
      <c r="D320" s="40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36" t="str">
        <f t="shared" si="1"/>
        <v/>
      </c>
      <c r="D321" s="40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36" t="str">
        <f t="shared" si="1"/>
        <v/>
      </c>
      <c r="D322" s="40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36" t="str">
        <f t="shared" si="1"/>
        <v/>
      </c>
      <c r="D323" s="40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36" t="str">
        <f t="shared" si="1"/>
        <v/>
      </c>
      <c r="D324" s="40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36" t="str">
        <f t="shared" si="1"/>
        <v/>
      </c>
      <c r="D325" s="40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36" t="str">
        <f t="shared" si="1"/>
        <v/>
      </c>
      <c r="D326" s="40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36" t="str">
        <f t="shared" si="1"/>
        <v/>
      </c>
      <c r="D327" s="40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36" t="str">
        <f t="shared" si="1"/>
        <v/>
      </c>
      <c r="D328" s="40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36" t="str">
        <f t="shared" si="1"/>
        <v/>
      </c>
      <c r="D329" s="40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36" t="str">
        <f t="shared" si="1"/>
        <v/>
      </c>
      <c r="D330" s="40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36" t="str">
        <f t="shared" si="1"/>
        <v/>
      </c>
      <c r="D331" s="40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36" t="str">
        <f t="shared" si="1"/>
        <v/>
      </c>
      <c r="D332" s="40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36" t="str">
        <f t="shared" si="1"/>
        <v/>
      </c>
      <c r="D333" s="40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36" t="str">
        <f t="shared" si="1"/>
        <v/>
      </c>
      <c r="D334" s="40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36" t="str">
        <f t="shared" si="1"/>
        <v/>
      </c>
      <c r="D335" s="40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36" t="str">
        <f t="shared" si="1"/>
        <v/>
      </c>
      <c r="D336" s="40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36" t="str">
        <f t="shared" si="1"/>
        <v/>
      </c>
      <c r="D337" s="40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36" t="str">
        <f t="shared" si="1"/>
        <v/>
      </c>
      <c r="D338" s="40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36" t="str">
        <f t="shared" si="1"/>
        <v/>
      </c>
      <c r="D339" s="40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36" t="str">
        <f t="shared" si="1"/>
        <v/>
      </c>
      <c r="D340" s="40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36" t="str">
        <f t="shared" si="1"/>
        <v/>
      </c>
      <c r="D341" s="40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36" t="str">
        <f t="shared" si="1"/>
        <v/>
      </c>
      <c r="D342" s="40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36" t="str">
        <f t="shared" si="1"/>
        <v/>
      </c>
      <c r="D343" s="40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36" t="str">
        <f t="shared" si="1"/>
        <v/>
      </c>
      <c r="D344" s="40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36" t="str">
        <f t="shared" si="1"/>
        <v/>
      </c>
      <c r="D345" s="40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36" t="str">
        <f t="shared" si="1"/>
        <v/>
      </c>
      <c r="D346" s="40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36" t="str">
        <f t="shared" si="1"/>
        <v/>
      </c>
      <c r="D347" s="40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36" t="str">
        <f t="shared" si="1"/>
        <v/>
      </c>
      <c r="D348" s="40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36" t="str">
        <f t="shared" si="1"/>
        <v/>
      </c>
      <c r="D349" s="40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36" t="str">
        <f t="shared" si="1"/>
        <v/>
      </c>
      <c r="D350" s="40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36" t="str">
        <f t="shared" si="1"/>
        <v/>
      </c>
      <c r="D351" s="40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36" t="str">
        <f t="shared" si="1"/>
        <v/>
      </c>
      <c r="D352" s="40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36" t="str">
        <f t="shared" si="1"/>
        <v/>
      </c>
      <c r="D353" s="40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36" t="str">
        <f t="shared" si="1"/>
        <v/>
      </c>
      <c r="D354" s="40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36" t="str">
        <f t="shared" si="1"/>
        <v/>
      </c>
      <c r="D355" s="40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36" t="str">
        <f t="shared" si="1"/>
        <v/>
      </c>
      <c r="D356" s="40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36" t="str">
        <f t="shared" si="1"/>
        <v/>
      </c>
      <c r="D357" s="40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36" t="str">
        <f t="shared" si="1"/>
        <v/>
      </c>
      <c r="D358" s="40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36" t="str">
        <f t="shared" si="1"/>
        <v/>
      </c>
      <c r="D359" s="40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36" t="str">
        <f t="shared" si="1"/>
        <v/>
      </c>
      <c r="D360" s="40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36" t="str">
        <f t="shared" si="1"/>
        <v/>
      </c>
      <c r="D361" s="40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36" t="str">
        <f t="shared" si="1"/>
        <v/>
      </c>
      <c r="D362" s="40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36" t="str">
        <f t="shared" si="1"/>
        <v/>
      </c>
      <c r="D363" s="40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36" t="str">
        <f t="shared" si="1"/>
        <v/>
      </c>
      <c r="D364" s="40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36" t="str">
        <f t="shared" si="1"/>
        <v/>
      </c>
      <c r="D365" s="40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36" t="str">
        <f t="shared" si="1"/>
        <v/>
      </c>
      <c r="D366" s="40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36" t="str">
        <f t="shared" si="1"/>
        <v/>
      </c>
      <c r="D367" s="40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36" t="str">
        <f t="shared" si="1"/>
        <v/>
      </c>
      <c r="D368" s="40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36" t="str">
        <f t="shared" si="1"/>
        <v/>
      </c>
      <c r="D369" s="40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36" t="str">
        <f t="shared" si="1"/>
        <v/>
      </c>
      <c r="D370" s="40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36" t="str">
        <f t="shared" si="1"/>
        <v/>
      </c>
      <c r="D371" s="40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36" t="str">
        <f t="shared" si="1"/>
        <v/>
      </c>
      <c r="D372" s="40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36" t="str">
        <f t="shared" si="1"/>
        <v/>
      </c>
      <c r="D373" s="40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36" t="str">
        <f t="shared" si="1"/>
        <v/>
      </c>
      <c r="D374" s="40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36" t="str">
        <f t="shared" si="1"/>
        <v/>
      </c>
      <c r="D375" s="40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36" t="str">
        <f t="shared" si="1"/>
        <v/>
      </c>
      <c r="D376" s="40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36" t="str">
        <f t="shared" si="1"/>
        <v/>
      </c>
      <c r="D377" s="40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36" t="str">
        <f t="shared" si="1"/>
        <v/>
      </c>
      <c r="D378" s="40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36" t="str">
        <f t="shared" si="1"/>
        <v/>
      </c>
      <c r="D379" s="40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36" t="str">
        <f t="shared" si="1"/>
        <v/>
      </c>
      <c r="D380" s="40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36" t="str">
        <f t="shared" si="1"/>
        <v/>
      </c>
      <c r="D381" s="40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36" t="str">
        <f t="shared" si="1"/>
        <v/>
      </c>
      <c r="D382" s="40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36" t="str">
        <f t="shared" si="1"/>
        <v/>
      </c>
      <c r="D383" s="40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36" t="str">
        <f t="shared" si="1"/>
        <v/>
      </c>
      <c r="D384" s="40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36" t="str">
        <f t="shared" si="1"/>
        <v/>
      </c>
      <c r="D385" s="40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36" t="str">
        <f t="shared" si="1"/>
        <v/>
      </c>
      <c r="D386" s="40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36" t="str">
        <f t="shared" si="1"/>
        <v/>
      </c>
      <c r="D387" s="40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36" t="str">
        <f t="shared" si="1"/>
        <v/>
      </c>
      <c r="D388" s="40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36" t="str">
        <f t="shared" si="1"/>
        <v/>
      </c>
      <c r="D389" s="40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36" t="str">
        <f t="shared" si="1"/>
        <v/>
      </c>
      <c r="D390" s="40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36" t="str">
        <f t="shared" si="1"/>
        <v/>
      </c>
      <c r="D391" s="40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36" t="str">
        <f t="shared" si="1"/>
        <v/>
      </c>
      <c r="D392" s="40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36" t="str">
        <f t="shared" si="1"/>
        <v/>
      </c>
      <c r="D393" s="40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36" t="str">
        <f t="shared" si="1"/>
        <v/>
      </c>
      <c r="D394" s="40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36" t="str">
        <f t="shared" si="1"/>
        <v/>
      </c>
      <c r="D395" s="40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36" t="str">
        <f t="shared" si="1"/>
        <v/>
      </c>
      <c r="D396" s="40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36" t="str">
        <f t="shared" si="1"/>
        <v/>
      </c>
      <c r="D397" s="40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36" t="str">
        <f t="shared" si="1"/>
        <v/>
      </c>
      <c r="D398" s="40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36" t="str">
        <f t="shared" si="1"/>
        <v/>
      </c>
      <c r="D399" s="40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36" t="str">
        <f t="shared" si="1"/>
        <v/>
      </c>
      <c r="D400" s="40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36" t="str">
        <f t="shared" si="1"/>
        <v/>
      </c>
      <c r="D401" s="40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36" t="str">
        <f t="shared" si="1"/>
        <v/>
      </c>
      <c r="D402" s="40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36" t="str">
        <f t="shared" si="1"/>
        <v/>
      </c>
      <c r="D403" s="40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36" t="str">
        <f t="shared" si="1"/>
        <v/>
      </c>
      <c r="D404" s="40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36" t="str">
        <f t="shared" si="1"/>
        <v/>
      </c>
      <c r="D405" s="40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36" t="str">
        <f t="shared" si="1"/>
        <v/>
      </c>
      <c r="D406" s="40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36" t="str">
        <f t="shared" si="1"/>
        <v/>
      </c>
      <c r="D407" s="40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36" t="str">
        <f t="shared" si="1"/>
        <v/>
      </c>
      <c r="D408" s="40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36" t="str">
        <f t="shared" si="1"/>
        <v/>
      </c>
      <c r="D409" s="40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36" t="str">
        <f t="shared" si="1"/>
        <v/>
      </c>
      <c r="D410" s="40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36" t="str">
        <f t="shared" si="1"/>
        <v/>
      </c>
      <c r="D411" s="40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36" t="str">
        <f t="shared" si="1"/>
        <v/>
      </c>
      <c r="D412" s="40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36" t="str">
        <f t="shared" si="1"/>
        <v/>
      </c>
      <c r="D413" s="40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36" t="str">
        <f t="shared" si="1"/>
        <v/>
      </c>
      <c r="D414" s="40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36" t="str">
        <f t="shared" si="1"/>
        <v/>
      </c>
      <c r="D415" s="40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36" t="str">
        <f t="shared" si="1"/>
        <v/>
      </c>
      <c r="D416" s="40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36" t="str">
        <f t="shared" si="1"/>
        <v/>
      </c>
      <c r="D417" s="40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36" t="str">
        <f t="shared" si="1"/>
        <v/>
      </c>
      <c r="D418" s="40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36" t="str">
        <f t="shared" si="1"/>
        <v/>
      </c>
      <c r="D419" s="40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36" t="str">
        <f t="shared" si="1"/>
        <v/>
      </c>
      <c r="D420" s="40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36" t="str">
        <f t="shared" si="1"/>
        <v/>
      </c>
      <c r="D421" s="40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36" t="str">
        <f t="shared" si="1"/>
        <v/>
      </c>
      <c r="D422" s="40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36" t="str">
        <f t="shared" si="1"/>
        <v/>
      </c>
      <c r="D423" s="40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36" t="str">
        <f t="shared" si="1"/>
        <v/>
      </c>
      <c r="D424" s="40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36" t="str">
        <f t="shared" si="1"/>
        <v/>
      </c>
      <c r="D425" s="40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36" t="str">
        <f t="shared" si="1"/>
        <v/>
      </c>
      <c r="D426" s="40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36" t="str">
        <f t="shared" si="1"/>
        <v/>
      </c>
      <c r="D427" s="40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36" t="str">
        <f t="shared" si="1"/>
        <v/>
      </c>
      <c r="D428" s="40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36" t="str">
        <f t="shared" si="1"/>
        <v/>
      </c>
      <c r="D429" s="40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36" t="str">
        <f t="shared" si="1"/>
        <v/>
      </c>
      <c r="D430" s="40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36" t="str">
        <f t="shared" si="1"/>
        <v/>
      </c>
      <c r="D431" s="40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36" t="str">
        <f t="shared" si="1"/>
        <v/>
      </c>
      <c r="D432" s="40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36" t="str">
        <f t="shared" si="1"/>
        <v/>
      </c>
      <c r="D433" s="40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36" t="str">
        <f t="shared" si="1"/>
        <v/>
      </c>
      <c r="D434" s="40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36" t="str">
        <f t="shared" si="1"/>
        <v/>
      </c>
      <c r="D435" s="40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36" t="str">
        <f t="shared" si="1"/>
        <v/>
      </c>
      <c r="D436" s="40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36" t="str">
        <f t="shared" si="1"/>
        <v/>
      </c>
      <c r="D437" s="40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36" t="str">
        <f t="shared" si="1"/>
        <v/>
      </c>
      <c r="D438" s="40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36" t="str">
        <f t="shared" si="1"/>
        <v/>
      </c>
      <c r="D439" s="40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36" t="str">
        <f t="shared" si="1"/>
        <v/>
      </c>
      <c r="D440" s="40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36" t="str">
        <f t="shared" si="1"/>
        <v/>
      </c>
      <c r="D441" s="40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36" t="str">
        <f t="shared" si="1"/>
        <v/>
      </c>
      <c r="D442" s="40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36" t="str">
        <f t="shared" si="1"/>
        <v/>
      </c>
      <c r="D443" s="40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36" t="str">
        <f t="shared" si="1"/>
        <v/>
      </c>
      <c r="D444" s="40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36" t="str">
        <f t="shared" si="1"/>
        <v/>
      </c>
      <c r="D445" s="40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36" t="str">
        <f t="shared" si="1"/>
        <v/>
      </c>
      <c r="D446" s="40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36" t="str">
        <f t="shared" si="1"/>
        <v/>
      </c>
      <c r="D447" s="40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36" t="str">
        <f t="shared" si="1"/>
        <v/>
      </c>
      <c r="D448" s="40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36" t="str">
        <f t="shared" si="1"/>
        <v/>
      </c>
      <c r="D449" s="40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36" t="str">
        <f t="shared" si="1"/>
        <v/>
      </c>
      <c r="D450" s="40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36" t="str">
        <f t="shared" si="1"/>
        <v/>
      </c>
      <c r="D451" s="40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36" t="str">
        <f t="shared" si="1"/>
        <v/>
      </c>
      <c r="D452" s="40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36" t="str">
        <f t="shared" si="1"/>
        <v/>
      </c>
      <c r="D453" s="40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36" t="str">
        <f t="shared" si="1"/>
        <v/>
      </c>
      <c r="D454" s="40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36" t="str">
        <f t="shared" si="1"/>
        <v/>
      </c>
      <c r="D455" s="40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36" t="str">
        <f t="shared" si="1"/>
        <v/>
      </c>
      <c r="D456" s="40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36" t="str">
        <f t="shared" si="1"/>
        <v/>
      </c>
      <c r="D457" s="40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36" t="str">
        <f t="shared" si="1"/>
        <v/>
      </c>
      <c r="D458" s="40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36" t="str">
        <f t="shared" si="1"/>
        <v/>
      </c>
      <c r="D459" s="40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36" t="str">
        <f t="shared" si="1"/>
        <v/>
      </c>
      <c r="D460" s="40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36" t="str">
        <f t="shared" si="1"/>
        <v/>
      </c>
      <c r="D461" s="40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36" t="str">
        <f t="shared" si="1"/>
        <v/>
      </c>
      <c r="D462" s="40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36" t="str">
        <f t="shared" si="1"/>
        <v/>
      </c>
      <c r="D463" s="40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36" t="str">
        <f t="shared" si="1"/>
        <v/>
      </c>
      <c r="D464" s="40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36" t="str">
        <f t="shared" si="1"/>
        <v/>
      </c>
      <c r="D465" s="40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36" t="str">
        <f t="shared" si="1"/>
        <v/>
      </c>
      <c r="D466" s="40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36" t="str">
        <f t="shared" si="1"/>
        <v/>
      </c>
      <c r="D467" s="40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36" t="str">
        <f t="shared" si="1"/>
        <v/>
      </c>
      <c r="D468" s="40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36" t="str">
        <f t="shared" si="1"/>
        <v/>
      </c>
      <c r="D469" s="40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36" t="str">
        <f t="shared" si="1"/>
        <v/>
      </c>
      <c r="D470" s="40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36" t="str">
        <f t="shared" si="1"/>
        <v/>
      </c>
      <c r="D471" s="40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36" t="str">
        <f t="shared" si="1"/>
        <v/>
      </c>
      <c r="D472" s="40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36" t="str">
        <f t="shared" si="1"/>
        <v/>
      </c>
      <c r="D473" s="40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36" t="str">
        <f t="shared" si="1"/>
        <v/>
      </c>
      <c r="D474" s="40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36" t="str">
        <f t="shared" si="1"/>
        <v/>
      </c>
      <c r="D475" s="40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36" t="str">
        <f t="shared" si="1"/>
        <v/>
      </c>
      <c r="D476" s="40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36" t="str">
        <f t="shared" si="1"/>
        <v/>
      </c>
      <c r="D477" s="40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36" t="str">
        <f t="shared" si="1"/>
        <v/>
      </c>
      <c r="D478" s="40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36" t="str">
        <f t="shared" si="1"/>
        <v/>
      </c>
      <c r="D479" s="40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36" t="str">
        <f t="shared" si="1"/>
        <v/>
      </c>
      <c r="D480" s="40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36" t="str">
        <f t="shared" si="1"/>
        <v/>
      </c>
      <c r="D481" s="40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36" t="str">
        <f t="shared" si="1"/>
        <v/>
      </c>
      <c r="D482" s="40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36" t="str">
        <f t="shared" si="1"/>
        <v/>
      </c>
      <c r="D483" s="40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36" t="str">
        <f t="shared" si="1"/>
        <v/>
      </c>
      <c r="D484" s="40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36" t="str">
        <f t="shared" si="1"/>
        <v/>
      </c>
      <c r="D485" s="40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36" t="str">
        <f t="shared" si="1"/>
        <v/>
      </c>
      <c r="D486" s="40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36" t="str">
        <f t="shared" si="1"/>
        <v/>
      </c>
      <c r="D487" s="40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36" t="str">
        <f t="shared" si="1"/>
        <v/>
      </c>
      <c r="D488" s="40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36" t="str">
        <f t="shared" si="1"/>
        <v/>
      </c>
      <c r="D489" s="40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36" t="str">
        <f t="shared" si="1"/>
        <v/>
      </c>
      <c r="D490" s="40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36" t="str">
        <f t="shared" si="1"/>
        <v/>
      </c>
      <c r="D491" s="40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36" t="str">
        <f t="shared" si="1"/>
        <v/>
      </c>
      <c r="D492" s="40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36" t="str">
        <f t="shared" si="1"/>
        <v/>
      </c>
      <c r="D493" s="40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36" t="str">
        <f t="shared" si="1"/>
        <v/>
      </c>
      <c r="D494" s="40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36" t="str">
        <f t="shared" si="1"/>
        <v/>
      </c>
      <c r="D495" s="40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36" t="str">
        <f t="shared" si="1"/>
        <v/>
      </c>
      <c r="D496" s="40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36" t="str">
        <f t="shared" si="1"/>
        <v/>
      </c>
      <c r="D497" s="40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36" t="str">
        <f t="shared" si="1"/>
        <v/>
      </c>
      <c r="D498" s="40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36" t="str">
        <f t="shared" si="1"/>
        <v/>
      </c>
      <c r="D499" s="40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36" t="str">
        <f t="shared" si="1"/>
        <v/>
      </c>
      <c r="D500" s="40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36" t="str">
        <f t="shared" si="1"/>
        <v/>
      </c>
      <c r="D501" s="40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36" t="str">
        <f t="shared" si="1"/>
        <v/>
      </c>
      <c r="D502" s="40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36" t="str">
        <f t="shared" si="1"/>
        <v/>
      </c>
      <c r="D503" s="40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36" t="str">
        <f t="shared" si="1"/>
        <v/>
      </c>
      <c r="D504" s="40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36" t="str">
        <f t="shared" si="1"/>
        <v/>
      </c>
      <c r="D505" s="40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36" t="str">
        <f t="shared" si="1"/>
        <v/>
      </c>
      <c r="D506" s="40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36" t="str">
        <f t="shared" si="1"/>
        <v/>
      </c>
      <c r="D507" s="40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36" t="str">
        <f t="shared" si="1"/>
        <v/>
      </c>
      <c r="D508" s="40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36" t="str">
        <f t="shared" si="1"/>
        <v/>
      </c>
      <c r="D509" s="40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36" t="str">
        <f t="shared" si="1"/>
        <v/>
      </c>
      <c r="D510" s="40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36" t="str">
        <f t="shared" si="1"/>
        <v/>
      </c>
      <c r="D511" s="40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36" t="str">
        <f t="shared" si="1"/>
        <v/>
      </c>
      <c r="D512" s="40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36" t="str">
        <f t="shared" si="1"/>
        <v/>
      </c>
      <c r="D513" s="40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36" t="str">
        <f t="shared" si="1"/>
        <v/>
      </c>
      <c r="D514" s="40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36" t="str">
        <f t="shared" si="1"/>
        <v/>
      </c>
      <c r="D515" s="40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36" t="str">
        <f t="shared" si="1"/>
        <v/>
      </c>
      <c r="D516" s="40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36" t="str">
        <f t="shared" si="1"/>
        <v/>
      </c>
      <c r="D517" s="40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36" t="str">
        <f t="shared" si="1"/>
        <v/>
      </c>
      <c r="D518" s="40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36" t="str">
        <f t="shared" si="1"/>
        <v/>
      </c>
      <c r="D519" s="40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36" t="str">
        <f t="shared" si="1"/>
        <v/>
      </c>
      <c r="D520" s="40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36" t="str">
        <f t="shared" si="1"/>
        <v/>
      </c>
      <c r="D521" s="40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36" t="str">
        <f t="shared" si="1"/>
        <v/>
      </c>
      <c r="D522" s="40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36" t="str">
        <f t="shared" si="1"/>
        <v/>
      </c>
      <c r="D523" s="40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36" t="str">
        <f t="shared" si="1"/>
        <v/>
      </c>
      <c r="D524" s="40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36" t="str">
        <f t="shared" si="1"/>
        <v/>
      </c>
      <c r="D525" s="40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36" t="str">
        <f t="shared" si="1"/>
        <v/>
      </c>
      <c r="D526" s="40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36" t="str">
        <f t="shared" si="1"/>
        <v/>
      </c>
      <c r="D527" s="40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36" t="str">
        <f t="shared" si="1"/>
        <v/>
      </c>
      <c r="D528" s="40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36" t="str">
        <f t="shared" si="1"/>
        <v/>
      </c>
      <c r="D529" s="40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36" t="str">
        <f t="shared" si="1"/>
        <v/>
      </c>
      <c r="D530" s="40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36" t="str">
        <f t="shared" ref="C531:C785" si="2">IF(A531="","",COUNTIF($A$5:$J$14,A531)*19.3 + IFERROR(D533,0))</f>
        <v/>
      </c>
      <c r="D531" s="40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36" t="str">
        <f t="shared" si="2"/>
        <v/>
      </c>
      <c r="D532" s="40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36" t="str">
        <f t="shared" si="2"/>
        <v/>
      </c>
      <c r="D533" s="40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36" t="str">
        <f t="shared" si="2"/>
        <v/>
      </c>
      <c r="D534" s="40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36" t="str">
        <f t="shared" si="2"/>
        <v/>
      </c>
      <c r="D535" s="40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36" t="str">
        <f t="shared" si="2"/>
        <v/>
      </c>
      <c r="D536" s="40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36" t="str">
        <f t="shared" si="2"/>
        <v/>
      </c>
      <c r="D537" s="40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36" t="str">
        <f t="shared" si="2"/>
        <v/>
      </c>
      <c r="D538" s="40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36" t="str">
        <f t="shared" si="2"/>
        <v/>
      </c>
      <c r="D539" s="40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36" t="str">
        <f t="shared" si="2"/>
        <v/>
      </c>
      <c r="D540" s="40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36" t="str">
        <f t="shared" si="2"/>
        <v/>
      </c>
      <c r="D541" s="40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36" t="str">
        <f t="shared" si="2"/>
        <v/>
      </c>
      <c r="D542" s="40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36" t="str">
        <f t="shared" si="2"/>
        <v/>
      </c>
      <c r="D543" s="40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36" t="str">
        <f t="shared" si="2"/>
        <v/>
      </c>
      <c r="D544" s="40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36" t="str">
        <f t="shared" si="2"/>
        <v/>
      </c>
      <c r="D545" s="40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36" t="str">
        <f t="shared" si="2"/>
        <v/>
      </c>
      <c r="D546" s="40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36" t="str">
        <f t="shared" si="2"/>
        <v/>
      </c>
      <c r="D547" s="40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36" t="str">
        <f t="shared" si="2"/>
        <v/>
      </c>
      <c r="D548" s="40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36" t="str">
        <f t="shared" si="2"/>
        <v/>
      </c>
      <c r="D549" s="40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36" t="str">
        <f t="shared" si="2"/>
        <v/>
      </c>
      <c r="D550" s="40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36" t="str">
        <f t="shared" si="2"/>
        <v/>
      </c>
      <c r="D551" s="40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36" t="str">
        <f t="shared" si="2"/>
        <v/>
      </c>
      <c r="D552" s="40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36" t="str">
        <f t="shared" si="2"/>
        <v/>
      </c>
      <c r="D553" s="40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36" t="str">
        <f t="shared" si="2"/>
        <v/>
      </c>
      <c r="D554" s="40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36" t="str">
        <f t="shared" si="2"/>
        <v/>
      </c>
      <c r="D555" s="40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36" t="str">
        <f t="shared" si="2"/>
        <v/>
      </c>
      <c r="D556" s="40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36" t="str">
        <f t="shared" si="2"/>
        <v/>
      </c>
      <c r="D557" s="40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36" t="str">
        <f t="shared" si="2"/>
        <v/>
      </c>
      <c r="D558" s="40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36" t="str">
        <f t="shared" si="2"/>
        <v/>
      </c>
      <c r="D559" s="40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36" t="str">
        <f t="shared" si="2"/>
        <v/>
      </c>
      <c r="D560" s="40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36" t="str">
        <f t="shared" si="2"/>
        <v/>
      </c>
      <c r="D561" s="40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36" t="str">
        <f t="shared" si="2"/>
        <v/>
      </c>
      <c r="D562" s="40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36" t="str">
        <f t="shared" si="2"/>
        <v/>
      </c>
      <c r="D563" s="40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36" t="str">
        <f t="shared" si="2"/>
        <v/>
      </c>
      <c r="D564" s="40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36" t="str">
        <f t="shared" si="2"/>
        <v/>
      </c>
      <c r="D565" s="40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36" t="str">
        <f t="shared" si="2"/>
        <v/>
      </c>
      <c r="D566" s="40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36" t="str">
        <f t="shared" si="2"/>
        <v/>
      </c>
      <c r="D567" s="40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36" t="str">
        <f t="shared" si="2"/>
        <v/>
      </c>
      <c r="D568" s="40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36" t="str">
        <f t="shared" si="2"/>
        <v/>
      </c>
      <c r="D569" s="40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36" t="str">
        <f t="shared" si="2"/>
        <v/>
      </c>
      <c r="D570" s="40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36" t="str">
        <f t="shared" si="2"/>
        <v/>
      </c>
      <c r="D571" s="40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36" t="str">
        <f t="shared" si="2"/>
        <v/>
      </c>
      <c r="D572" s="40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36" t="str">
        <f t="shared" si="2"/>
        <v/>
      </c>
      <c r="D573" s="40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36" t="str">
        <f t="shared" si="2"/>
        <v/>
      </c>
      <c r="D574" s="40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36" t="str">
        <f t="shared" si="2"/>
        <v/>
      </c>
      <c r="D575" s="40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36" t="str">
        <f t="shared" si="2"/>
        <v/>
      </c>
      <c r="D576" s="40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36" t="str">
        <f t="shared" si="2"/>
        <v/>
      </c>
      <c r="D577" s="40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36" t="str">
        <f t="shared" si="2"/>
        <v/>
      </c>
      <c r="D578" s="40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36" t="str">
        <f t="shared" si="2"/>
        <v/>
      </c>
      <c r="D579" s="40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36" t="str">
        <f t="shared" si="2"/>
        <v/>
      </c>
      <c r="D580" s="40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36" t="str">
        <f t="shared" si="2"/>
        <v/>
      </c>
      <c r="D581" s="40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36" t="str">
        <f t="shared" si="2"/>
        <v/>
      </c>
      <c r="D582" s="40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36" t="str">
        <f t="shared" si="2"/>
        <v/>
      </c>
      <c r="D583" s="40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36" t="str">
        <f t="shared" si="2"/>
        <v/>
      </c>
      <c r="D584" s="40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36" t="str">
        <f t="shared" si="2"/>
        <v/>
      </c>
      <c r="D585" s="40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36" t="str">
        <f t="shared" si="2"/>
        <v/>
      </c>
      <c r="D586" s="40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36" t="str">
        <f t="shared" si="2"/>
        <v/>
      </c>
      <c r="D587" s="40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36" t="str">
        <f t="shared" si="2"/>
        <v/>
      </c>
      <c r="D588" s="40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36" t="str">
        <f t="shared" si="2"/>
        <v/>
      </c>
      <c r="D589" s="40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36" t="str">
        <f t="shared" si="2"/>
        <v/>
      </c>
      <c r="D590" s="40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36" t="str">
        <f t="shared" si="2"/>
        <v/>
      </c>
      <c r="D591" s="40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36" t="str">
        <f t="shared" si="2"/>
        <v/>
      </c>
      <c r="D592" s="40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36" t="str">
        <f t="shared" si="2"/>
        <v/>
      </c>
      <c r="D593" s="40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36" t="str">
        <f t="shared" si="2"/>
        <v/>
      </c>
      <c r="D594" s="40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36" t="str">
        <f t="shared" si="2"/>
        <v/>
      </c>
      <c r="D595" s="40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36" t="str">
        <f t="shared" si="2"/>
        <v/>
      </c>
      <c r="D596" s="40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36" t="str">
        <f t="shared" si="2"/>
        <v/>
      </c>
      <c r="D597" s="40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36" t="str">
        <f t="shared" si="2"/>
        <v/>
      </c>
      <c r="D598" s="40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36" t="str">
        <f t="shared" si="2"/>
        <v/>
      </c>
      <c r="D599" s="40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36" t="str">
        <f t="shared" si="2"/>
        <v/>
      </c>
      <c r="D600" s="40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36" t="str">
        <f t="shared" si="2"/>
        <v/>
      </c>
      <c r="D601" s="40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36" t="str">
        <f t="shared" si="2"/>
        <v/>
      </c>
      <c r="D602" s="40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36" t="str">
        <f t="shared" si="2"/>
        <v/>
      </c>
      <c r="D603" s="40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36" t="str">
        <f t="shared" si="2"/>
        <v/>
      </c>
      <c r="D604" s="40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36" t="str">
        <f t="shared" si="2"/>
        <v/>
      </c>
      <c r="D605" s="40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36" t="str">
        <f t="shared" si="2"/>
        <v/>
      </c>
      <c r="D606" s="40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36" t="str">
        <f t="shared" si="2"/>
        <v/>
      </c>
      <c r="D607" s="40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36" t="str">
        <f t="shared" si="2"/>
        <v/>
      </c>
      <c r="D608" s="40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36" t="str">
        <f t="shared" si="2"/>
        <v/>
      </c>
      <c r="D609" s="40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36" t="str">
        <f t="shared" si="2"/>
        <v/>
      </c>
      <c r="D610" s="40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36" t="str">
        <f t="shared" si="2"/>
        <v/>
      </c>
      <c r="D611" s="40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36" t="str">
        <f t="shared" si="2"/>
        <v/>
      </c>
      <c r="D612" s="40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36" t="str">
        <f t="shared" si="2"/>
        <v/>
      </c>
      <c r="D613" s="40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36" t="str">
        <f t="shared" si="2"/>
        <v/>
      </c>
      <c r="D614" s="40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36" t="str">
        <f t="shared" si="2"/>
        <v/>
      </c>
      <c r="D615" s="40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36" t="str">
        <f t="shared" si="2"/>
        <v/>
      </c>
      <c r="D616" s="40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36" t="str">
        <f t="shared" si="2"/>
        <v/>
      </c>
      <c r="D617" s="40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36" t="str">
        <f t="shared" si="2"/>
        <v/>
      </c>
      <c r="D618" s="40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36" t="str">
        <f t="shared" si="2"/>
        <v/>
      </c>
      <c r="D619" s="40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36" t="str">
        <f t="shared" si="2"/>
        <v/>
      </c>
      <c r="D620" s="40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36" t="str">
        <f t="shared" si="2"/>
        <v/>
      </c>
      <c r="D621" s="40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36" t="str">
        <f t="shared" si="2"/>
        <v/>
      </c>
      <c r="D622" s="40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36" t="str">
        <f t="shared" si="2"/>
        <v/>
      </c>
      <c r="D623" s="40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36" t="str">
        <f t="shared" si="2"/>
        <v/>
      </c>
      <c r="D624" s="40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36" t="str">
        <f t="shared" si="2"/>
        <v/>
      </c>
      <c r="D625" s="40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36" t="str">
        <f t="shared" si="2"/>
        <v/>
      </c>
      <c r="D626" s="40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36" t="str">
        <f t="shared" si="2"/>
        <v/>
      </c>
      <c r="D627" s="40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36" t="str">
        <f t="shared" si="2"/>
        <v/>
      </c>
      <c r="D628" s="40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36" t="str">
        <f t="shared" si="2"/>
        <v/>
      </c>
      <c r="D629" s="40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36" t="str">
        <f t="shared" si="2"/>
        <v/>
      </c>
      <c r="D630" s="40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36" t="str">
        <f t="shared" si="2"/>
        <v/>
      </c>
      <c r="D631" s="40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36" t="str">
        <f t="shared" si="2"/>
        <v/>
      </c>
      <c r="D632" s="40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36" t="str">
        <f t="shared" si="2"/>
        <v/>
      </c>
      <c r="D633" s="40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36" t="str">
        <f t="shared" si="2"/>
        <v/>
      </c>
      <c r="D634" s="40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36" t="str">
        <f t="shared" si="2"/>
        <v/>
      </c>
      <c r="D635" s="40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36" t="str">
        <f t="shared" si="2"/>
        <v/>
      </c>
      <c r="D636" s="40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36" t="str">
        <f t="shared" si="2"/>
        <v/>
      </c>
      <c r="D637" s="40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36" t="str">
        <f t="shared" si="2"/>
        <v/>
      </c>
      <c r="D638" s="40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36" t="str">
        <f t="shared" si="2"/>
        <v/>
      </c>
      <c r="D639" s="40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36" t="str">
        <f t="shared" si="2"/>
        <v/>
      </c>
      <c r="D640" s="40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36" t="str">
        <f t="shared" si="2"/>
        <v/>
      </c>
      <c r="D641" s="40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36" t="str">
        <f t="shared" si="2"/>
        <v/>
      </c>
      <c r="D642" s="40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36" t="str">
        <f t="shared" si="2"/>
        <v/>
      </c>
      <c r="D643" s="40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36" t="str">
        <f t="shared" si="2"/>
        <v/>
      </c>
      <c r="D644" s="40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36" t="str">
        <f t="shared" si="2"/>
        <v/>
      </c>
      <c r="D645" s="40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36" t="str">
        <f t="shared" si="2"/>
        <v/>
      </c>
      <c r="D646" s="40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36" t="str">
        <f t="shared" si="2"/>
        <v/>
      </c>
      <c r="D647" s="40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36" t="str">
        <f t="shared" si="2"/>
        <v/>
      </c>
      <c r="D648" s="40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36" t="str">
        <f t="shared" si="2"/>
        <v/>
      </c>
      <c r="D649" s="40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36" t="str">
        <f t="shared" si="2"/>
        <v/>
      </c>
      <c r="D650" s="40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36" t="str">
        <f t="shared" si="2"/>
        <v/>
      </c>
      <c r="D651" s="40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36" t="str">
        <f t="shared" si="2"/>
        <v/>
      </c>
      <c r="D652" s="40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36" t="str">
        <f t="shared" si="2"/>
        <v/>
      </c>
      <c r="D653" s="40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36" t="str">
        <f t="shared" si="2"/>
        <v/>
      </c>
      <c r="D654" s="40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36" t="str">
        <f t="shared" si="2"/>
        <v/>
      </c>
      <c r="D655" s="40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36" t="str">
        <f t="shared" si="2"/>
        <v/>
      </c>
      <c r="D656" s="40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36" t="str">
        <f t="shared" si="2"/>
        <v/>
      </c>
      <c r="D657" s="40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36" t="str">
        <f t="shared" si="2"/>
        <v/>
      </c>
      <c r="D658" s="40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36" t="str">
        <f t="shared" si="2"/>
        <v/>
      </c>
      <c r="D659" s="40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36" t="str">
        <f t="shared" si="2"/>
        <v/>
      </c>
      <c r="D660" s="40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36" t="str">
        <f t="shared" si="2"/>
        <v/>
      </c>
      <c r="D661" s="40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36" t="str">
        <f t="shared" si="2"/>
        <v/>
      </c>
      <c r="D662" s="40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36" t="str">
        <f t="shared" si="2"/>
        <v/>
      </c>
      <c r="D663" s="40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36" t="str">
        <f t="shared" si="2"/>
        <v/>
      </c>
      <c r="D664" s="40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36" t="str">
        <f t="shared" si="2"/>
        <v/>
      </c>
      <c r="D665" s="40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36" t="str">
        <f t="shared" si="2"/>
        <v/>
      </c>
      <c r="D666" s="40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36" t="str">
        <f t="shared" si="2"/>
        <v/>
      </c>
      <c r="D667" s="40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36" t="str">
        <f t="shared" si="2"/>
        <v/>
      </c>
      <c r="D668" s="40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36" t="str">
        <f t="shared" si="2"/>
        <v/>
      </c>
      <c r="D669" s="40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36" t="str">
        <f t="shared" si="2"/>
        <v/>
      </c>
      <c r="D670" s="40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36" t="str">
        <f t="shared" si="2"/>
        <v/>
      </c>
      <c r="D671" s="40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36" t="str">
        <f t="shared" si="2"/>
        <v/>
      </c>
      <c r="D672" s="40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36" t="str">
        <f t="shared" si="2"/>
        <v/>
      </c>
      <c r="D673" s="40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36" t="str">
        <f t="shared" si="2"/>
        <v/>
      </c>
      <c r="D674" s="40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36" t="str">
        <f t="shared" si="2"/>
        <v/>
      </c>
      <c r="D675" s="40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36" t="str">
        <f t="shared" si="2"/>
        <v/>
      </c>
      <c r="D676" s="40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36" t="str">
        <f t="shared" si="2"/>
        <v/>
      </c>
      <c r="D677" s="40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36" t="str">
        <f t="shared" si="2"/>
        <v/>
      </c>
      <c r="D678" s="40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36" t="str">
        <f t="shared" si="2"/>
        <v/>
      </c>
      <c r="D679" s="40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36" t="str">
        <f t="shared" si="2"/>
        <v/>
      </c>
      <c r="D680" s="40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36" t="str">
        <f t="shared" si="2"/>
        <v/>
      </c>
      <c r="D681" s="40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36" t="str">
        <f t="shared" si="2"/>
        <v/>
      </c>
      <c r="D682" s="40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36" t="str">
        <f t="shared" si="2"/>
        <v/>
      </c>
      <c r="D683" s="40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36" t="str">
        <f t="shared" si="2"/>
        <v/>
      </c>
      <c r="D684" s="40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36" t="str">
        <f t="shared" si="2"/>
        <v/>
      </c>
      <c r="D685" s="40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36" t="str">
        <f t="shared" si="2"/>
        <v/>
      </c>
      <c r="D686" s="40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36" t="str">
        <f t="shared" si="2"/>
        <v/>
      </c>
      <c r="D687" s="40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36" t="str">
        <f t="shared" si="2"/>
        <v/>
      </c>
      <c r="D688" s="40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36" t="str">
        <f t="shared" si="2"/>
        <v/>
      </c>
      <c r="D689" s="40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36" t="str">
        <f t="shared" si="2"/>
        <v/>
      </c>
      <c r="D690" s="40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36" t="str">
        <f t="shared" si="2"/>
        <v/>
      </c>
      <c r="D691" s="40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36" t="str">
        <f t="shared" si="2"/>
        <v/>
      </c>
      <c r="D692" s="40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36" t="str">
        <f t="shared" si="2"/>
        <v/>
      </c>
      <c r="D693" s="40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36" t="str">
        <f t="shared" si="2"/>
        <v/>
      </c>
      <c r="D694" s="40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36" t="str">
        <f t="shared" si="2"/>
        <v/>
      </c>
      <c r="D695" s="40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36" t="str">
        <f t="shared" si="2"/>
        <v/>
      </c>
      <c r="D696" s="40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36" t="str">
        <f t="shared" si="2"/>
        <v/>
      </c>
      <c r="D697" s="40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36" t="str">
        <f t="shared" si="2"/>
        <v/>
      </c>
      <c r="D698" s="40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36" t="str">
        <f t="shared" si="2"/>
        <v/>
      </c>
      <c r="D699" s="40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36" t="str">
        <f t="shared" si="2"/>
        <v/>
      </c>
      <c r="D700" s="40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36" t="str">
        <f t="shared" si="2"/>
        <v/>
      </c>
      <c r="D701" s="40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36" t="str">
        <f t="shared" si="2"/>
        <v/>
      </c>
      <c r="D702" s="40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36" t="str">
        <f t="shared" si="2"/>
        <v/>
      </c>
      <c r="D703" s="40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36" t="str">
        <f t="shared" si="2"/>
        <v/>
      </c>
      <c r="D704" s="40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36" t="str">
        <f t="shared" si="2"/>
        <v/>
      </c>
      <c r="D705" s="40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36" t="str">
        <f t="shared" si="2"/>
        <v/>
      </c>
      <c r="D706" s="40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36" t="str">
        <f t="shared" si="2"/>
        <v/>
      </c>
      <c r="D707" s="40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36" t="str">
        <f t="shared" si="2"/>
        <v/>
      </c>
      <c r="D708" s="40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36" t="str">
        <f t="shared" si="2"/>
        <v/>
      </c>
      <c r="D709" s="40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36" t="str">
        <f t="shared" si="2"/>
        <v/>
      </c>
      <c r="D710" s="40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36" t="str">
        <f t="shared" si="2"/>
        <v/>
      </c>
      <c r="D711" s="40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36" t="str">
        <f t="shared" si="2"/>
        <v/>
      </c>
      <c r="D712" s="40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36" t="str">
        <f t="shared" si="2"/>
        <v/>
      </c>
      <c r="D713" s="40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36" t="str">
        <f t="shared" si="2"/>
        <v/>
      </c>
      <c r="D714" s="40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36" t="str">
        <f t="shared" si="2"/>
        <v/>
      </c>
      <c r="D715" s="40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36" t="str">
        <f t="shared" si="2"/>
        <v/>
      </c>
      <c r="D716" s="40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36" t="str">
        <f t="shared" si="2"/>
        <v/>
      </c>
      <c r="D717" s="40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36" t="str">
        <f t="shared" si="2"/>
        <v/>
      </c>
      <c r="D718" s="40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36" t="str">
        <f t="shared" si="2"/>
        <v/>
      </c>
      <c r="D719" s="40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36" t="str">
        <f t="shared" si="2"/>
        <v/>
      </c>
      <c r="D720" s="40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36" t="str">
        <f t="shared" si="2"/>
        <v/>
      </c>
      <c r="D721" s="40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36" t="str">
        <f t="shared" si="2"/>
        <v/>
      </c>
      <c r="D722" s="40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36" t="str">
        <f t="shared" si="2"/>
        <v/>
      </c>
      <c r="D723" s="40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36" t="str">
        <f t="shared" si="2"/>
        <v/>
      </c>
      <c r="D724" s="40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36" t="str">
        <f t="shared" si="2"/>
        <v/>
      </c>
      <c r="D725" s="40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36" t="str">
        <f t="shared" si="2"/>
        <v/>
      </c>
      <c r="D726" s="40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36" t="str">
        <f t="shared" si="2"/>
        <v/>
      </c>
      <c r="D727" s="40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36" t="str">
        <f t="shared" si="2"/>
        <v/>
      </c>
      <c r="D728" s="40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36" t="str">
        <f t="shared" si="2"/>
        <v/>
      </c>
      <c r="D729" s="40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36" t="str">
        <f t="shared" si="2"/>
        <v/>
      </c>
      <c r="D730" s="40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36" t="str">
        <f t="shared" si="2"/>
        <v/>
      </c>
      <c r="D731" s="40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36" t="str">
        <f t="shared" si="2"/>
        <v/>
      </c>
      <c r="D732" s="40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36" t="str">
        <f t="shared" si="2"/>
        <v/>
      </c>
      <c r="D733" s="40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36" t="str">
        <f t="shared" si="2"/>
        <v/>
      </c>
      <c r="D734" s="40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36" t="str">
        <f t="shared" si="2"/>
        <v/>
      </c>
      <c r="D735" s="40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36" t="str">
        <f t="shared" si="2"/>
        <v/>
      </c>
      <c r="D736" s="40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36" t="str">
        <f t="shared" si="2"/>
        <v/>
      </c>
      <c r="D737" s="40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36" t="str">
        <f t="shared" si="2"/>
        <v/>
      </c>
      <c r="D738" s="40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36" t="str">
        <f t="shared" si="2"/>
        <v/>
      </c>
      <c r="D739" s="40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36" t="str">
        <f t="shared" si="2"/>
        <v/>
      </c>
      <c r="D740" s="40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36" t="str">
        <f t="shared" si="2"/>
        <v/>
      </c>
      <c r="D741" s="40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36" t="str">
        <f t="shared" si="2"/>
        <v/>
      </c>
      <c r="D742" s="40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36" t="str">
        <f t="shared" si="2"/>
        <v/>
      </c>
      <c r="D743" s="40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36" t="str">
        <f t="shared" si="2"/>
        <v/>
      </c>
      <c r="D744" s="40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36" t="str">
        <f t="shared" si="2"/>
        <v/>
      </c>
      <c r="D745" s="40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36" t="str">
        <f t="shared" si="2"/>
        <v/>
      </c>
      <c r="D746" s="40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36" t="str">
        <f t="shared" si="2"/>
        <v/>
      </c>
      <c r="D747" s="40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36" t="str">
        <f t="shared" si="2"/>
        <v/>
      </c>
      <c r="D748" s="40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36" t="str">
        <f t="shared" si="2"/>
        <v/>
      </c>
      <c r="D749" s="40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36" t="str">
        <f t="shared" si="2"/>
        <v/>
      </c>
      <c r="D750" s="40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36" t="str">
        <f t="shared" si="2"/>
        <v/>
      </c>
      <c r="D751" s="40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36" t="str">
        <f t="shared" si="2"/>
        <v/>
      </c>
      <c r="D752" s="40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36" t="str">
        <f t="shared" si="2"/>
        <v/>
      </c>
      <c r="D753" s="40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36" t="str">
        <f t="shared" si="2"/>
        <v/>
      </c>
      <c r="D754" s="40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36" t="str">
        <f t="shared" si="2"/>
        <v/>
      </c>
      <c r="D755" s="40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36" t="str">
        <f t="shared" si="2"/>
        <v/>
      </c>
      <c r="D756" s="40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36" t="str">
        <f t="shared" si="2"/>
        <v/>
      </c>
      <c r="D757" s="40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36" t="str">
        <f t="shared" si="2"/>
        <v/>
      </c>
      <c r="D758" s="40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36" t="str">
        <f t="shared" si="2"/>
        <v/>
      </c>
      <c r="D759" s="40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36" t="str">
        <f t="shared" si="2"/>
        <v/>
      </c>
      <c r="D760" s="40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36" t="str">
        <f t="shared" si="2"/>
        <v/>
      </c>
      <c r="D761" s="40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36" t="str">
        <f t="shared" si="2"/>
        <v/>
      </c>
      <c r="D762" s="40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36" t="str">
        <f t="shared" si="2"/>
        <v/>
      </c>
      <c r="D763" s="40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36" t="str">
        <f t="shared" si="2"/>
        <v/>
      </c>
      <c r="D764" s="40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36" t="str">
        <f t="shared" si="2"/>
        <v/>
      </c>
      <c r="D765" s="40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36" t="str">
        <f t="shared" si="2"/>
        <v/>
      </c>
      <c r="D766" s="40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36" t="str">
        <f t="shared" si="2"/>
        <v/>
      </c>
      <c r="D767" s="40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36" t="str">
        <f t="shared" si="2"/>
        <v/>
      </c>
      <c r="D768" s="40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36" t="str">
        <f t="shared" si="2"/>
        <v/>
      </c>
      <c r="D769" s="40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36" t="str">
        <f t="shared" si="2"/>
        <v/>
      </c>
      <c r="D770" s="40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36" t="str">
        <f t="shared" si="2"/>
        <v/>
      </c>
      <c r="D771" s="40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36" t="str">
        <f t="shared" si="2"/>
        <v/>
      </c>
      <c r="D772" s="40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36" t="str">
        <f t="shared" si="2"/>
        <v/>
      </c>
      <c r="D773" s="40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36" t="str">
        <f t="shared" si="2"/>
        <v/>
      </c>
      <c r="D774" s="40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36" t="str">
        <f t="shared" si="2"/>
        <v/>
      </c>
      <c r="D775" s="40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36" t="str">
        <f t="shared" si="2"/>
        <v/>
      </c>
      <c r="D776" s="40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36" t="str">
        <f t="shared" si="2"/>
        <v/>
      </c>
      <c r="D777" s="40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36" t="str">
        <f t="shared" si="2"/>
        <v/>
      </c>
      <c r="D778" s="40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36" t="str">
        <f t="shared" si="2"/>
        <v/>
      </c>
      <c r="D779" s="40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36" t="str">
        <f t="shared" si="2"/>
        <v/>
      </c>
      <c r="D780" s="40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36" t="str">
        <f t="shared" si="2"/>
        <v/>
      </c>
      <c r="D781" s="40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36" t="str">
        <f t="shared" si="2"/>
        <v/>
      </c>
      <c r="D782" s="40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36" t="str">
        <f t="shared" si="2"/>
        <v/>
      </c>
      <c r="D783" s="40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36" t="str">
        <f t="shared" si="2"/>
        <v/>
      </c>
      <c r="D784" s="40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36" t="str">
        <f t="shared" si="2"/>
        <v/>
      </c>
      <c r="D785" s="40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36" t="str">
        <f t="shared" ref="C786:C1014" si="3">IF(A786="","",COUNTIF($A$5:$J$14,A786)*19.3 + IFERROR(D788,0))</f>
        <v/>
      </c>
      <c r="D786" s="40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36" t="str">
        <f t="shared" si="3"/>
        <v/>
      </c>
      <c r="D787" s="40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36" t="str">
        <f t="shared" si="3"/>
        <v/>
      </c>
      <c r="D788" s="40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36" t="str">
        <f t="shared" si="3"/>
        <v/>
      </c>
      <c r="D789" s="40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36" t="str">
        <f t="shared" si="3"/>
        <v/>
      </c>
      <c r="D790" s="40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36" t="str">
        <f t="shared" si="3"/>
        <v/>
      </c>
      <c r="D791" s="40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36" t="str">
        <f t="shared" si="3"/>
        <v/>
      </c>
      <c r="D792" s="40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36" t="str">
        <f t="shared" si="3"/>
        <v/>
      </c>
      <c r="D793" s="40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36" t="str">
        <f t="shared" si="3"/>
        <v/>
      </c>
      <c r="D794" s="40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36" t="str">
        <f t="shared" si="3"/>
        <v/>
      </c>
      <c r="D795" s="40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36" t="str">
        <f t="shared" si="3"/>
        <v/>
      </c>
      <c r="D796" s="40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36" t="str">
        <f t="shared" si="3"/>
        <v/>
      </c>
      <c r="D797" s="40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36" t="str">
        <f t="shared" si="3"/>
        <v/>
      </c>
      <c r="D798" s="40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36" t="str">
        <f t="shared" si="3"/>
        <v/>
      </c>
      <c r="D799" s="40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36" t="str">
        <f t="shared" si="3"/>
        <v/>
      </c>
      <c r="D800" s="40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36" t="str">
        <f t="shared" si="3"/>
        <v/>
      </c>
      <c r="D801" s="40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36" t="str">
        <f t="shared" si="3"/>
        <v/>
      </c>
      <c r="D802" s="40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36" t="str">
        <f t="shared" si="3"/>
        <v/>
      </c>
      <c r="D803" s="40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36" t="str">
        <f t="shared" si="3"/>
        <v/>
      </c>
      <c r="D804" s="40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36" t="str">
        <f t="shared" si="3"/>
        <v/>
      </c>
      <c r="D805" s="40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36" t="str">
        <f t="shared" si="3"/>
        <v/>
      </c>
      <c r="D806" s="40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36" t="str">
        <f t="shared" si="3"/>
        <v/>
      </c>
      <c r="D807" s="40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36" t="str">
        <f t="shared" si="3"/>
        <v/>
      </c>
      <c r="D808" s="40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36" t="str">
        <f t="shared" si="3"/>
        <v/>
      </c>
      <c r="D809" s="40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36" t="str">
        <f t="shared" si="3"/>
        <v/>
      </c>
      <c r="D810" s="40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36" t="str">
        <f t="shared" si="3"/>
        <v/>
      </c>
      <c r="D811" s="40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36" t="str">
        <f t="shared" si="3"/>
        <v/>
      </c>
      <c r="D812" s="40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36" t="str">
        <f t="shared" si="3"/>
        <v/>
      </c>
      <c r="D813" s="40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36" t="str">
        <f t="shared" si="3"/>
        <v/>
      </c>
      <c r="D814" s="40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36" t="str">
        <f t="shared" si="3"/>
        <v/>
      </c>
      <c r="D815" s="40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36" t="str">
        <f t="shared" si="3"/>
        <v/>
      </c>
      <c r="D816" s="40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36" t="str">
        <f t="shared" si="3"/>
        <v/>
      </c>
      <c r="D817" s="40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36" t="str">
        <f t="shared" si="3"/>
        <v/>
      </c>
      <c r="D818" s="40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36" t="str">
        <f t="shared" si="3"/>
        <v/>
      </c>
      <c r="D819" s="40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36" t="str">
        <f t="shared" si="3"/>
        <v/>
      </c>
      <c r="D820" s="40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36" t="str">
        <f t="shared" si="3"/>
        <v/>
      </c>
      <c r="D821" s="40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36" t="str">
        <f t="shared" si="3"/>
        <v/>
      </c>
      <c r="D822" s="40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36" t="str">
        <f t="shared" si="3"/>
        <v/>
      </c>
      <c r="D823" s="40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36" t="str">
        <f t="shared" si="3"/>
        <v/>
      </c>
      <c r="D824" s="40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36" t="str">
        <f t="shared" si="3"/>
        <v/>
      </c>
      <c r="D825" s="40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36" t="str">
        <f t="shared" si="3"/>
        <v/>
      </c>
      <c r="D826" s="40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36" t="str">
        <f t="shared" si="3"/>
        <v/>
      </c>
      <c r="D827" s="40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36" t="str">
        <f t="shared" si="3"/>
        <v/>
      </c>
      <c r="D828" s="40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36" t="str">
        <f t="shared" si="3"/>
        <v/>
      </c>
      <c r="D829" s="40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36" t="str">
        <f t="shared" si="3"/>
        <v/>
      </c>
      <c r="D830" s="40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36" t="str">
        <f t="shared" si="3"/>
        <v/>
      </c>
      <c r="D831" s="40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36" t="str">
        <f t="shared" si="3"/>
        <v/>
      </c>
      <c r="D832" s="40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36" t="str">
        <f t="shared" si="3"/>
        <v/>
      </c>
      <c r="D833" s="40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36" t="str">
        <f t="shared" si="3"/>
        <v/>
      </c>
      <c r="D834" s="40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36" t="str">
        <f t="shared" si="3"/>
        <v/>
      </c>
      <c r="D835" s="40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36" t="str">
        <f t="shared" si="3"/>
        <v/>
      </c>
      <c r="D836" s="40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36" t="str">
        <f t="shared" si="3"/>
        <v/>
      </c>
      <c r="D837" s="40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36" t="str">
        <f t="shared" si="3"/>
        <v/>
      </c>
      <c r="D838" s="40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36" t="str">
        <f t="shared" si="3"/>
        <v/>
      </c>
      <c r="D839" s="40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36" t="str">
        <f t="shared" si="3"/>
        <v/>
      </c>
      <c r="D840" s="40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36" t="str">
        <f t="shared" si="3"/>
        <v/>
      </c>
      <c r="D841" s="40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36" t="str">
        <f t="shared" si="3"/>
        <v/>
      </c>
      <c r="D842" s="40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36" t="str">
        <f t="shared" si="3"/>
        <v/>
      </c>
      <c r="D843" s="40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36" t="str">
        <f t="shared" si="3"/>
        <v/>
      </c>
      <c r="D844" s="40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36" t="str">
        <f t="shared" si="3"/>
        <v/>
      </c>
      <c r="D845" s="40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36" t="str">
        <f t="shared" si="3"/>
        <v/>
      </c>
      <c r="D846" s="40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36" t="str">
        <f t="shared" si="3"/>
        <v/>
      </c>
      <c r="D847" s="40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36" t="str">
        <f t="shared" si="3"/>
        <v/>
      </c>
      <c r="D848" s="40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36" t="str">
        <f t="shared" si="3"/>
        <v/>
      </c>
      <c r="D849" s="40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36" t="str">
        <f t="shared" si="3"/>
        <v/>
      </c>
      <c r="D850" s="40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36" t="str">
        <f t="shared" si="3"/>
        <v/>
      </c>
      <c r="D851" s="40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36" t="str">
        <f t="shared" si="3"/>
        <v/>
      </c>
      <c r="D852" s="40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36" t="str">
        <f t="shared" si="3"/>
        <v/>
      </c>
      <c r="D853" s="40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36" t="str">
        <f t="shared" si="3"/>
        <v/>
      </c>
      <c r="D854" s="40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36" t="str">
        <f t="shared" si="3"/>
        <v/>
      </c>
      <c r="D855" s="40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36" t="str">
        <f t="shared" si="3"/>
        <v/>
      </c>
      <c r="D856" s="40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36" t="str">
        <f t="shared" si="3"/>
        <v/>
      </c>
      <c r="D857" s="40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36" t="str">
        <f t="shared" si="3"/>
        <v/>
      </c>
      <c r="D858" s="40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36" t="str">
        <f t="shared" si="3"/>
        <v/>
      </c>
      <c r="D859" s="40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36" t="str">
        <f t="shared" si="3"/>
        <v/>
      </c>
      <c r="D860" s="40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36" t="str">
        <f t="shared" si="3"/>
        <v/>
      </c>
      <c r="D861" s="40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36" t="str">
        <f t="shared" si="3"/>
        <v/>
      </c>
      <c r="D862" s="40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36" t="str">
        <f t="shared" si="3"/>
        <v/>
      </c>
      <c r="D863" s="40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36" t="str">
        <f t="shared" si="3"/>
        <v/>
      </c>
      <c r="D864" s="40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36" t="str">
        <f t="shared" si="3"/>
        <v/>
      </c>
      <c r="D865" s="40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36" t="str">
        <f t="shared" si="3"/>
        <v/>
      </c>
      <c r="D866" s="40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36" t="str">
        <f t="shared" si="3"/>
        <v/>
      </c>
      <c r="D867" s="40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36" t="str">
        <f t="shared" si="3"/>
        <v/>
      </c>
      <c r="D868" s="40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36" t="str">
        <f t="shared" si="3"/>
        <v/>
      </c>
      <c r="D869" s="40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36" t="str">
        <f t="shared" si="3"/>
        <v/>
      </c>
      <c r="D870" s="40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36" t="str">
        <f t="shared" si="3"/>
        <v/>
      </c>
      <c r="D871" s="40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36" t="str">
        <f t="shared" si="3"/>
        <v/>
      </c>
      <c r="D872" s="40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36" t="str">
        <f t="shared" si="3"/>
        <v/>
      </c>
      <c r="D873" s="40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36" t="str">
        <f t="shared" si="3"/>
        <v/>
      </c>
      <c r="D874" s="40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36" t="str">
        <f t="shared" si="3"/>
        <v/>
      </c>
      <c r="D875" s="40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36" t="str">
        <f t="shared" si="3"/>
        <v/>
      </c>
      <c r="D876" s="40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36" t="str">
        <f t="shared" si="3"/>
        <v/>
      </c>
      <c r="D877" s="40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36" t="str">
        <f t="shared" si="3"/>
        <v/>
      </c>
      <c r="D878" s="40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36" t="str">
        <f t="shared" si="3"/>
        <v/>
      </c>
      <c r="D879" s="40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36" t="str">
        <f t="shared" si="3"/>
        <v/>
      </c>
      <c r="D880" s="40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36" t="str">
        <f t="shared" si="3"/>
        <v/>
      </c>
      <c r="D881" s="40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36" t="str">
        <f t="shared" si="3"/>
        <v/>
      </c>
      <c r="D882" s="40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36" t="str">
        <f t="shared" si="3"/>
        <v/>
      </c>
      <c r="D883" s="40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36" t="str">
        <f t="shared" si="3"/>
        <v/>
      </c>
      <c r="D884" s="40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36" t="str">
        <f t="shared" si="3"/>
        <v/>
      </c>
      <c r="D885" s="40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36" t="str">
        <f t="shared" si="3"/>
        <v/>
      </c>
      <c r="D886" s="40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36" t="str">
        <f t="shared" si="3"/>
        <v/>
      </c>
      <c r="D887" s="40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36" t="str">
        <f t="shared" si="3"/>
        <v/>
      </c>
      <c r="D888" s="40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36" t="str">
        <f t="shared" si="3"/>
        <v/>
      </c>
      <c r="D889" s="40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36" t="str">
        <f t="shared" si="3"/>
        <v/>
      </c>
      <c r="D890" s="40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36" t="str">
        <f t="shared" si="3"/>
        <v/>
      </c>
      <c r="D891" s="40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36" t="str">
        <f t="shared" si="3"/>
        <v/>
      </c>
      <c r="D892" s="40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36" t="str">
        <f t="shared" si="3"/>
        <v/>
      </c>
      <c r="D893" s="40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36" t="str">
        <f t="shared" si="3"/>
        <v/>
      </c>
      <c r="D894" s="40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36" t="str">
        <f t="shared" si="3"/>
        <v/>
      </c>
      <c r="D895" s="40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36" t="str">
        <f t="shared" si="3"/>
        <v/>
      </c>
      <c r="D896" s="40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36" t="str">
        <f t="shared" si="3"/>
        <v/>
      </c>
      <c r="D897" s="40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36" t="str">
        <f t="shared" si="3"/>
        <v/>
      </c>
      <c r="D898" s="40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36" t="str">
        <f t="shared" si="3"/>
        <v/>
      </c>
      <c r="D899" s="40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36" t="str">
        <f t="shared" si="3"/>
        <v/>
      </c>
      <c r="D900" s="40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36" t="str">
        <f t="shared" si="3"/>
        <v/>
      </c>
      <c r="D901" s="40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36" t="str">
        <f t="shared" si="3"/>
        <v/>
      </c>
      <c r="D902" s="40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36" t="str">
        <f t="shared" si="3"/>
        <v/>
      </c>
      <c r="D903" s="40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36" t="str">
        <f t="shared" si="3"/>
        <v/>
      </c>
      <c r="D904" s="40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36" t="str">
        <f t="shared" si="3"/>
        <v/>
      </c>
      <c r="D905" s="40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36" t="str">
        <f t="shared" si="3"/>
        <v/>
      </c>
      <c r="D906" s="40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36" t="str">
        <f t="shared" si="3"/>
        <v/>
      </c>
      <c r="D907" s="40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36" t="str">
        <f t="shared" si="3"/>
        <v/>
      </c>
      <c r="D908" s="40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36" t="str">
        <f t="shared" si="3"/>
        <v/>
      </c>
      <c r="D909" s="40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36" t="str">
        <f t="shared" si="3"/>
        <v/>
      </c>
      <c r="D910" s="40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36" t="str">
        <f t="shared" si="3"/>
        <v/>
      </c>
      <c r="D911" s="40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36" t="str">
        <f t="shared" si="3"/>
        <v/>
      </c>
      <c r="D912" s="40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36" t="str">
        <f t="shared" si="3"/>
        <v/>
      </c>
      <c r="D913" s="40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36" t="str">
        <f t="shared" si="3"/>
        <v/>
      </c>
      <c r="D914" s="40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36" t="str">
        <f t="shared" si="3"/>
        <v/>
      </c>
      <c r="D915" s="40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36" t="str">
        <f t="shared" si="3"/>
        <v/>
      </c>
      <c r="D916" s="40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36" t="str">
        <f t="shared" si="3"/>
        <v/>
      </c>
      <c r="D917" s="40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36" t="str">
        <f t="shared" si="3"/>
        <v/>
      </c>
      <c r="D918" s="40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36" t="str">
        <f t="shared" si="3"/>
        <v/>
      </c>
      <c r="D919" s="40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36" t="str">
        <f t="shared" si="3"/>
        <v/>
      </c>
      <c r="D920" s="40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36" t="str">
        <f t="shared" si="3"/>
        <v/>
      </c>
      <c r="D921" s="40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36" t="str">
        <f t="shared" si="3"/>
        <v/>
      </c>
      <c r="D922" s="40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36" t="str">
        <f t="shared" si="3"/>
        <v/>
      </c>
      <c r="D923" s="40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36" t="str">
        <f t="shared" si="3"/>
        <v/>
      </c>
      <c r="D924" s="40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36" t="str">
        <f t="shared" si="3"/>
        <v/>
      </c>
      <c r="D925" s="40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36" t="str">
        <f t="shared" si="3"/>
        <v/>
      </c>
      <c r="D926" s="40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36" t="str">
        <f t="shared" si="3"/>
        <v/>
      </c>
      <c r="D927" s="40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36" t="str">
        <f t="shared" si="3"/>
        <v/>
      </c>
      <c r="D928" s="40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36" t="str">
        <f t="shared" si="3"/>
        <v/>
      </c>
      <c r="D929" s="40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36" t="str">
        <f t="shared" si="3"/>
        <v/>
      </c>
      <c r="D930" s="40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36" t="str">
        <f t="shared" si="3"/>
        <v/>
      </c>
      <c r="D931" s="40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36" t="str">
        <f t="shared" si="3"/>
        <v/>
      </c>
      <c r="D932" s="40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36" t="str">
        <f t="shared" si="3"/>
        <v/>
      </c>
      <c r="D933" s="40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36" t="str">
        <f t="shared" si="3"/>
        <v/>
      </c>
      <c r="D934" s="40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36" t="str">
        <f t="shared" si="3"/>
        <v/>
      </c>
      <c r="D935" s="40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36" t="str">
        <f t="shared" si="3"/>
        <v/>
      </c>
      <c r="D936" s="40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36" t="str">
        <f t="shared" si="3"/>
        <v/>
      </c>
      <c r="D937" s="40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36" t="str">
        <f t="shared" si="3"/>
        <v/>
      </c>
      <c r="D938" s="40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36" t="str">
        <f t="shared" si="3"/>
        <v/>
      </c>
      <c r="D939" s="40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36" t="str">
        <f t="shared" si="3"/>
        <v/>
      </c>
      <c r="D940" s="40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36" t="str">
        <f t="shared" si="3"/>
        <v/>
      </c>
      <c r="D941" s="40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36" t="str">
        <f t="shared" si="3"/>
        <v/>
      </c>
      <c r="D942" s="40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36" t="str">
        <f t="shared" si="3"/>
        <v/>
      </c>
      <c r="D943" s="40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36" t="str">
        <f t="shared" si="3"/>
        <v/>
      </c>
      <c r="D944" s="40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36" t="str">
        <f t="shared" si="3"/>
        <v/>
      </c>
      <c r="D945" s="40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36" t="str">
        <f t="shared" si="3"/>
        <v/>
      </c>
      <c r="D946" s="40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36" t="str">
        <f t="shared" si="3"/>
        <v/>
      </c>
      <c r="D947" s="40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36" t="str">
        <f t="shared" si="3"/>
        <v/>
      </c>
      <c r="D948" s="40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36" t="str">
        <f t="shared" si="3"/>
        <v/>
      </c>
      <c r="D949" s="40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36" t="str">
        <f t="shared" si="3"/>
        <v/>
      </c>
      <c r="D950" s="40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36" t="str">
        <f t="shared" si="3"/>
        <v/>
      </c>
      <c r="D951" s="40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36" t="str">
        <f t="shared" si="3"/>
        <v/>
      </c>
      <c r="D952" s="40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36" t="str">
        <f t="shared" si="3"/>
        <v/>
      </c>
      <c r="D953" s="40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36" t="str">
        <f t="shared" si="3"/>
        <v/>
      </c>
      <c r="D954" s="40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36" t="str">
        <f t="shared" si="3"/>
        <v/>
      </c>
      <c r="D955" s="40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36" t="str">
        <f t="shared" si="3"/>
        <v/>
      </c>
      <c r="D956" s="40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36" t="str">
        <f t="shared" si="3"/>
        <v/>
      </c>
      <c r="D957" s="40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36" t="str">
        <f t="shared" si="3"/>
        <v/>
      </c>
      <c r="D958" s="40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36" t="str">
        <f t="shared" si="3"/>
        <v/>
      </c>
      <c r="D959" s="40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36" t="str">
        <f t="shared" si="3"/>
        <v/>
      </c>
      <c r="D960" s="40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36" t="str">
        <f t="shared" si="3"/>
        <v/>
      </c>
      <c r="D961" s="40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36" t="str">
        <f t="shared" si="3"/>
        <v/>
      </c>
      <c r="D962" s="40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36" t="str">
        <f t="shared" si="3"/>
        <v/>
      </c>
      <c r="D963" s="40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36" t="str">
        <f t="shared" si="3"/>
        <v/>
      </c>
      <c r="D964" s="40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36" t="str">
        <f t="shared" si="3"/>
        <v/>
      </c>
      <c r="D965" s="40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36" t="str">
        <f t="shared" si="3"/>
        <v/>
      </c>
      <c r="D966" s="40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36" t="str">
        <f t="shared" si="3"/>
        <v/>
      </c>
      <c r="D967" s="40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36" t="str">
        <f t="shared" si="3"/>
        <v/>
      </c>
      <c r="D968" s="40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36" t="str">
        <f t="shared" si="3"/>
        <v/>
      </c>
      <c r="D969" s="40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36" t="str">
        <f t="shared" si="3"/>
        <v/>
      </c>
      <c r="D970" s="40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36" t="str">
        <f t="shared" si="3"/>
        <v/>
      </c>
      <c r="D971" s="40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36" t="str">
        <f t="shared" si="3"/>
        <v/>
      </c>
      <c r="D972" s="40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36" t="str">
        <f t="shared" si="3"/>
        <v/>
      </c>
      <c r="D973" s="40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36" t="str">
        <f t="shared" si="3"/>
        <v/>
      </c>
      <c r="D974" s="40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36" t="str">
        <f t="shared" si="3"/>
        <v/>
      </c>
      <c r="D975" s="40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36" t="str">
        <f t="shared" si="3"/>
        <v/>
      </c>
      <c r="D976" s="40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36" t="str">
        <f t="shared" si="3"/>
        <v/>
      </c>
      <c r="D977" s="40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36" t="str">
        <f t="shared" si="3"/>
        <v/>
      </c>
      <c r="D978" s="40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36" t="str">
        <f t="shared" si="3"/>
        <v/>
      </c>
      <c r="D979" s="40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36" t="str">
        <f t="shared" si="3"/>
        <v/>
      </c>
      <c r="D980" s="40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36" t="str">
        <f t="shared" si="3"/>
        <v/>
      </c>
      <c r="D981" s="40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36" t="str">
        <f t="shared" si="3"/>
        <v/>
      </c>
      <c r="D982" s="40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36" t="str">
        <f t="shared" si="3"/>
        <v/>
      </c>
      <c r="D983" s="40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36" t="str">
        <f t="shared" si="3"/>
        <v/>
      </c>
      <c r="D984" s="40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36" t="str">
        <f t="shared" si="3"/>
        <v/>
      </c>
      <c r="D985" s="40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36" t="str">
        <f t="shared" si="3"/>
        <v/>
      </c>
      <c r="D986" s="40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36" t="str">
        <f t="shared" si="3"/>
        <v/>
      </c>
      <c r="D987" s="40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36" t="str">
        <f t="shared" si="3"/>
        <v/>
      </c>
      <c r="D988" s="40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36" t="str">
        <f t="shared" si="3"/>
        <v/>
      </c>
      <c r="D989" s="40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36" t="str">
        <f t="shared" si="3"/>
        <v/>
      </c>
      <c r="D990" s="40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36" t="str">
        <f t="shared" si="3"/>
        <v/>
      </c>
      <c r="D991" s="40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36" t="str">
        <f t="shared" si="3"/>
        <v/>
      </c>
      <c r="D992" s="40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36" t="str">
        <f t="shared" si="3"/>
        <v/>
      </c>
      <c r="D993" s="40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36" t="str">
        <f t="shared" si="3"/>
        <v/>
      </c>
      <c r="D994" s="40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36" t="str">
        <f t="shared" si="3"/>
        <v/>
      </c>
      <c r="D995" s="40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36" t="str">
        <f t="shared" si="3"/>
        <v/>
      </c>
      <c r="D996" s="40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36" t="str">
        <f t="shared" si="3"/>
        <v/>
      </c>
      <c r="D997" s="40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36" t="str">
        <f t="shared" si="3"/>
        <v/>
      </c>
      <c r="D998" s="40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36" t="str">
        <f t="shared" si="3"/>
        <v/>
      </c>
      <c r="D999" s="40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36" t="str">
        <f t="shared" si="3"/>
        <v/>
      </c>
      <c r="D1000" s="40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36" t="str">
        <f t="shared" si="3"/>
        <v/>
      </c>
      <c r="D1001" s="40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36" t="str">
        <f t="shared" si="3"/>
        <v/>
      </c>
      <c r="D1002" s="40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36" t="str">
        <f t="shared" si="3"/>
        <v/>
      </c>
      <c r="D1003" s="40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36" t="str">
        <f t="shared" si="3"/>
        <v/>
      </c>
      <c r="D1004" s="40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36" t="str">
        <f t="shared" si="3"/>
        <v/>
      </c>
      <c r="D1005" s="40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 spans="1:25" ht="13.9" x14ac:dyDescent="0.5">
      <c r="A1006" s="29"/>
      <c r="B1006" s="36"/>
      <c r="C1006" s="36" t="str">
        <f t="shared" si="3"/>
        <v/>
      </c>
      <c r="D1006" s="40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 spans="1:25" ht="13.9" x14ac:dyDescent="0.5">
      <c r="A1007" s="29"/>
      <c r="B1007" s="36"/>
      <c r="C1007" s="36" t="str">
        <f t="shared" si="3"/>
        <v/>
      </c>
      <c r="D1007" s="40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 spans="1:25" ht="13.9" x14ac:dyDescent="0.5">
      <c r="A1008" s="29"/>
      <c r="B1008" s="36"/>
      <c r="C1008" s="36" t="str">
        <f t="shared" si="3"/>
        <v/>
      </c>
      <c r="D1008" s="40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 spans="1:25" ht="13.9" x14ac:dyDescent="0.5">
      <c r="A1009" s="29"/>
      <c r="B1009" s="36"/>
      <c r="C1009" s="36" t="str">
        <f t="shared" si="3"/>
        <v/>
      </c>
      <c r="D1009" s="40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 spans="1:25" ht="13.9" x14ac:dyDescent="0.5">
      <c r="A1010" s="29"/>
      <c r="B1010" s="36"/>
      <c r="C1010" s="36" t="str">
        <f t="shared" si="3"/>
        <v/>
      </c>
      <c r="D1010" s="40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 spans="1:25" ht="13.9" x14ac:dyDescent="0.5">
      <c r="A1011" s="29"/>
      <c r="B1011" s="36"/>
      <c r="C1011" s="36" t="str">
        <f t="shared" si="3"/>
        <v/>
      </c>
      <c r="D1011" s="40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 spans="1:25" ht="13.9" x14ac:dyDescent="0.5">
      <c r="A1012" s="29"/>
      <c r="B1012" s="36"/>
      <c r="C1012" s="36" t="str">
        <f t="shared" si="3"/>
        <v/>
      </c>
      <c r="D1012" s="40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 spans="1:25" ht="13.9" x14ac:dyDescent="0.5">
      <c r="A1013" s="29"/>
      <c r="B1013" s="36"/>
      <c r="C1013" s="36" t="str">
        <f t="shared" si="3"/>
        <v/>
      </c>
      <c r="D1013" s="40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 spans="1:25" ht="13.9" x14ac:dyDescent="0.5">
      <c r="A1014" s="29"/>
      <c r="B1014" s="36"/>
      <c r="C1014" s="36" t="str">
        <f t="shared" si="3"/>
        <v/>
      </c>
      <c r="D1014" s="40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</sheetData>
  <mergeCells count="23">
    <mergeCell ref="A1:J2"/>
    <mergeCell ref="A3:J4"/>
    <mergeCell ref="K3:K16"/>
    <mergeCell ref="B5:B14"/>
    <mergeCell ref="D5:D14"/>
    <mergeCell ref="G5:G14"/>
    <mergeCell ref="I5:I14"/>
    <mergeCell ref="A28:B28"/>
    <mergeCell ref="A29:B29"/>
    <mergeCell ref="A30:B30"/>
    <mergeCell ref="A15:J16"/>
    <mergeCell ref="A17:J17"/>
    <mergeCell ref="F20:H20"/>
    <mergeCell ref="A21:B21"/>
    <mergeCell ref="G21:H21"/>
    <mergeCell ref="A22:B22"/>
    <mergeCell ref="G23:H23"/>
    <mergeCell ref="G24:H24"/>
    <mergeCell ref="A23:B23"/>
    <mergeCell ref="A24:B24"/>
    <mergeCell ref="A25:B25"/>
    <mergeCell ref="A26:B26"/>
    <mergeCell ref="A27:B27"/>
  </mergeCells>
  <conditionalFormatting sqref="G24:H24">
    <cfRule type="cellIs" dxfId="8" priority="1" operator="equal">
      <formula>"SPACE TERSEDIA"</formula>
    </cfRule>
    <cfRule type="cellIs" dxfId="7" priority="2" operator="equal">
      <formula>"FULL"</formula>
    </cfRule>
    <cfRule type="cellIs" dxfId="6" priority="3" operator="equal">
      <formula>"HAMPIR PENUH"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outlinePr summaryBelow="0" summaryRight="0"/>
  </sheetPr>
  <dimension ref="A1:Y1005"/>
  <sheetViews>
    <sheetView workbookViewId="0">
      <selection sqref="A1:J2"/>
    </sheetView>
  </sheetViews>
  <sheetFormatPr defaultColWidth="12.59765625" defaultRowHeight="15.75" customHeight="1" x14ac:dyDescent="0.35"/>
  <cols>
    <col min="1" max="1" width="18.73046875" customWidth="1"/>
    <col min="2" max="10" width="14.73046875" customWidth="1"/>
  </cols>
  <sheetData>
    <row r="1" spans="1:25" ht="13.9" x14ac:dyDescent="0.5">
      <c r="A1" s="285" t="s">
        <v>148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3.9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43.5" customHeight="1" x14ac:dyDescent="0.5">
      <c r="A3" s="149"/>
      <c r="B3" s="149"/>
      <c r="C3" s="150"/>
      <c r="D3" s="150"/>
      <c r="E3" s="151"/>
      <c r="F3" s="151"/>
      <c r="G3" s="152"/>
      <c r="H3" s="152"/>
      <c r="I3" s="152"/>
      <c r="J3" s="153"/>
      <c r="K3" s="11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43.5" customHeight="1" x14ac:dyDescent="0.5">
      <c r="A4" s="149"/>
      <c r="B4" s="149"/>
      <c r="C4" s="154"/>
      <c r="D4" s="155"/>
      <c r="E4" s="155"/>
      <c r="F4" s="155"/>
      <c r="G4" s="156"/>
      <c r="H4" s="156"/>
      <c r="I4" s="156"/>
      <c r="J4" s="157"/>
      <c r="K4" s="11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43.5" customHeight="1" x14ac:dyDescent="0.5">
      <c r="A5" s="158"/>
      <c r="B5" s="159"/>
      <c r="C5" s="160"/>
      <c r="D5" s="161"/>
      <c r="E5" s="161"/>
      <c r="F5" s="161"/>
      <c r="G5" s="161"/>
      <c r="H5" s="161"/>
      <c r="I5" s="161"/>
      <c r="J5" s="162"/>
      <c r="K5" s="11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13.9" x14ac:dyDescent="0.5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1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3.9" x14ac:dyDescent="0.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1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13.9" x14ac:dyDescent="0.5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1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13.9" x14ac:dyDescent="0.5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13.9" x14ac:dyDescent="0.5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3.9" x14ac:dyDescent="0.5">
      <c r="H11" s="114"/>
      <c r="I11" s="114"/>
      <c r="J11" s="114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13.9" x14ac:dyDescent="0.5">
      <c r="H12" s="114"/>
      <c r="I12" s="114"/>
      <c r="J12" s="114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13.9" x14ac:dyDescent="0.5">
      <c r="H13" s="114"/>
      <c r="I13" s="114"/>
      <c r="J13" s="11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13.9" x14ac:dyDescent="0.5">
      <c r="H14" s="114"/>
      <c r="I14" s="114"/>
      <c r="J14" s="11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3.9" x14ac:dyDescent="0.5"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13.9" x14ac:dyDescent="0.5"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163" t="s">
        <v>6</v>
      </c>
      <c r="B20" s="163" t="s">
        <v>39</v>
      </c>
      <c r="C20" s="163" t="s">
        <v>40</v>
      </c>
      <c r="D20" s="35" t="s">
        <v>41</v>
      </c>
      <c r="E20" s="313" t="s">
        <v>42</v>
      </c>
      <c r="F20" s="287"/>
      <c r="G20" s="28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163"/>
      <c r="B21" s="164"/>
      <c r="C21" s="165"/>
      <c r="D21" s="166"/>
      <c r="E21" s="167" t="s">
        <v>43</v>
      </c>
      <c r="F21" s="314">
        <v>16972</v>
      </c>
      <c r="G21" s="28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163"/>
      <c r="B22" s="164"/>
      <c r="C22" s="165"/>
      <c r="D22" s="166"/>
      <c r="E22" s="167" t="s">
        <v>44</v>
      </c>
      <c r="F22" s="168">
        <f>SUM(B21:B1005)</f>
        <v>0</v>
      </c>
      <c r="G22" s="169" t="str">
        <f ca="1">IFERROR(__xludf.DUMMYFUNCTION("IF(
SUM(B21:B1005)&lt;=10000,
SPARKLINE(SUM(B21:B1005),{""charttype"",""bar"";""max"",16972;""color1"",""#2ECC71""}),
IF(
SUM(B21:B1005)&lt;=15500,
SPARKLINE(SUM(B21:B1005),{""charttype"",""bar"";""max"",16972;""color1"",""#F1C40F""}),
SPARKLINE(SUM(B21:B1005),"&amp;"{""charttype"",""bar"";""max"",16972;""color1"",""#E74C3C""})
))
"),"")</f>
        <v/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163"/>
      <c r="B23" s="164"/>
      <c r="C23" s="165"/>
      <c r="D23" s="166"/>
      <c r="E23" s="167" t="s">
        <v>45</v>
      </c>
      <c r="F23" s="314">
        <f>F21-F22</f>
        <v>16972</v>
      </c>
      <c r="G23" s="28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170"/>
      <c r="B24" s="171"/>
      <c r="C24" s="172"/>
      <c r="D24" s="166"/>
      <c r="E24" s="173" t="s">
        <v>46</v>
      </c>
      <c r="F24" s="315" t="str">
        <f>IF(F23&lt;=0,"SPACE PENUH","SPACE TERSEDIA")</f>
        <v>SPACE TERSEDIA</v>
      </c>
      <c r="G24" s="288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8" x14ac:dyDescent="0.65">
      <c r="A25" s="174"/>
      <c r="B25" s="171"/>
      <c r="C25" s="175"/>
      <c r="D25" s="166"/>
      <c r="E25" s="114"/>
      <c r="F25" s="114"/>
      <c r="G25" s="114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176"/>
      <c r="B26" s="177"/>
      <c r="C26" s="40"/>
      <c r="D26" s="3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176"/>
      <c r="B27" s="177"/>
      <c r="C27" s="40"/>
      <c r="D27" s="3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176"/>
      <c r="B28" s="177"/>
      <c r="C28" s="40"/>
      <c r="D28" s="3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176"/>
      <c r="B29" s="177"/>
      <c r="C29" s="40"/>
      <c r="D29" s="3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176"/>
      <c r="B30" s="177"/>
      <c r="C30" s="40"/>
      <c r="D30" s="3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176"/>
      <c r="B31" s="177"/>
      <c r="C31" s="40"/>
      <c r="D31" s="3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176"/>
      <c r="B32" s="177"/>
      <c r="C32" s="40"/>
      <c r="D32" s="37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176"/>
      <c r="B33" s="177"/>
      <c r="C33" s="40"/>
      <c r="D33" s="37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176"/>
      <c r="B34" s="177"/>
      <c r="C34" s="40"/>
      <c r="D34" s="37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/>
      <c r="C35" s="40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/>
      <c r="C36" s="40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/>
      <c r="C37" s="40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/>
      <c r="C38" s="40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/>
      <c r="C39" s="40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/>
      <c r="C40" s="40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/>
      <c r="C41" s="4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/>
      <c r="C42" s="40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/>
      <c r="C43" s="4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/>
      <c r="C44" s="40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/>
      <c r="C45" s="4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/>
      <c r="C46" s="4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/>
      <c r="C47" s="40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/>
      <c r="C48" s="40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/>
      <c r="C49" s="40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/>
      <c r="C50" s="40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/>
      <c r="C51" s="40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/>
      <c r="C52" s="40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/>
      <c r="C53" s="40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/>
      <c r="C54" s="40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/>
      <c r="C55" s="40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/>
      <c r="C56" s="40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/>
      <c r="C57" s="40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/>
      <c r="C58" s="40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/>
      <c r="C59" s="40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/>
      <c r="C60" s="40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/>
      <c r="C61" s="4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/>
      <c r="C62" s="40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/>
      <c r="C63" s="40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/>
      <c r="C64" s="40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/>
      <c r="C65" s="40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/>
      <c r="C66" s="40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/>
      <c r="C67" s="40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/>
      <c r="C68" s="40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/>
      <c r="C69" s="40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/>
      <c r="C70" s="40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/>
      <c r="C71" s="40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/>
      <c r="C72" s="40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/>
      <c r="C73" s="40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/>
      <c r="C74" s="40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/>
      <c r="C75" s="40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/>
      <c r="C76" s="40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/>
      <c r="C77" s="40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/>
      <c r="C78" s="40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/>
      <c r="C79" s="40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/>
      <c r="C80" s="40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/>
      <c r="C81" s="4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/>
      <c r="C82" s="40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/>
      <c r="C83" s="40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/>
      <c r="C84" s="40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/>
      <c r="C85" s="40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/>
      <c r="C86" s="40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/>
      <c r="C87" s="40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/>
      <c r="C88" s="40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/>
      <c r="C89" s="40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/>
      <c r="C90" s="40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/>
      <c r="C91" s="40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/>
      <c r="C92" s="40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/>
      <c r="C93" s="40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/>
      <c r="C94" s="40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/>
      <c r="C95" s="40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/>
      <c r="C96" s="40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/>
      <c r="C97" s="40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/>
      <c r="C98" s="40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/>
      <c r="C99" s="40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/>
      <c r="C100" s="40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/>
      <c r="C101" s="40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/>
      <c r="C102" s="40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/>
      <c r="C103" s="40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/>
      <c r="C104" s="40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/>
      <c r="C105" s="40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/>
      <c r="C106" s="40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/>
      <c r="C107" s="40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/>
      <c r="C108" s="40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/>
      <c r="C109" s="40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/>
      <c r="C110" s="40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/>
      <c r="C111" s="40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/>
      <c r="C112" s="40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/>
      <c r="C113" s="40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/>
      <c r="C114" s="40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/>
      <c r="C115" s="40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/>
      <c r="C116" s="40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/>
      <c r="C117" s="40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/>
      <c r="C118" s="40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/>
      <c r="C119" s="4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/>
      <c r="C120" s="40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/>
      <c r="C121" s="40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/>
      <c r="C122" s="40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/>
      <c r="C123" s="40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/>
      <c r="C124" s="40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/>
      <c r="C125" s="40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/>
      <c r="C126" s="40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/>
      <c r="C127" s="40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/>
      <c r="C128" s="40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/>
      <c r="C129" s="40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/>
      <c r="C130" s="40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/>
      <c r="C131" s="40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/>
      <c r="C132" s="40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/>
      <c r="C133" s="40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/>
      <c r="C134" s="40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/>
      <c r="C135" s="40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/>
      <c r="C136" s="40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/>
      <c r="C137" s="40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/>
      <c r="C138" s="40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/>
      <c r="C139" s="40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/>
      <c r="C140" s="40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/>
      <c r="C141" s="40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/>
      <c r="C142" s="40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/>
      <c r="C143" s="40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/>
      <c r="C144" s="40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/>
      <c r="C145" s="40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/>
      <c r="C146" s="40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/>
      <c r="C147" s="40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/>
      <c r="C148" s="40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/>
      <c r="C149" s="40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/>
      <c r="C150" s="40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/>
      <c r="C151" s="40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/>
      <c r="C152" s="40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/>
      <c r="C153" s="40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/>
      <c r="C154" s="40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/>
      <c r="C155" s="40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/>
      <c r="C156" s="40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/>
      <c r="C157" s="4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/>
      <c r="C158" s="40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/>
      <c r="C159" s="40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/>
      <c r="C160" s="40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/>
      <c r="C161" s="40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/>
      <c r="C162" s="40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/>
      <c r="C163" s="40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/>
      <c r="C164" s="40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/>
      <c r="C165" s="40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/>
      <c r="C166" s="40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/>
      <c r="C167" s="40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/>
      <c r="C168" s="40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/>
      <c r="C169" s="40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/>
      <c r="C170" s="40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/>
      <c r="C171" s="40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/>
      <c r="C172" s="40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/>
      <c r="C173" s="40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/>
      <c r="C174" s="40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/>
      <c r="C175" s="40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/>
      <c r="C176" s="40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/>
      <c r="C177" s="40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/>
      <c r="C178" s="40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/>
      <c r="C179" s="40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/>
      <c r="C180" s="40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/>
      <c r="C181" s="40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/>
      <c r="C182" s="40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/>
      <c r="C183" s="40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/>
      <c r="C184" s="40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/>
      <c r="C185" s="40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/>
      <c r="C186" s="40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/>
      <c r="C187" s="40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/>
      <c r="C188" s="40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/>
      <c r="C189" s="40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/>
      <c r="C190" s="40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/>
      <c r="C191" s="40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/>
      <c r="C192" s="40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/>
      <c r="C193" s="40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/>
      <c r="C194" s="40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/>
      <c r="C195" s="4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/>
      <c r="C196" s="40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/>
      <c r="C197" s="40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/>
      <c r="C198" s="40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/>
      <c r="C199" s="40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/>
      <c r="C200" s="40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/>
      <c r="C201" s="40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/>
      <c r="C202" s="40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/>
      <c r="C203" s="40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/>
      <c r="C204" s="40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/>
      <c r="C205" s="40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/>
      <c r="C206" s="40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/>
      <c r="C207" s="40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/>
      <c r="C208" s="40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/>
      <c r="C209" s="40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/>
      <c r="C210" s="40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/>
      <c r="C211" s="40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/>
      <c r="C212" s="40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/>
      <c r="C213" s="40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/>
      <c r="C214" s="40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/>
      <c r="C215" s="40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/>
      <c r="C216" s="40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/>
      <c r="C217" s="40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/>
      <c r="C218" s="40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/>
      <c r="C219" s="40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/>
      <c r="C220" s="40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/>
      <c r="C221" s="40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/>
      <c r="C222" s="40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/>
      <c r="C223" s="40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/>
      <c r="C224" s="40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/>
      <c r="C225" s="40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/>
      <c r="C226" s="40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/>
      <c r="C227" s="40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/>
      <c r="C228" s="40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/>
      <c r="C229" s="40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/>
      <c r="C230" s="40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/>
      <c r="C231" s="40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/>
      <c r="C232" s="40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/>
      <c r="C233" s="4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/>
      <c r="C234" s="40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/>
      <c r="C235" s="40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/>
      <c r="C236" s="40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/>
      <c r="C237" s="40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/>
      <c r="C238" s="40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/>
      <c r="C239" s="40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/>
      <c r="C240" s="40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/>
      <c r="C241" s="40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/>
      <c r="C242" s="40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/>
      <c r="C243" s="40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/>
      <c r="C244" s="40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/>
      <c r="C245" s="40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/>
      <c r="C246" s="40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/>
      <c r="C247" s="40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/>
      <c r="C248" s="40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/>
      <c r="C249" s="40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/>
      <c r="C250" s="40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/>
      <c r="C251" s="40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/>
      <c r="C252" s="40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/>
      <c r="C253" s="40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/>
      <c r="C254" s="40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/>
      <c r="C255" s="40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/>
      <c r="C256" s="40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/>
      <c r="C257" s="40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/>
      <c r="C258" s="40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/>
      <c r="C259" s="40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/>
      <c r="C260" s="40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/>
      <c r="C261" s="40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/>
      <c r="C262" s="40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/>
      <c r="C263" s="40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/>
      <c r="C264" s="40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/>
      <c r="C265" s="40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/>
      <c r="C266" s="40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/>
      <c r="C267" s="40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/>
      <c r="C268" s="40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/>
      <c r="C269" s="40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/>
      <c r="C270" s="40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/>
      <c r="C271" s="4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/>
      <c r="C272" s="40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/>
      <c r="C273" s="40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/>
      <c r="C274" s="40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/>
      <c r="C275" s="40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/>
      <c r="C276" s="40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/>
      <c r="C277" s="40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/>
      <c r="C278" s="40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/>
      <c r="C279" s="40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/>
      <c r="C280" s="40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/>
      <c r="C281" s="40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/>
      <c r="C282" s="40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/>
      <c r="C283" s="40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/>
      <c r="C284" s="40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/>
      <c r="C285" s="40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/>
      <c r="C286" s="40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/>
      <c r="C287" s="40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/>
      <c r="C288" s="40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/>
      <c r="C289" s="40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/>
      <c r="C290" s="40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/>
      <c r="C291" s="40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/>
      <c r="C292" s="40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/>
      <c r="C293" s="40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/>
      <c r="C294" s="40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/>
      <c r="C295" s="40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/>
      <c r="C296" s="40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/>
      <c r="C297" s="40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/>
      <c r="C298" s="40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/>
      <c r="C299" s="40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/>
      <c r="C300" s="40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/>
      <c r="C301" s="40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/>
      <c r="C302" s="40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/>
      <c r="C303" s="40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/>
      <c r="C304" s="40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/>
      <c r="C305" s="40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/>
      <c r="C306" s="40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/>
      <c r="C307" s="40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/>
      <c r="C308" s="40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/>
      <c r="C309" s="4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/>
      <c r="C310" s="40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/>
      <c r="C311" s="40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/>
      <c r="C312" s="40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/>
      <c r="C313" s="40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/>
      <c r="C314" s="40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/>
      <c r="C315" s="40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/>
      <c r="C316" s="40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/>
      <c r="C317" s="40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/>
      <c r="C318" s="40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/>
      <c r="C319" s="40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/>
      <c r="C320" s="40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/>
      <c r="C321" s="40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/>
      <c r="C322" s="40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/>
      <c r="C323" s="40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/>
      <c r="C324" s="40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/>
      <c r="C325" s="40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/>
      <c r="C326" s="40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/>
      <c r="C327" s="40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/>
      <c r="C328" s="40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/>
      <c r="C329" s="40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/>
      <c r="C330" s="40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/>
      <c r="C331" s="40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/>
      <c r="C332" s="40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/>
      <c r="C333" s="40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/>
      <c r="C334" s="40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/>
      <c r="C335" s="40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/>
      <c r="C336" s="40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/>
      <c r="C337" s="40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/>
      <c r="C338" s="40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/>
      <c r="C339" s="40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/>
      <c r="C340" s="40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/>
      <c r="C341" s="40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/>
      <c r="C342" s="40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/>
      <c r="C343" s="40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/>
      <c r="C344" s="40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/>
      <c r="C345" s="40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/>
      <c r="C346" s="40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/>
      <c r="C347" s="4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/>
      <c r="C348" s="40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/>
      <c r="C349" s="40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/>
      <c r="C350" s="40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/>
      <c r="C351" s="40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/>
      <c r="C352" s="40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/>
      <c r="C353" s="40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/>
      <c r="C354" s="40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/>
      <c r="C355" s="40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/>
      <c r="C356" s="40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/>
      <c r="C357" s="40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/>
      <c r="C358" s="40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/>
      <c r="C359" s="40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/>
      <c r="C360" s="40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/>
      <c r="C361" s="40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/>
      <c r="C362" s="40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/>
      <c r="C363" s="40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/>
      <c r="C364" s="40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/>
      <c r="C365" s="40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/>
      <c r="C366" s="40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/>
      <c r="C367" s="40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/>
      <c r="C368" s="40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/>
      <c r="C369" s="40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/>
      <c r="C370" s="40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/>
      <c r="C371" s="40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/>
      <c r="C372" s="40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/>
      <c r="C373" s="40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/>
      <c r="C374" s="40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/>
      <c r="C375" s="40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/>
      <c r="C376" s="40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/>
      <c r="C377" s="40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/>
      <c r="C378" s="40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/>
      <c r="C379" s="40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/>
      <c r="C380" s="40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/>
      <c r="C381" s="40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/>
      <c r="C382" s="40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/>
      <c r="C383" s="40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/>
      <c r="C384" s="40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/>
      <c r="C385" s="4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/>
      <c r="C386" s="40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/>
      <c r="C387" s="40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/>
      <c r="C388" s="40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/>
      <c r="C389" s="40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/>
      <c r="C390" s="40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/>
      <c r="C391" s="40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/>
      <c r="C392" s="40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/>
      <c r="C393" s="40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/>
      <c r="C394" s="40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/>
      <c r="C395" s="40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/>
      <c r="C396" s="40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/>
      <c r="C397" s="40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/>
      <c r="C398" s="40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/>
      <c r="C399" s="40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/>
      <c r="C400" s="40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/>
      <c r="C401" s="40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/>
      <c r="C402" s="40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/>
      <c r="C403" s="40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/>
      <c r="C404" s="40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/>
      <c r="C405" s="40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/>
      <c r="C406" s="40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/>
      <c r="C407" s="40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/>
      <c r="C408" s="40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/>
      <c r="C409" s="40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/>
      <c r="C410" s="40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/>
      <c r="C411" s="40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/>
      <c r="C412" s="40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/>
      <c r="C413" s="40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/>
      <c r="C414" s="40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/>
      <c r="C415" s="40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/>
      <c r="C416" s="40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/>
      <c r="C417" s="40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/>
      <c r="C418" s="40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/>
      <c r="C419" s="40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/>
      <c r="C420" s="40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/>
      <c r="C421" s="40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/>
      <c r="C422" s="40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/>
      <c r="C423" s="4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/>
      <c r="C424" s="40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/>
      <c r="C425" s="40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/>
      <c r="C426" s="40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/>
      <c r="C427" s="40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/>
      <c r="C428" s="40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/>
      <c r="C429" s="40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/>
      <c r="C430" s="40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/>
      <c r="C431" s="40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/>
      <c r="C432" s="40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/>
      <c r="C433" s="40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/>
      <c r="C434" s="40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/>
      <c r="C435" s="40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/>
      <c r="C436" s="40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/>
      <c r="C437" s="40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/>
      <c r="C438" s="40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/>
      <c r="C439" s="40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/>
      <c r="C440" s="40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/>
      <c r="C441" s="40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/>
      <c r="C442" s="40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/>
      <c r="C443" s="40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/>
      <c r="C444" s="40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/>
      <c r="C445" s="40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/>
      <c r="C446" s="40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/>
      <c r="C447" s="40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/>
      <c r="C448" s="40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/>
      <c r="C449" s="40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/>
      <c r="C450" s="40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/>
      <c r="C451" s="40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/>
      <c r="C452" s="40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/>
      <c r="C453" s="40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/>
      <c r="C454" s="40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/>
      <c r="C455" s="40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/>
      <c r="C456" s="40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/>
      <c r="C457" s="40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/>
      <c r="C458" s="40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/>
      <c r="C459" s="40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/>
      <c r="C460" s="40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/>
      <c r="C461" s="40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/>
      <c r="C462" s="40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/>
      <c r="C463" s="40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/>
      <c r="C464" s="40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/>
      <c r="C465" s="40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/>
      <c r="C466" s="40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/>
      <c r="C467" s="40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/>
      <c r="C468" s="40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/>
      <c r="C469" s="40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/>
      <c r="C470" s="40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/>
      <c r="C471" s="40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/>
      <c r="C472" s="40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/>
      <c r="C473" s="40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/>
      <c r="C474" s="40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/>
      <c r="C475" s="40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/>
      <c r="C476" s="40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/>
      <c r="C477" s="40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/>
      <c r="C478" s="40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/>
      <c r="C479" s="40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/>
      <c r="C480" s="40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/>
      <c r="C481" s="40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/>
      <c r="C482" s="40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/>
      <c r="C483" s="40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/>
      <c r="C484" s="40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/>
      <c r="C485" s="40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/>
      <c r="C486" s="40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/>
      <c r="C487" s="40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/>
      <c r="C488" s="40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/>
      <c r="C489" s="40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/>
      <c r="C490" s="40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/>
      <c r="C491" s="40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/>
      <c r="C492" s="40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/>
      <c r="C493" s="40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/>
      <c r="C494" s="40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/>
      <c r="C495" s="40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/>
      <c r="C496" s="40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/>
      <c r="C497" s="40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/>
      <c r="C498" s="40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/>
      <c r="C499" s="40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/>
      <c r="C500" s="40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/>
      <c r="C501" s="40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/>
      <c r="C502" s="40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/>
      <c r="C503" s="40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/>
      <c r="C504" s="40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/>
      <c r="C505" s="40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/>
      <c r="C506" s="40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/>
      <c r="C507" s="40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/>
      <c r="C508" s="40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/>
      <c r="C509" s="40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/>
      <c r="C510" s="40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/>
      <c r="C511" s="40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/>
      <c r="C512" s="40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/>
      <c r="C513" s="40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/>
      <c r="C514" s="40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/>
      <c r="C515" s="40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/>
      <c r="C516" s="40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/>
      <c r="C517" s="40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/>
      <c r="C518" s="40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/>
      <c r="C519" s="40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/>
      <c r="C520" s="40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/>
      <c r="C521" s="40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/>
      <c r="C522" s="40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/>
      <c r="C523" s="40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/>
      <c r="C524" s="40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/>
      <c r="C525" s="40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/>
      <c r="C526" s="40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/>
      <c r="C527" s="40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/>
      <c r="C528" s="40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/>
      <c r="C529" s="40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/>
      <c r="C530" s="40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/>
      <c r="C531" s="40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/>
      <c r="C532" s="40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/>
      <c r="C533" s="40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/>
      <c r="C534" s="40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/>
      <c r="C535" s="40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/>
      <c r="C536" s="40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/>
      <c r="C537" s="40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/>
      <c r="C538" s="40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/>
      <c r="C539" s="40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/>
      <c r="C540" s="40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/>
      <c r="C541" s="40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/>
      <c r="C542" s="40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/>
      <c r="C543" s="40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/>
      <c r="C544" s="40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/>
      <c r="C545" s="40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/>
      <c r="C546" s="40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/>
      <c r="C547" s="40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/>
      <c r="C548" s="40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/>
      <c r="C549" s="40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/>
      <c r="C550" s="40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/>
      <c r="C551" s="40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/>
      <c r="C552" s="40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/>
      <c r="C553" s="40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/>
      <c r="C554" s="40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/>
      <c r="C555" s="40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/>
      <c r="C556" s="40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/>
      <c r="C557" s="40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/>
      <c r="C558" s="40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/>
      <c r="C559" s="40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/>
      <c r="C560" s="40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/>
      <c r="C561" s="40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/>
      <c r="C562" s="40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/>
      <c r="C563" s="40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/>
      <c r="C564" s="40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/>
      <c r="C565" s="40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/>
      <c r="C566" s="40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/>
      <c r="C567" s="40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/>
      <c r="C568" s="40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/>
      <c r="C569" s="40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/>
      <c r="C570" s="40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/>
      <c r="C571" s="40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/>
      <c r="C572" s="40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/>
      <c r="C573" s="40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/>
      <c r="C574" s="40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/>
      <c r="C575" s="40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/>
      <c r="C576" s="40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/>
      <c r="C577" s="40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/>
      <c r="C578" s="40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/>
      <c r="C579" s="40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/>
      <c r="C580" s="40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/>
      <c r="C581" s="40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/>
      <c r="C582" s="40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/>
      <c r="C583" s="40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/>
      <c r="C584" s="40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/>
      <c r="C585" s="40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/>
      <c r="C586" s="40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/>
      <c r="C587" s="40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/>
      <c r="C588" s="40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/>
      <c r="C589" s="40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/>
      <c r="C590" s="40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/>
      <c r="C591" s="40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/>
      <c r="C592" s="40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/>
      <c r="C593" s="40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/>
      <c r="C594" s="40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/>
      <c r="C595" s="40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/>
      <c r="C596" s="40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/>
      <c r="C597" s="40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/>
      <c r="C598" s="40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/>
      <c r="C599" s="40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/>
      <c r="C600" s="40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/>
      <c r="C601" s="40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/>
      <c r="C602" s="40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/>
      <c r="C603" s="40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/>
      <c r="C604" s="40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/>
      <c r="C605" s="40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/>
      <c r="C606" s="40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/>
      <c r="C607" s="40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/>
      <c r="C608" s="40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/>
      <c r="C609" s="40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/>
      <c r="C610" s="40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/>
      <c r="C611" s="40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/>
      <c r="C612" s="40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/>
      <c r="C613" s="40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/>
      <c r="C614" s="40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/>
      <c r="C615" s="40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/>
      <c r="C616" s="40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/>
      <c r="C617" s="40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/>
      <c r="C618" s="40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/>
      <c r="C619" s="40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/>
      <c r="C620" s="40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/>
      <c r="C621" s="40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/>
      <c r="C622" s="40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/>
      <c r="C623" s="40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/>
      <c r="C624" s="40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/>
      <c r="C625" s="40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/>
      <c r="C626" s="40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/>
      <c r="C627" s="40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/>
      <c r="C628" s="40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/>
      <c r="C629" s="40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/>
      <c r="C630" s="40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/>
      <c r="C631" s="40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/>
      <c r="C632" s="40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/>
      <c r="C633" s="40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/>
      <c r="C634" s="40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/>
      <c r="C635" s="40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/>
      <c r="C636" s="40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/>
      <c r="C637" s="40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/>
      <c r="C638" s="40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/>
      <c r="C639" s="40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/>
      <c r="C640" s="40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/>
      <c r="C641" s="40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/>
      <c r="C642" s="40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/>
      <c r="C643" s="40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/>
      <c r="C644" s="40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/>
      <c r="C645" s="40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/>
      <c r="C646" s="40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/>
      <c r="C647" s="40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/>
      <c r="C648" s="40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/>
      <c r="C649" s="40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/>
      <c r="C650" s="40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/>
      <c r="C651" s="40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/>
      <c r="C652" s="40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/>
      <c r="C653" s="40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/>
      <c r="C654" s="40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/>
      <c r="C655" s="40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/>
      <c r="C656" s="40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/>
      <c r="C657" s="40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/>
      <c r="C658" s="40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/>
      <c r="C659" s="40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/>
      <c r="C660" s="40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/>
      <c r="C661" s="40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/>
      <c r="C662" s="40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/>
      <c r="C663" s="40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/>
      <c r="C664" s="40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/>
      <c r="C665" s="40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/>
      <c r="C666" s="40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/>
      <c r="C667" s="40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/>
      <c r="C668" s="40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/>
      <c r="C669" s="40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/>
      <c r="C670" s="40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/>
      <c r="C671" s="40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/>
      <c r="C672" s="40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/>
      <c r="C673" s="40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/>
      <c r="C674" s="40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/>
      <c r="C675" s="40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/>
      <c r="C676" s="40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/>
      <c r="C677" s="40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/>
      <c r="C678" s="40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/>
      <c r="C679" s="40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/>
      <c r="C680" s="40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/>
      <c r="C681" s="40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/>
      <c r="C682" s="40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/>
      <c r="C683" s="40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/>
      <c r="C684" s="40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/>
      <c r="C685" s="40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/>
      <c r="C686" s="40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/>
      <c r="C687" s="40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/>
      <c r="C688" s="40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/>
      <c r="C689" s="40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/>
      <c r="C690" s="40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/>
      <c r="C691" s="40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/>
      <c r="C692" s="40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/>
      <c r="C693" s="40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/>
      <c r="C694" s="40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/>
      <c r="C695" s="40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/>
      <c r="C696" s="40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/>
      <c r="C697" s="40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/>
      <c r="C698" s="40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/>
      <c r="C699" s="40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/>
      <c r="C700" s="40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/>
      <c r="C701" s="40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/>
      <c r="C702" s="40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/>
      <c r="C703" s="40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/>
      <c r="C704" s="40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/>
      <c r="C705" s="40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/>
      <c r="C706" s="40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/>
      <c r="C707" s="40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/>
      <c r="C708" s="40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/>
      <c r="C709" s="40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/>
      <c r="C710" s="40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/>
      <c r="C711" s="40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/>
      <c r="C712" s="40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/>
      <c r="C713" s="40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/>
      <c r="C714" s="40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/>
      <c r="C715" s="40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/>
      <c r="C716" s="40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/>
      <c r="C717" s="40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/>
      <c r="C718" s="40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/>
      <c r="C719" s="40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/>
      <c r="C720" s="40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/>
      <c r="C721" s="40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/>
      <c r="C722" s="40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/>
      <c r="C723" s="40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/>
      <c r="C724" s="40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/>
      <c r="C725" s="40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/>
      <c r="C726" s="40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/>
      <c r="C727" s="40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/>
      <c r="C728" s="40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/>
      <c r="C729" s="40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/>
      <c r="C730" s="40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/>
      <c r="C731" s="40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/>
      <c r="C732" s="40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/>
      <c r="C733" s="40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/>
      <c r="C734" s="40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/>
      <c r="C735" s="40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/>
      <c r="C736" s="40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/>
      <c r="C737" s="40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/>
      <c r="C738" s="40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/>
      <c r="C739" s="40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/>
      <c r="C740" s="40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/>
      <c r="C741" s="40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/>
      <c r="C742" s="40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/>
      <c r="C743" s="40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/>
      <c r="C744" s="40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/>
      <c r="C745" s="40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/>
      <c r="C746" s="40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/>
      <c r="C747" s="40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/>
      <c r="C748" s="40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/>
      <c r="C749" s="40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/>
      <c r="C750" s="40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/>
      <c r="C751" s="40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/>
      <c r="C752" s="40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/>
      <c r="C753" s="40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/>
      <c r="C754" s="40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/>
      <c r="C755" s="40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/>
      <c r="C756" s="40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/>
      <c r="C757" s="40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/>
      <c r="C758" s="40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/>
      <c r="C759" s="40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/>
      <c r="C760" s="40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/>
      <c r="C761" s="40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/>
      <c r="C762" s="40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/>
      <c r="C763" s="40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/>
      <c r="C764" s="40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/>
      <c r="C765" s="40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/>
      <c r="C766" s="40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/>
      <c r="C767" s="40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/>
      <c r="C768" s="40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/>
      <c r="C769" s="40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/>
      <c r="C770" s="40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/>
      <c r="C771" s="40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/>
      <c r="C772" s="40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/>
      <c r="C773" s="40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/>
      <c r="C774" s="40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/>
      <c r="C775" s="40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/>
      <c r="C776" s="40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/>
      <c r="C777" s="40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/>
      <c r="C778" s="40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/>
      <c r="C779" s="40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/>
      <c r="C780" s="40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/>
      <c r="C781" s="40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/>
      <c r="C782" s="40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/>
      <c r="C783" s="40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/>
      <c r="C784" s="40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/>
      <c r="C785" s="40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/>
      <c r="C786" s="40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/>
      <c r="C787" s="40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/>
      <c r="C788" s="40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/>
      <c r="C789" s="40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/>
      <c r="C790" s="40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/>
      <c r="C791" s="40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/>
      <c r="C792" s="40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/>
      <c r="C793" s="40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/>
      <c r="C794" s="40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/>
      <c r="C795" s="40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/>
      <c r="C796" s="40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/>
      <c r="C797" s="40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/>
      <c r="C798" s="40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/>
      <c r="C799" s="40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/>
      <c r="C800" s="40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/>
      <c r="C801" s="40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/>
      <c r="C802" s="40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/>
      <c r="C803" s="40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/>
      <c r="C804" s="40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/>
      <c r="C805" s="40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/>
      <c r="C806" s="40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/>
      <c r="C807" s="40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/>
      <c r="C808" s="40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/>
      <c r="C809" s="40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/>
      <c r="C810" s="40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/>
      <c r="C811" s="40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/>
      <c r="C812" s="40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/>
      <c r="C813" s="40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/>
      <c r="C814" s="40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/>
      <c r="C815" s="40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/>
      <c r="C816" s="40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/>
      <c r="C817" s="40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/>
      <c r="C818" s="40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/>
      <c r="C819" s="40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/>
      <c r="C820" s="40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/>
      <c r="C821" s="40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/>
      <c r="C822" s="40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/>
      <c r="C823" s="40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/>
      <c r="C824" s="40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/>
      <c r="C825" s="40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/>
      <c r="C826" s="40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/>
      <c r="C827" s="40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/>
      <c r="C828" s="40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/>
      <c r="C829" s="40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/>
      <c r="C830" s="40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/>
      <c r="C831" s="40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/>
      <c r="C832" s="40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/>
      <c r="C833" s="40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/>
      <c r="C834" s="40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/>
      <c r="C835" s="40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/>
      <c r="C836" s="40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/>
      <c r="C837" s="40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/>
      <c r="C838" s="40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/>
      <c r="C839" s="40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/>
      <c r="C840" s="40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/>
      <c r="C841" s="40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/>
      <c r="C842" s="40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/>
      <c r="C843" s="40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/>
      <c r="C844" s="40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/>
      <c r="C845" s="40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/>
      <c r="C846" s="40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/>
      <c r="C847" s="40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/>
      <c r="C848" s="40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/>
      <c r="C849" s="40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/>
      <c r="C850" s="40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/>
      <c r="C851" s="40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/>
      <c r="C852" s="40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/>
      <c r="C853" s="40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/>
      <c r="C854" s="40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/>
      <c r="C855" s="40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/>
      <c r="C856" s="40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/>
      <c r="C857" s="40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/>
      <c r="C858" s="40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/>
      <c r="C859" s="40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/>
      <c r="C860" s="40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/>
      <c r="C861" s="40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/>
      <c r="C862" s="40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/>
      <c r="C863" s="40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/>
      <c r="C864" s="40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/>
      <c r="C865" s="40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/>
      <c r="C866" s="40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/>
      <c r="C867" s="40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/>
      <c r="C868" s="40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/>
      <c r="C869" s="40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/>
      <c r="C870" s="40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/>
      <c r="C871" s="40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/>
      <c r="C872" s="40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/>
      <c r="C873" s="40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/>
      <c r="C874" s="40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/>
      <c r="C875" s="40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/>
      <c r="C876" s="40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/>
      <c r="C877" s="40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/>
      <c r="C878" s="40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/>
      <c r="C879" s="40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/>
      <c r="C880" s="40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/>
      <c r="C881" s="40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/>
      <c r="C882" s="40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/>
      <c r="C883" s="40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/>
      <c r="C884" s="40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/>
      <c r="C885" s="40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/>
      <c r="C886" s="40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/>
      <c r="C887" s="40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/>
      <c r="C888" s="40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/>
      <c r="C889" s="40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/>
      <c r="C890" s="40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/>
      <c r="C891" s="40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/>
      <c r="C892" s="40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/>
      <c r="C893" s="40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/>
      <c r="C894" s="40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/>
      <c r="C895" s="40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/>
      <c r="C896" s="40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/>
      <c r="C897" s="40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/>
      <c r="C898" s="40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/>
      <c r="C899" s="40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/>
      <c r="C900" s="40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/>
      <c r="C901" s="40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/>
      <c r="C902" s="40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/>
      <c r="C903" s="40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/>
      <c r="C904" s="40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/>
      <c r="C905" s="40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/>
      <c r="C906" s="40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/>
      <c r="C907" s="40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/>
      <c r="C908" s="40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/>
      <c r="C909" s="40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/>
      <c r="C910" s="40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/>
      <c r="C911" s="40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/>
      <c r="C912" s="40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/>
      <c r="C913" s="40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/>
      <c r="C914" s="40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/>
      <c r="C915" s="40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/>
      <c r="C916" s="40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/>
      <c r="C917" s="40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/>
      <c r="C918" s="40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/>
      <c r="C919" s="40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/>
      <c r="C920" s="40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/>
      <c r="C921" s="40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/>
      <c r="C922" s="40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/>
      <c r="C923" s="40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/>
      <c r="C924" s="40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/>
      <c r="C925" s="40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/>
      <c r="C926" s="40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/>
      <c r="C927" s="40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/>
      <c r="C928" s="40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/>
      <c r="C929" s="40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/>
      <c r="C930" s="40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/>
      <c r="C931" s="40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/>
      <c r="C932" s="40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/>
      <c r="C933" s="40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/>
      <c r="C934" s="40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/>
      <c r="C935" s="40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/>
      <c r="C936" s="40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/>
      <c r="C937" s="40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/>
      <c r="C938" s="40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/>
      <c r="C939" s="40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/>
      <c r="C940" s="40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/>
      <c r="C941" s="40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/>
      <c r="C942" s="40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/>
      <c r="C943" s="40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/>
      <c r="C944" s="40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/>
      <c r="C945" s="40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/>
      <c r="C946" s="40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/>
      <c r="C947" s="40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/>
      <c r="C948" s="40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/>
      <c r="C949" s="40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/>
      <c r="C950" s="40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/>
      <c r="C951" s="40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/>
      <c r="C952" s="40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/>
      <c r="C953" s="40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/>
      <c r="C954" s="40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/>
      <c r="C955" s="40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/>
      <c r="C956" s="40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/>
      <c r="C957" s="40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/>
      <c r="C958" s="40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/>
      <c r="C959" s="40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/>
      <c r="C960" s="40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/>
      <c r="C961" s="40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/>
      <c r="C962" s="40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/>
      <c r="C963" s="40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/>
      <c r="C964" s="40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/>
      <c r="C965" s="40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/>
      <c r="C966" s="40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/>
      <c r="C967" s="40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/>
      <c r="C968" s="40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/>
      <c r="C969" s="40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/>
      <c r="C970" s="40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/>
      <c r="C971" s="40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/>
      <c r="C972" s="40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/>
      <c r="C973" s="40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/>
      <c r="C974" s="40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/>
      <c r="C975" s="40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/>
      <c r="C976" s="40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/>
      <c r="C977" s="40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/>
      <c r="C978" s="40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/>
      <c r="C979" s="40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/>
      <c r="C980" s="40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/>
      <c r="C981" s="40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/>
      <c r="C982" s="40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/>
      <c r="C983" s="40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/>
      <c r="C984" s="40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/>
      <c r="C985" s="40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/>
      <c r="C986" s="40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/>
      <c r="C987" s="40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/>
      <c r="C988" s="40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/>
      <c r="C989" s="40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/>
      <c r="C990" s="40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/>
      <c r="C991" s="40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/>
      <c r="C992" s="40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/>
      <c r="C993" s="40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/>
      <c r="C994" s="40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/>
      <c r="C995" s="40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/>
      <c r="C996" s="40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/>
      <c r="C997" s="40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/>
      <c r="C998" s="40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/>
      <c r="C999" s="40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/>
      <c r="C1000" s="40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/>
      <c r="C1001" s="40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/>
      <c r="C1002" s="40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/>
      <c r="C1003" s="40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/>
      <c r="C1004" s="40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/>
      <c r="C1005" s="40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</sheetData>
  <mergeCells count="5">
    <mergeCell ref="A1:J2"/>
    <mergeCell ref="E20:G20"/>
    <mergeCell ref="F21:G21"/>
    <mergeCell ref="F23:G23"/>
    <mergeCell ref="F24:G24"/>
  </mergeCells>
  <conditionalFormatting sqref="F24:G24">
    <cfRule type="cellIs" dxfId="5" priority="1" operator="equal">
      <formula>"SPACE TERSEDIA"</formula>
    </cfRule>
    <cfRule type="cellIs" dxfId="4" priority="2" operator="equal">
      <formula>"FULL"</formula>
    </cfRule>
    <cfRule type="cellIs" dxfId="3" priority="3" operator="equal">
      <formula>"HAMPIR PENUH"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outlinePr summaryBelow="0" summaryRight="0"/>
  </sheetPr>
  <dimension ref="A1:Y1005"/>
  <sheetViews>
    <sheetView workbookViewId="0">
      <selection activeCell="I21" sqref="I21"/>
    </sheetView>
  </sheetViews>
  <sheetFormatPr defaultColWidth="12.59765625" defaultRowHeight="15.75" customHeight="1" x14ac:dyDescent="0.35"/>
  <cols>
    <col min="1" max="10" width="14.73046875" customWidth="1"/>
  </cols>
  <sheetData>
    <row r="1" spans="1:25" ht="13.9" x14ac:dyDescent="0.5">
      <c r="A1" s="285" t="s">
        <v>148</v>
      </c>
      <c r="B1" s="284"/>
      <c r="C1" s="284"/>
      <c r="D1" s="284"/>
      <c r="E1" s="284"/>
      <c r="F1" s="284"/>
      <c r="G1" s="284"/>
      <c r="H1" s="284"/>
      <c r="I1" s="284"/>
      <c r="J1" s="284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3.9" x14ac:dyDescent="0.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43.5" customHeight="1" x14ac:dyDescent="0.5">
      <c r="A3" s="149"/>
      <c r="B3" s="178"/>
      <c r="C3" s="150"/>
      <c r="D3" s="150"/>
      <c r="E3" s="152"/>
      <c r="F3" s="152"/>
      <c r="G3" s="152"/>
      <c r="H3" s="152"/>
      <c r="I3" s="152"/>
      <c r="J3" s="153"/>
      <c r="K3" s="11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43.5" customHeight="1" x14ac:dyDescent="0.5">
      <c r="A4" s="179"/>
      <c r="B4" s="180"/>
      <c r="C4" s="154"/>
      <c r="D4" s="156"/>
      <c r="E4" s="156"/>
      <c r="F4" s="156"/>
      <c r="G4" s="156"/>
      <c r="H4" s="156"/>
      <c r="I4" s="156"/>
      <c r="J4" s="157"/>
      <c r="K4" s="11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43.5" customHeight="1" x14ac:dyDescent="0.5">
      <c r="A5" s="181"/>
      <c r="B5" s="161"/>
      <c r="C5" s="161"/>
      <c r="D5" s="161"/>
      <c r="E5" s="161"/>
      <c r="F5" s="161"/>
      <c r="G5" s="161"/>
      <c r="H5" s="161"/>
      <c r="I5" s="161"/>
      <c r="J5" s="162"/>
      <c r="K5" s="11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13.9" x14ac:dyDescent="0.5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14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3.9" x14ac:dyDescent="0.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1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13.9" x14ac:dyDescent="0.5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14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13.9" x14ac:dyDescent="0.5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13.9" x14ac:dyDescent="0.5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3.9" x14ac:dyDescent="0.5">
      <c r="A11" s="182" t="s">
        <v>6</v>
      </c>
      <c r="B11" s="183" t="s">
        <v>39</v>
      </c>
      <c r="C11" s="184" t="s">
        <v>40</v>
      </c>
      <c r="D11" s="94"/>
      <c r="E11" s="316" t="s">
        <v>42</v>
      </c>
      <c r="F11" s="287"/>
      <c r="G11" s="288"/>
      <c r="H11" s="114"/>
      <c r="I11" s="114"/>
      <c r="J11" s="114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13.9" x14ac:dyDescent="0.5">
      <c r="A12" s="94"/>
      <c r="B12" s="185"/>
      <c r="C12" s="186"/>
      <c r="D12" s="166"/>
      <c r="E12" s="187" t="s">
        <v>43</v>
      </c>
      <c r="F12" s="317">
        <v>1253</v>
      </c>
      <c r="G12" s="288"/>
      <c r="H12" s="114"/>
      <c r="I12" s="114"/>
      <c r="J12" s="114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13.9" x14ac:dyDescent="0.5">
      <c r="A13" s="94"/>
      <c r="B13" s="185"/>
      <c r="C13" s="186"/>
      <c r="D13" s="166"/>
      <c r="E13" s="188" t="s">
        <v>44</v>
      </c>
      <c r="F13" s="189">
        <f>SUM(B12:B1005)</f>
        <v>0</v>
      </c>
      <c r="G13" s="169" t="str">
        <f ca="1">IFERROR(__xludf.DUMMYFUNCTION("IF(
SUM(B12:B1005)&lt;=2100,
SPARKLINE(SUM(B12:B1005),{""charttype"",""bar"";""max"",3000;""color1"",""#2ECC71""}),
IF(
SUM(B12:B1005)&lt;=2700,
SPARKLINE(SUM(B12:B1005),{""charttype"",""bar"";""max"",3000;""color1"",""#F1C40F""}),
SPARKLINE(SUM(B12:B1005),{""c"&amp;"harttype"",""bar"";""max"",3000;""color1"",""#E74C3C""})
))
"),"")</f>
        <v/>
      </c>
      <c r="H13" s="114"/>
      <c r="I13" s="114"/>
      <c r="J13" s="11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13.9" x14ac:dyDescent="0.5">
      <c r="A14" s="94"/>
      <c r="B14" s="185"/>
      <c r="C14" s="186"/>
      <c r="D14" s="166"/>
      <c r="E14" s="190" t="s">
        <v>45</v>
      </c>
      <c r="F14" s="317">
        <f>F12-F13</f>
        <v>1253</v>
      </c>
      <c r="G14" s="288"/>
      <c r="H14" s="114"/>
      <c r="I14" s="114"/>
      <c r="J14" s="11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3.9" x14ac:dyDescent="0.5">
      <c r="A15" s="29"/>
      <c r="B15" s="36"/>
      <c r="C15" s="42"/>
      <c r="D15" s="37"/>
      <c r="E15" s="38" t="s">
        <v>46</v>
      </c>
      <c r="F15" s="291" t="str">
        <f>IF(F14&lt;=0,"SPACE PENUH","SPACE TERSEDIA")</f>
        <v>SPACE TERSEDIA</v>
      </c>
      <c r="G15" s="28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13.9" x14ac:dyDescent="0.5">
      <c r="A16" s="29"/>
      <c r="B16" s="36"/>
      <c r="C16" s="40"/>
      <c r="D16" s="37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13.9" x14ac:dyDescent="0.5">
      <c r="A17" s="29"/>
      <c r="B17" s="36" t="str">
        <f t="shared" ref="B17:B271" si="0">IF(A17="","",COUNTIF($A$3:$J$8,A17)*50 + IFERROR(C17,0))</f>
        <v/>
      </c>
      <c r="C17" s="40"/>
      <c r="D17" s="37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3.9" x14ac:dyDescent="0.5">
      <c r="A18" s="29"/>
      <c r="B18" s="36" t="str">
        <f t="shared" si="0"/>
        <v/>
      </c>
      <c r="C18" s="40"/>
      <c r="D18" s="37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3.9" x14ac:dyDescent="0.5">
      <c r="A19" s="29"/>
      <c r="B19" s="36" t="str">
        <f t="shared" si="0"/>
        <v/>
      </c>
      <c r="C19" s="40"/>
      <c r="D19" s="37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3.9" x14ac:dyDescent="0.5">
      <c r="A20" s="29"/>
      <c r="B20" s="36" t="str">
        <f t="shared" si="0"/>
        <v/>
      </c>
      <c r="C20" s="40"/>
      <c r="D20" s="37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13.9" x14ac:dyDescent="0.5">
      <c r="A21" s="29"/>
      <c r="B21" s="36" t="str">
        <f t="shared" si="0"/>
        <v/>
      </c>
      <c r="C21" s="40"/>
      <c r="D21" s="37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3.9" x14ac:dyDescent="0.5">
      <c r="A22" s="29"/>
      <c r="B22" s="36" t="str">
        <f t="shared" si="0"/>
        <v/>
      </c>
      <c r="C22" s="40"/>
      <c r="D22" s="37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13.9" x14ac:dyDescent="0.5">
      <c r="A23" s="29"/>
      <c r="B23" s="36" t="str">
        <f t="shared" si="0"/>
        <v/>
      </c>
      <c r="C23" s="40"/>
      <c r="D23" s="37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13.9" x14ac:dyDescent="0.5">
      <c r="A24" s="29"/>
      <c r="B24" s="36" t="str">
        <f t="shared" si="0"/>
        <v/>
      </c>
      <c r="C24" s="40"/>
      <c r="D24" s="37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13.9" x14ac:dyDescent="0.5">
      <c r="A25" s="29"/>
      <c r="B25" s="36" t="str">
        <f t="shared" si="0"/>
        <v/>
      </c>
      <c r="C25" s="40"/>
      <c r="D25" s="37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3.9" x14ac:dyDescent="0.5">
      <c r="A26" s="29"/>
      <c r="B26" s="36" t="str">
        <f t="shared" si="0"/>
        <v/>
      </c>
      <c r="C26" s="40"/>
      <c r="D26" s="3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13.9" x14ac:dyDescent="0.5">
      <c r="A27" s="29"/>
      <c r="B27" s="36" t="str">
        <f t="shared" si="0"/>
        <v/>
      </c>
      <c r="C27" s="40"/>
      <c r="D27" s="3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3.9" x14ac:dyDescent="0.5">
      <c r="A28" s="29"/>
      <c r="B28" s="36" t="str">
        <f t="shared" si="0"/>
        <v/>
      </c>
      <c r="C28" s="40"/>
      <c r="D28" s="3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13.9" x14ac:dyDescent="0.5">
      <c r="A29" s="29"/>
      <c r="B29" s="36" t="str">
        <f t="shared" si="0"/>
        <v/>
      </c>
      <c r="C29" s="40"/>
      <c r="D29" s="3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13.9" x14ac:dyDescent="0.5">
      <c r="A30" s="29"/>
      <c r="B30" s="36" t="str">
        <f t="shared" si="0"/>
        <v/>
      </c>
      <c r="C30" s="40"/>
      <c r="D30" s="3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13.9" x14ac:dyDescent="0.5">
      <c r="A31" s="29"/>
      <c r="B31" s="36" t="str">
        <f t="shared" si="0"/>
        <v/>
      </c>
      <c r="C31" s="40"/>
      <c r="D31" s="3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3.9" x14ac:dyDescent="0.5">
      <c r="A32" s="29"/>
      <c r="B32" s="36" t="str">
        <f t="shared" si="0"/>
        <v/>
      </c>
      <c r="C32" s="40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13.9" x14ac:dyDescent="0.5">
      <c r="A33" s="29"/>
      <c r="B33" s="36" t="str">
        <f t="shared" si="0"/>
        <v/>
      </c>
      <c r="C33" s="40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13.9" x14ac:dyDescent="0.5">
      <c r="A34" s="29"/>
      <c r="B34" s="36" t="str">
        <f t="shared" si="0"/>
        <v/>
      </c>
      <c r="C34" s="40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3.9" x14ac:dyDescent="0.5">
      <c r="A35" s="29"/>
      <c r="B35" s="36" t="str">
        <f t="shared" si="0"/>
        <v/>
      </c>
      <c r="C35" s="40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3.9" x14ac:dyDescent="0.5">
      <c r="A36" s="29"/>
      <c r="B36" s="36" t="str">
        <f t="shared" si="0"/>
        <v/>
      </c>
      <c r="C36" s="40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3.9" x14ac:dyDescent="0.5">
      <c r="A37" s="29"/>
      <c r="B37" s="36" t="str">
        <f t="shared" si="0"/>
        <v/>
      </c>
      <c r="C37" s="40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3.9" x14ac:dyDescent="0.5">
      <c r="A38" s="29"/>
      <c r="B38" s="36" t="str">
        <f t="shared" si="0"/>
        <v/>
      </c>
      <c r="C38" s="40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3.9" x14ac:dyDescent="0.5">
      <c r="A39" s="29"/>
      <c r="B39" s="36" t="str">
        <f t="shared" si="0"/>
        <v/>
      </c>
      <c r="C39" s="40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3.9" x14ac:dyDescent="0.5">
      <c r="A40" s="29"/>
      <c r="B40" s="36" t="str">
        <f t="shared" si="0"/>
        <v/>
      </c>
      <c r="C40" s="40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3.9" x14ac:dyDescent="0.5">
      <c r="A41" s="29"/>
      <c r="B41" s="36" t="str">
        <f t="shared" si="0"/>
        <v/>
      </c>
      <c r="C41" s="4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3.9" x14ac:dyDescent="0.5">
      <c r="A42" s="29"/>
      <c r="B42" s="36" t="str">
        <f t="shared" si="0"/>
        <v/>
      </c>
      <c r="C42" s="40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3.9" x14ac:dyDescent="0.5">
      <c r="A43" s="29"/>
      <c r="B43" s="36" t="str">
        <f t="shared" si="0"/>
        <v/>
      </c>
      <c r="C43" s="4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3.9" x14ac:dyDescent="0.5">
      <c r="A44" s="29"/>
      <c r="B44" s="36" t="str">
        <f t="shared" si="0"/>
        <v/>
      </c>
      <c r="C44" s="40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3.9" x14ac:dyDescent="0.5">
      <c r="A45" s="29"/>
      <c r="B45" s="36" t="str">
        <f t="shared" si="0"/>
        <v/>
      </c>
      <c r="C45" s="4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3.9" x14ac:dyDescent="0.5">
      <c r="A46" s="29"/>
      <c r="B46" s="36" t="str">
        <f t="shared" si="0"/>
        <v/>
      </c>
      <c r="C46" s="4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3.9" x14ac:dyDescent="0.5">
      <c r="A47" s="29"/>
      <c r="B47" s="36" t="str">
        <f t="shared" si="0"/>
        <v/>
      </c>
      <c r="C47" s="40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" x14ac:dyDescent="0.5">
      <c r="A48" s="29"/>
      <c r="B48" s="36" t="str">
        <f t="shared" si="0"/>
        <v/>
      </c>
      <c r="C48" s="40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3.9" x14ac:dyDescent="0.5">
      <c r="A49" s="29"/>
      <c r="B49" s="36" t="str">
        <f t="shared" si="0"/>
        <v/>
      </c>
      <c r="C49" s="40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3.9" x14ac:dyDescent="0.5">
      <c r="A50" s="29"/>
      <c r="B50" s="36" t="str">
        <f t="shared" si="0"/>
        <v/>
      </c>
      <c r="C50" s="40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3.9" x14ac:dyDescent="0.5">
      <c r="A51" s="29"/>
      <c r="B51" s="36" t="str">
        <f t="shared" si="0"/>
        <v/>
      </c>
      <c r="C51" s="40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3.9" x14ac:dyDescent="0.5">
      <c r="A52" s="29"/>
      <c r="B52" s="36" t="str">
        <f t="shared" si="0"/>
        <v/>
      </c>
      <c r="C52" s="40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3.9" x14ac:dyDescent="0.5">
      <c r="A53" s="29"/>
      <c r="B53" s="36" t="str">
        <f t="shared" si="0"/>
        <v/>
      </c>
      <c r="C53" s="40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3.9" x14ac:dyDescent="0.5">
      <c r="A54" s="29"/>
      <c r="B54" s="36" t="str">
        <f t="shared" si="0"/>
        <v/>
      </c>
      <c r="C54" s="40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3.9" x14ac:dyDescent="0.5">
      <c r="A55" s="29"/>
      <c r="B55" s="36" t="str">
        <f t="shared" si="0"/>
        <v/>
      </c>
      <c r="C55" s="40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3.9" x14ac:dyDescent="0.5">
      <c r="A56" s="29"/>
      <c r="B56" s="36" t="str">
        <f t="shared" si="0"/>
        <v/>
      </c>
      <c r="C56" s="40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3.9" x14ac:dyDescent="0.5">
      <c r="A57" s="29"/>
      <c r="B57" s="36" t="str">
        <f t="shared" si="0"/>
        <v/>
      </c>
      <c r="C57" s="40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3.9" x14ac:dyDescent="0.5">
      <c r="A58" s="29"/>
      <c r="B58" s="36" t="str">
        <f t="shared" si="0"/>
        <v/>
      </c>
      <c r="C58" s="40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3.9" x14ac:dyDescent="0.5">
      <c r="A59" s="29"/>
      <c r="B59" s="36" t="str">
        <f t="shared" si="0"/>
        <v/>
      </c>
      <c r="C59" s="40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3.9" x14ac:dyDescent="0.5">
      <c r="A60" s="29"/>
      <c r="B60" s="36" t="str">
        <f t="shared" si="0"/>
        <v/>
      </c>
      <c r="C60" s="40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3.9" x14ac:dyDescent="0.5">
      <c r="A61" s="29"/>
      <c r="B61" s="36" t="str">
        <f t="shared" si="0"/>
        <v/>
      </c>
      <c r="C61" s="4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3.9" x14ac:dyDescent="0.5">
      <c r="A62" s="29"/>
      <c r="B62" s="36" t="str">
        <f t="shared" si="0"/>
        <v/>
      </c>
      <c r="C62" s="40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3.9" x14ac:dyDescent="0.5">
      <c r="A63" s="29"/>
      <c r="B63" s="36" t="str">
        <f t="shared" si="0"/>
        <v/>
      </c>
      <c r="C63" s="40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3.9" x14ac:dyDescent="0.5">
      <c r="A64" s="29"/>
      <c r="B64" s="36" t="str">
        <f t="shared" si="0"/>
        <v/>
      </c>
      <c r="C64" s="40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3.9" x14ac:dyDescent="0.5">
      <c r="A65" s="29"/>
      <c r="B65" s="36" t="str">
        <f t="shared" si="0"/>
        <v/>
      </c>
      <c r="C65" s="40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3.9" x14ac:dyDescent="0.5">
      <c r="A66" s="29"/>
      <c r="B66" s="36" t="str">
        <f t="shared" si="0"/>
        <v/>
      </c>
      <c r="C66" s="40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3.9" x14ac:dyDescent="0.5">
      <c r="A67" s="29"/>
      <c r="B67" s="36" t="str">
        <f t="shared" si="0"/>
        <v/>
      </c>
      <c r="C67" s="40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3.9" x14ac:dyDescent="0.5">
      <c r="A68" s="29"/>
      <c r="B68" s="36" t="str">
        <f t="shared" si="0"/>
        <v/>
      </c>
      <c r="C68" s="40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3.9" x14ac:dyDescent="0.5">
      <c r="A69" s="29"/>
      <c r="B69" s="36" t="str">
        <f t="shared" si="0"/>
        <v/>
      </c>
      <c r="C69" s="40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3.9" x14ac:dyDescent="0.5">
      <c r="A70" s="29"/>
      <c r="B70" s="36" t="str">
        <f t="shared" si="0"/>
        <v/>
      </c>
      <c r="C70" s="40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3.9" x14ac:dyDescent="0.5">
      <c r="A71" s="29"/>
      <c r="B71" s="36" t="str">
        <f t="shared" si="0"/>
        <v/>
      </c>
      <c r="C71" s="40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3.9" x14ac:dyDescent="0.5">
      <c r="A72" s="29"/>
      <c r="B72" s="36" t="str">
        <f t="shared" si="0"/>
        <v/>
      </c>
      <c r="C72" s="40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3.9" x14ac:dyDescent="0.5">
      <c r="A73" s="29"/>
      <c r="B73" s="36" t="str">
        <f t="shared" si="0"/>
        <v/>
      </c>
      <c r="C73" s="40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3.9" x14ac:dyDescent="0.5">
      <c r="A74" s="29"/>
      <c r="B74" s="36" t="str">
        <f t="shared" si="0"/>
        <v/>
      </c>
      <c r="C74" s="40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3.9" x14ac:dyDescent="0.5">
      <c r="A75" s="29"/>
      <c r="B75" s="36" t="str">
        <f t="shared" si="0"/>
        <v/>
      </c>
      <c r="C75" s="40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3.9" x14ac:dyDescent="0.5">
      <c r="A76" s="29"/>
      <c r="B76" s="36" t="str">
        <f t="shared" si="0"/>
        <v/>
      </c>
      <c r="C76" s="40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3.9" x14ac:dyDescent="0.5">
      <c r="A77" s="29"/>
      <c r="B77" s="36" t="str">
        <f t="shared" si="0"/>
        <v/>
      </c>
      <c r="C77" s="40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3.9" x14ac:dyDescent="0.5">
      <c r="A78" s="29"/>
      <c r="B78" s="36" t="str">
        <f t="shared" si="0"/>
        <v/>
      </c>
      <c r="C78" s="40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3.9" x14ac:dyDescent="0.5">
      <c r="A79" s="29"/>
      <c r="B79" s="36" t="str">
        <f t="shared" si="0"/>
        <v/>
      </c>
      <c r="C79" s="40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3.9" x14ac:dyDescent="0.5">
      <c r="A80" s="29"/>
      <c r="B80" s="36" t="str">
        <f t="shared" si="0"/>
        <v/>
      </c>
      <c r="C80" s="40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3.9" x14ac:dyDescent="0.5">
      <c r="A81" s="29"/>
      <c r="B81" s="36" t="str">
        <f t="shared" si="0"/>
        <v/>
      </c>
      <c r="C81" s="4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3.9" x14ac:dyDescent="0.5">
      <c r="A82" s="29"/>
      <c r="B82" s="36" t="str">
        <f t="shared" si="0"/>
        <v/>
      </c>
      <c r="C82" s="40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3.9" x14ac:dyDescent="0.5">
      <c r="A83" s="29"/>
      <c r="B83" s="36" t="str">
        <f t="shared" si="0"/>
        <v/>
      </c>
      <c r="C83" s="40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3.9" x14ac:dyDescent="0.5">
      <c r="A84" s="29"/>
      <c r="B84" s="36" t="str">
        <f t="shared" si="0"/>
        <v/>
      </c>
      <c r="C84" s="40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3.9" x14ac:dyDescent="0.5">
      <c r="A85" s="29"/>
      <c r="B85" s="36" t="str">
        <f t="shared" si="0"/>
        <v/>
      </c>
      <c r="C85" s="40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3.9" x14ac:dyDescent="0.5">
      <c r="A86" s="29"/>
      <c r="B86" s="36" t="str">
        <f t="shared" si="0"/>
        <v/>
      </c>
      <c r="C86" s="40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3.9" x14ac:dyDescent="0.5">
      <c r="A87" s="29"/>
      <c r="B87" s="36" t="str">
        <f t="shared" si="0"/>
        <v/>
      </c>
      <c r="C87" s="40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3.9" x14ac:dyDescent="0.5">
      <c r="A88" s="29"/>
      <c r="B88" s="36" t="str">
        <f t="shared" si="0"/>
        <v/>
      </c>
      <c r="C88" s="40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3.9" x14ac:dyDescent="0.5">
      <c r="A89" s="29"/>
      <c r="B89" s="36" t="str">
        <f t="shared" si="0"/>
        <v/>
      </c>
      <c r="C89" s="40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3.9" x14ac:dyDescent="0.5">
      <c r="A90" s="29"/>
      <c r="B90" s="36" t="str">
        <f t="shared" si="0"/>
        <v/>
      </c>
      <c r="C90" s="40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3.9" x14ac:dyDescent="0.5">
      <c r="A91" s="29"/>
      <c r="B91" s="36" t="str">
        <f t="shared" si="0"/>
        <v/>
      </c>
      <c r="C91" s="40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3.9" x14ac:dyDescent="0.5">
      <c r="A92" s="29"/>
      <c r="B92" s="36" t="str">
        <f t="shared" si="0"/>
        <v/>
      </c>
      <c r="C92" s="40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3.9" x14ac:dyDescent="0.5">
      <c r="A93" s="29"/>
      <c r="B93" s="36" t="str">
        <f t="shared" si="0"/>
        <v/>
      </c>
      <c r="C93" s="40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3.9" x14ac:dyDescent="0.5">
      <c r="A94" s="29"/>
      <c r="B94" s="36" t="str">
        <f t="shared" si="0"/>
        <v/>
      </c>
      <c r="C94" s="40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3.9" x14ac:dyDescent="0.5">
      <c r="A95" s="29"/>
      <c r="B95" s="36" t="str">
        <f t="shared" si="0"/>
        <v/>
      </c>
      <c r="C95" s="40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3.9" x14ac:dyDescent="0.5">
      <c r="A96" s="29"/>
      <c r="B96" s="36" t="str">
        <f t="shared" si="0"/>
        <v/>
      </c>
      <c r="C96" s="40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3.9" x14ac:dyDescent="0.5">
      <c r="A97" s="29"/>
      <c r="B97" s="36" t="str">
        <f t="shared" si="0"/>
        <v/>
      </c>
      <c r="C97" s="40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3.9" x14ac:dyDescent="0.5">
      <c r="A98" s="29"/>
      <c r="B98" s="36" t="str">
        <f t="shared" si="0"/>
        <v/>
      </c>
      <c r="C98" s="40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3.9" x14ac:dyDescent="0.5">
      <c r="A99" s="29"/>
      <c r="B99" s="36" t="str">
        <f t="shared" si="0"/>
        <v/>
      </c>
      <c r="C99" s="40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3.9" x14ac:dyDescent="0.5">
      <c r="A100" s="29"/>
      <c r="B100" s="36" t="str">
        <f t="shared" si="0"/>
        <v/>
      </c>
      <c r="C100" s="40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3.9" x14ac:dyDescent="0.5">
      <c r="A101" s="29"/>
      <c r="B101" s="36" t="str">
        <f t="shared" si="0"/>
        <v/>
      </c>
      <c r="C101" s="40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3.9" x14ac:dyDescent="0.5">
      <c r="A102" s="29"/>
      <c r="B102" s="36" t="str">
        <f t="shared" si="0"/>
        <v/>
      </c>
      <c r="C102" s="40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3.9" x14ac:dyDescent="0.5">
      <c r="A103" s="29"/>
      <c r="B103" s="36" t="str">
        <f t="shared" si="0"/>
        <v/>
      </c>
      <c r="C103" s="40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3.9" x14ac:dyDescent="0.5">
      <c r="A104" s="29"/>
      <c r="B104" s="36" t="str">
        <f t="shared" si="0"/>
        <v/>
      </c>
      <c r="C104" s="40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3.9" x14ac:dyDescent="0.5">
      <c r="A105" s="29"/>
      <c r="B105" s="36" t="str">
        <f t="shared" si="0"/>
        <v/>
      </c>
      <c r="C105" s="40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3.9" x14ac:dyDescent="0.5">
      <c r="A106" s="29"/>
      <c r="B106" s="36" t="str">
        <f t="shared" si="0"/>
        <v/>
      </c>
      <c r="C106" s="40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3.9" x14ac:dyDescent="0.5">
      <c r="A107" s="29"/>
      <c r="B107" s="36" t="str">
        <f t="shared" si="0"/>
        <v/>
      </c>
      <c r="C107" s="40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3.9" x14ac:dyDescent="0.5">
      <c r="A108" s="29"/>
      <c r="B108" s="36" t="str">
        <f t="shared" si="0"/>
        <v/>
      </c>
      <c r="C108" s="40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3.9" x14ac:dyDescent="0.5">
      <c r="A109" s="29"/>
      <c r="B109" s="36" t="str">
        <f t="shared" si="0"/>
        <v/>
      </c>
      <c r="C109" s="40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3.9" x14ac:dyDescent="0.5">
      <c r="A110" s="29"/>
      <c r="B110" s="36" t="str">
        <f t="shared" si="0"/>
        <v/>
      </c>
      <c r="C110" s="40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3.9" x14ac:dyDescent="0.5">
      <c r="A111" s="29"/>
      <c r="B111" s="36" t="str">
        <f t="shared" si="0"/>
        <v/>
      </c>
      <c r="C111" s="40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3.9" x14ac:dyDescent="0.5">
      <c r="A112" s="29"/>
      <c r="B112" s="36" t="str">
        <f t="shared" si="0"/>
        <v/>
      </c>
      <c r="C112" s="40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3.9" x14ac:dyDescent="0.5">
      <c r="A113" s="29"/>
      <c r="B113" s="36" t="str">
        <f t="shared" si="0"/>
        <v/>
      </c>
      <c r="C113" s="40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3.9" x14ac:dyDescent="0.5">
      <c r="A114" s="29"/>
      <c r="B114" s="36" t="str">
        <f t="shared" si="0"/>
        <v/>
      </c>
      <c r="C114" s="40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3.9" x14ac:dyDescent="0.5">
      <c r="A115" s="29"/>
      <c r="B115" s="36" t="str">
        <f t="shared" si="0"/>
        <v/>
      </c>
      <c r="C115" s="40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3.9" x14ac:dyDescent="0.5">
      <c r="A116" s="29"/>
      <c r="B116" s="36" t="str">
        <f t="shared" si="0"/>
        <v/>
      </c>
      <c r="C116" s="40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3.9" x14ac:dyDescent="0.5">
      <c r="A117" s="29"/>
      <c r="B117" s="36" t="str">
        <f t="shared" si="0"/>
        <v/>
      </c>
      <c r="C117" s="40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3.9" x14ac:dyDescent="0.5">
      <c r="A118" s="29"/>
      <c r="B118" s="36" t="str">
        <f t="shared" si="0"/>
        <v/>
      </c>
      <c r="C118" s="40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3.9" x14ac:dyDescent="0.5">
      <c r="A119" s="29"/>
      <c r="B119" s="36" t="str">
        <f t="shared" si="0"/>
        <v/>
      </c>
      <c r="C119" s="4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3.9" x14ac:dyDescent="0.5">
      <c r="A120" s="29"/>
      <c r="B120" s="36" t="str">
        <f t="shared" si="0"/>
        <v/>
      </c>
      <c r="C120" s="40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3.9" x14ac:dyDescent="0.5">
      <c r="A121" s="29"/>
      <c r="B121" s="36" t="str">
        <f t="shared" si="0"/>
        <v/>
      </c>
      <c r="C121" s="40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3.9" x14ac:dyDescent="0.5">
      <c r="A122" s="29"/>
      <c r="B122" s="36" t="str">
        <f t="shared" si="0"/>
        <v/>
      </c>
      <c r="C122" s="40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3.9" x14ac:dyDescent="0.5">
      <c r="A123" s="29"/>
      <c r="B123" s="36" t="str">
        <f t="shared" si="0"/>
        <v/>
      </c>
      <c r="C123" s="40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3.9" x14ac:dyDescent="0.5">
      <c r="A124" s="29"/>
      <c r="B124" s="36" t="str">
        <f t="shared" si="0"/>
        <v/>
      </c>
      <c r="C124" s="40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3.9" x14ac:dyDescent="0.5">
      <c r="A125" s="29"/>
      <c r="B125" s="36" t="str">
        <f t="shared" si="0"/>
        <v/>
      </c>
      <c r="C125" s="40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3.9" x14ac:dyDescent="0.5">
      <c r="A126" s="29"/>
      <c r="B126" s="36" t="str">
        <f t="shared" si="0"/>
        <v/>
      </c>
      <c r="C126" s="40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3.9" x14ac:dyDescent="0.5">
      <c r="A127" s="29"/>
      <c r="B127" s="36" t="str">
        <f t="shared" si="0"/>
        <v/>
      </c>
      <c r="C127" s="40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3.9" x14ac:dyDescent="0.5">
      <c r="A128" s="29"/>
      <c r="B128" s="36" t="str">
        <f t="shared" si="0"/>
        <v/>
      </c>
      <c r="C128" s="40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3.9" x14ac:dyDescent="0.5">
      <c r="A129" s="29"/>
      <c r="B129" s="36" t="str">
        <f t="shared" si="0"/>
        <v/>
      </c>
      <c r="C129" s="40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3.9" x14ac:dyDescent="0.5">
      <c r="A130" s="29"/>
      <c r="B130" s="36" t="str">
        <f t="shared" si="0"/>
        <v/>
      </c>
      <c r="C130" s="40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3.9" x14ac:dyDescent="0.5">
      <c r="A131" s="29"/>
      <c r="B131" s="36" t="str">
        <f t="shared" si="0"/>
        <v/>
      </c>
      <c r="C131" s="40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3.9" x14ac:dyDescent="0.5">
      <c r="A132" s="29"/>
      <c r="B132" s="36" t="str">
        <f t="shared" si="0"/>
        <v/>
      </c>
      <c r="C132" s="40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3.9" x14ac:dyDescent="0.5">
      <c r="A133" s="29"/>
      <c r="B133" s="36" t="str">
        <f t="shared" si="0"/>
        <v/>
      </c>
      <c r="C133" s="40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3.9" x14ac:dyDescent="0.5">
      <c r="A134" s="29"/>
      <c r="B134" s="36" t="str">
        <f t="shared" si="0"/>
        <v/>
      </c>
      <c r="C134" s="40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3.9" x14ac:dyDescent="0.5">
      <c r="A135" s="29"/>
      <c r="B135" s="36" t="str">
        <f t="shared" si="0"/>
        <v/>
      </c>
      <c r="C135" s="40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3.9" x14ac:dyDescent="0.5">
      <c r="A136" s="29"/>
      <c r="B136" s="36" t="str">
        <f t="shared" si="0"/>
        <v/>
      </c>
      <c r="C136" s="40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3.9" x14ac:dyDescent="0.5">
      <c r="A137" s="29"/>
      <c r="B137" s="36" t="str">
        <f t="shared" si="0"/>
        <v/>
      </c>
      <c r="C137" s="40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3.9" x14ac:dyDescent="0.5">
      <c r="A138" s="29"/>
      <c r="B138" s="36" t="str">
        <f t="shared" si="0"/>
        <v/>
      </c>
      <c r="C138" s="40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3.9" x14ac:dyDescent="0.5">
      <c r="A139" s="29"/>
      <c r="B139" s="36" t="str">
        <f t="shared" si="0"/>
        <v/>
      </c>
      <c r="C139" s="40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3.9" x14ac:dyDescent="0.5">
      <c r="A140" s="29"/>
      <c r="B140" s="36" t="str">
        <f t="shared" si="0"/>
        <v/>
      </c>
      <c r="C140" s="40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3.9" x14ac:dyDescent="0.5">
      <c r="A141" s="29"/>
      <c r="B141" s="36" t="str">
        <f t="shared" si="0"/>
        <v/>
      </c>
      <c r="C141" s="40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3.9" x14ac:dyDescent="0.5">
      <c r="A142" s="29"/>
      <c r="B142" s="36" t="str">
        <f t="shared" si="0"/>
        <v/>
      </c>
      <c r="C142" s="40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3.9" x14ac:dyDescent="0.5">
      <c r="A143" s="29"/>
      <c r="B143" s="36" t="str">
        <f t="shared" si="0"/>
        <v/>
      </c>
      <c r="C143" s="40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3.9" x14ac:dyDescent="0.5">
      <c r="A144" s="29"/>
      <c r="B144" s="36" t="str">
        <f t="shared" si="0"/>
        <v/>
      </c>
      <c r="C144" s="40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3.9" x14ac:dyDescent="0.5">
      <c r="A145" s="29"/>
      <c r="B145" s="36" t="str">
        <f t="shared" si="0"/>
        <v/>
      </c>
      <c r="C145" s="40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3.9" x14ac:dyDescent="0.5">
      <c r="A146" s="29"/>
      <c r="B146" s="36" t="str">
        <f t="shared" si="0"/>
        <v/>
      </c>
      <c r="C146" s="40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3.9" x14ac:dyDescent="0.5">
      <c r="A147" s="29"/>
      <c r="B147" s="36" t="str">
        <f t="shared" si="0"/>
        <v/>
      </c>
      <c r="C147" s="40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3.9" x14ac:dyDescent="0.5">
      <c r="A148" s="29"/>
      <c r="B148" s="36" t="str">
        <f t="shared" si="0"/>
        <v/>
      </c>
      <c r="C148" s="40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3.9" x14ac:dyDescent="0.5">
      <c r="A149" s="29"/>
      <c r="B149" s="36" t="str">
        <f t="shared" si="0"/>
        <v/>
      </c>
      <c r="C149" s="40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3.9" x14ac:dyDescent="0.5">
      <c r="A150" s="29"/>
      <c r="B150" s="36" t="str">
        <f t="shared" si="0"/>
        <v/>
      </c>
      <c r="C150" s="40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3.9" x14ac:dyDescent="0.5">
      <c r="A151" s="29"/>
      <c r="B151" s="36" t="str">
        <f t="shared" si="0"/>
        <v/>
      </c>
      <c r="C151" s="40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3.9" x14ac:dyDescent="0.5">
      <c r="A152" s="29"/>
      <c r="B152" s="36" t="str">
        <f t="shared" si="0"/>
        <v/>
      </c>
      <c r="C152" s="40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3.9" x14ac:dyDescent="0.5">
      <c r="A153" s="29"/>
      <c r="B153" s="36" t="str">
        <f t="shared" si="0"/>
        <v/>
      </c>
      <c r="C153" s="40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3.9" x14ac:dyDescent="0.5">
      <c r="A154" s="29"/>
      <c r="B154" s="36" t="str">
        <f t="shared" si="0"/>
        <v/>
      </c>
      <c r="C154" s="40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3.9" x14ac:dyDescent="0.5">
      <c r="A155" s="29"/>
      <c r="B155" s="36" t="str">
        <f t="shared" si="0"/>
        <v/>
      </c>
      <c r="C155" s="40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3.9" x14ac:dyDescent="0.5">
      <c r="A156" s="29"/>
      <c r="B156" s="36" t="str">
        <f t="shared" si="0"/>
        <v/>
      </c>
      <c r="C156" s="40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3.9" x14ac:dyDescent="0.5">
      <c r="A157" s="29"/>
      <c r="B157" s="36" t="str">
        <f t="shared" si="0"/>
        <v/>
      </c>
      <c r="C157" s="4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3.9" x14ac:dyDescent="0.5">
      <c r="A158" s="29"/>
      <c r="B158" s="36" t="str">
        <f t="shared" si="0"/>
        <v/>
      </c>
      <c r="C158" s="40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3.9" x14ac:dyDescent="0.5">
      <c r="A159" s="29"/>
      <c r="B159" s="36" t="str">
        <f t="shared" si="0"/>
        <v/>
      </c>
      <c r="C159" s="40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3.9" x14ac:dyDescent="0.5">
      <c r="A160" s="29"/>
      <c r="B160" s="36" t="str">
        <f t="shared" si="0"/>
        <v/>
      </c>
      <c r="C160" s="40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3.9" x14ac:dyDescent="0.5">
      <c r="A161" s="29"/>
      <c r="B161" s="36" t="str">
        <f t="shared" si="0"/>
        <v/>
      </c>
      <c r="C161" s="40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3.9" x14ac:dyDescent="0.5">
      <c r="A162" s="29"/>
      <c r="B162" s="36" t="str">
        <f t="shared" si="0"/>
        <v/>
      </c>
      <c r="C162" s="40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3.9" x14ac:dyDescent="0.5">
      <c r="A163" s="29"/>
      <c r="B163" s="36" t="str">
        <f t="shared" si="0"/>
        <v/>
      </c>
      <c r="C163" s="40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3.9" x14ac:dyDescent="0.5">
      <c r="A164" s="29"/>
      <c r="B164" s="36" t="str">
        <f t="shared" si="0"/>
        <v/>
      </c>
      <c r="C164" s="40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3.9" x14ac:dyDescent="0.5">
      <c r="A165" s="29"/>
      <c r="B165" s="36" t="str">
        <f t="shared" si="0"/>
        <v/>
      </c>
      <c r="C165" s="40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3.9" x14ac:dyDescent="0.5">
      <c r="A166" s="29"/>
      <c r="B166" s="36" t="str">
        <f t="shared" si="0"/>
        <v/>
      </c>
      <c r="C166" s="40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3.9" x14ac:dyDescent="0.5">
      <c r="A167" s="29"/>
      <c r="B167" s="36" t="str">
        <f t="shared" si="0"/>
        <v/>
      </c>
      <c r="C167" s="40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3.9" x14ac:dyDescent="0.5">
      <c r="A168" s="29"/>
      <c r="B168" s="36" t="str">
        <f t="shared" si="0"/>
        <v/>
      </c>
      <c r="C168" s="40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3.9" x14ac:dyDescent="0.5">
      <c r="A169" s="29"/>
      <c r="B169" s="36" t="str">
        <f t="shared" si="0"/>
        <v/>
      </c>
      <c r="C169" s="40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3.9" x14ac:dyDescent="0.5">
      <c r="A170" s="29"/>
      <c r="B170" s="36" t="str">
        <f t="shared" si="0"/>
        <v/>
      </c>
      <c r="C170" s="40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3.9" x14ac:dyDescent="0.5">
      <c r="A171" s="29"/>
      <c r="B171" s="36" t="str">
        <f t="shared" si="0"/>
        <v/>
      </c>
      <c r="C171" s="40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3.9" x14ac:dyDescent="0.5">
      <c r="A172" s="29"/>
      <c r="B172" s="36" t="str">
        <f t="shared" si="0"/>
        <v/>
      </c>
      <c r="C172" s="40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3.9" x14ac:dyDescent="0.5">
      <c r="A173" s="29"/>
      <c r="B173" s="36" t="str">
        <f t="shared" si="0"/>
        <v/>
      </c>
      <c r="C173" s="40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3.9" x14ac:dyDescent="0.5">
      <c r="A174" s="29"/>
      <c r="B174" s="36" t="str">
        <f t="shared" si="0"/>
        <v/>
      </c>
      <c r="C174" s="40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3.9" x14ac:dyDescent="0.5">
      <c r="A175" s="29"/>
      <c r="B175" s="36" t="str">
        <f t="shared" si="0"/>
        <v/>
      </c>
      <c r="C175" s="40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3.9" x14ac:dyDescent="0.5">
      <c r="A176" s="29"/>
      <c r="B176" s="36" t="str">
        <f t="shared" si="0"/>
        <v/>
      </c>
      <c r="C176" s="40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3.9" x14ac:dyDescent="0.5">
      <c r="A177" s="29"/>
      <c r="B177" s="36" t="str">
        <f t="shared" si="0"/>
        <v/>
      </c>
      <c r="C177" s="40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3.9" x14ac:dyDescent="0.5">
      <c r="A178" s="29"/>
      <c r="B178" s="36" t="str">
        <f t="shared" si="0"/>
        <v/>
      </c>
      <c r="C178" s="40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3.9" x14ac:dyDescent="0.5">
      <c r="A179" s="29"/>
      <c r="B179" s="36" t="str">
        <f t="shared" si="0"/>
        <v/>
      </c>
      <c r="C179" s="40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3.9" x14ac:dyDescent="0.5">
      <c r="A180" s="29"/>
      <c r="B180" s="36" t="str">
        <f t="shared" si="0"/>
        <v/>
      </c>
      <c r="C180" s="40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3.9" x14ac:dyDescent="0.5">
      <c r="A181" s="29"/>
      <c r="B181" s="36" t="str">
        <f t="shared" si="0"/>
        <v/>
      </c>
      <c r="C181" s="40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3.9" x14ac:dyDescent="0.5">
      <c r="A182" s="29"/>
      <c r="B182" s="36" t="str">
        <f t="shared" si="0"/>
        <v/>
      </c>
      <c r="C182" s="40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3.9" x14ac:dyDescent="0.5">
      <c r="A183" s="29"/>
      <c r="B183" s="36" t="str">
        <f t="shared" si="0"/>
        <v/>
      </c>
      <c r="C183" s="40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3.9" x14ac:dyDescent="0.5">
      <c r="A184" s="29"/>
      <c r="B184" s="36" t="str">
        <f t="shared" si="0"/>
        <v/>
      </c>
      <c r="C184" s="40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3.9" x14ac:dyDescent="0.5">
      <c r="A185" s="29"/>
      <c r="B185" s="36" t="str">
        <f t="shared" si="0"/>
        <v/>
      </c>
      <c r="C185" s="40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3.9" x14ac:dyDescent="0.5">
      <c r="A186" s="29"/>
      <c r="B186" s="36" t="str">
        <f t="shared" si="0"/>
        <v/>
      </c>
      <c r="C186" s="40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3.9" x14ac:dyDescent="0.5">
      <c r="A187" s="29"/>
      <c r="B187" s="36" t="str">
        <f t="shared" si="0"/>
        <v/>
      </c>
      <c r="C187" s="40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3.9" x14ac:dyDescent="0.5">
      <c r="A188" s="29"/>
      <c r="B188" s="36" t="str">
        <f t="shared" si="0"/>
        <v/>
      </c>
      <c r="C188" s="40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3.9" x14ac:dyDescent="0.5">
      <c r="A189" s="29"/>
      <c r="B189" s="36" t="str">
        <f t="shared" si="0"/>
        <v/>
      </c>
      <c r="C189" s="40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3.9" x14ac:dyDescent="0.5">
      <c r="A190" s="29"/>
      <c r="B190" s="36" t="str">
        <f t="shared" si="0"/>
        <v/>
      </c>
      <c r="C190" s="40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3.9" x14ac:dyDescent="0.5">
      <c r="A191" s="29"/>
      <c r="B191" s="36" t="str">
        <f t="shared" si="0"/>
        <v/>
      </c>
      <c r="C191" s="40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3.9" x14ac:dyDescent="0.5">
      <c r="A192" s="29"/>
      <c r="B192" s="36" t="str">
        <f t="shared" si="0"/>
        <v/>
      </c>
      <c r="C192" s="40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3.9" x14ac:dyDescent="0.5">
      <c r="A193" s="29"/>
      <c r="B193" s="36" t="str">
        <f t="shared" si="0"/>
        <v/>
      </c>
      <c r="C193" s="40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3.9" x14ac:dyDescent="0.5">
      <c r="A194" s="29"/>
      <c r="B194" s="36" t="str">
        <f t="shared" si="0"/>
        <v/>
      </c>
      <c r="C194" s="40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3.9" x14ac:dyDescent="0.5">
      <c r="A195" s="29"/>
      <c r="B195" s="36" t="str">
        <f t="shared" si="0"/>
        <v/>
      </c>
      <c r="C195" s="4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3.9" x14ac:dyDescent="0.5">
      <c r="A196" s="29"/>
      <c r="B196" s="36" t="str">
        <f t="shared" si="0"/>
        <v/>
      </c>
      <c r="C196" s="40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3.9" x14ac:dyDescent="0.5">
      <c r="A197" s="29"/>
      <c r="B197" s="36" t="str">
        <f t="shared" si="0"/>
        <v/>
      </c>
      <c r="C197" s="40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3.9" x14ac:dyDescent="0.5">
      <c r="A198" s="29"/>
      <c r="B198" s="36" t="str">
        <f t="shared" si="0"/>
        <v/>
      </c>
      <c r="C198" s="40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3.9" x14ac:dyDescent="0.5">
      <c r="A199" s="29"/>
      <c r="B199" s="36" t="str">
        <f t="shared" si="0"/>
        <v/>
      </c>
      <c r="C199" s="40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3.9" x14ac:dyDescent="0.5">
      <c r="A200" s="29"/>
      <c r="B200" s="36" t="str">
        <f t="shared" si="0"/>
        <v/>
      </c>
      <c r="C200" s="40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3.9" x14ac:dyDescent="0.5">
      <c r="A201" s="29"/>
      <c r="B201" s="36" t="str">
        <f t="shared" si="0"/>
        <v/>
      </c>
      <c r="C201" s="40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3.9" x14ac:dyDescent="0.5">
      <c r="A202" s="29"/>
      <c r="B202" s="36" t="str">
        <f t="shared" si="0"/>
        <v/>
      </c>
      <c r="C202" s="40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3.9" x14ac:dyDescent="0.5">
      <c r="A203" s="29"/>
      <c r="B203" s="36" t="str">
        <f t="shared" si="0"/>
        <v/>
      </c>
      <c r="C203" s="40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3.9" x14ac:dyDescent="0.5">
      <c r="A204" s="29"/>
      <c r="B204" s="36" t="str">
        <f t="shared" si="0"/>
        <v/>
      </c>
      <c r="C204" s="40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3.9" x14ac:dyDescent="0.5">
      <c r="A205" s="29"/>
      <c r="B205" s="36" t="str">
        <f t="shared" si="0"/>
        <v/>
      </c>
      <c r="C205" s="40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3.9" x14ac:dyDescent="0.5">
      <c r="A206" s="29"/>
      <c r="B206" s="36" t="str">
        <f t="shared" si="0"/>
        <v/>
      </c>
      <c r="C206" s="40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3.9" x14ac:dyDescent="0.5">
      <c r="A207" s="29"/>
      <c r="B207" s="36" t="str">
        <f t="shared" si="0"/>
        <v/>
      </c>
      <c r="C207" s="40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3.9" x14ac:dyDescent="0.5">
      <c r="A208" s="29"/>
      <c r="B208" s="36" t="str">
        <f t="shared" si="0"/>
        <v/>
      </c>
      <c r="C208" s="40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3.9" x14ac:dyDescent="0.5">
      <c r="A209" s="29"/>
      <c r="B209" s="36" t="str">
        <f t="shared" si="0"/>
        <v/>
      </c>
      <c r="C209" s="40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3.9" x14ac:dyDescent="0.5">
      <c r="A210" s="29"/>
      <c r="B210" s="36" t="str">
        <f t="shared" si="0"/>
        <v/>
      </c>
      <c r="C210" s="40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3.9" x14ac:dyDescent="0.5">
      <c r="A211" s="29"/>
      <c r="B211" s="36" t="str">
        <f t="shared" si="0"/>
        <v/>
      </c>
      <c r="C211" s="40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3.9" x14ac:dyDescent="0.5">
      <c r="A212" s="29"/>
      <c r="B212" s="36" t="str">
        <f t="shared" si="0"/>
        <v/>
      </c>
      <c r="C212" s="40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3.9" x14ac:dyDescent="0.5">
      <c r="A213" s="29"/>
      <c r="B213" s="36" t="str">
        <f t="shared" si="0"/>
        <v/>
      </c>
      <c r="C213" s="40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3.9" x14ac:dyDescent="0.5">
      <c r="A214" s="29"/>
      <c r="B214" s="36" t="str">
        <f t="shared" si="0"/>
        <v/>
      </c>
      <c r="C214" s="40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3.9" x14ac:dyDescent="0.5">
      <c r="A215" s="29"/>
      <c r="B215" s="36" t="str">
        <f t="shared" si="0"/>
        <v/>
      </c>
      <c r="C215" s="40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3.9" x14ac:dyDescent="0.5">
      <c r="A216" s="29"/>
      <c r="B216" s="36" t="str">
        <f t="shared" si="0"/>
        <v/>
      </c>
      <c r="C216" s="40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3.9" x14ac:dyDescent="0.5">
      <c r="A217" s="29"/>
      <c r="B217" s="36" t="str">
        <f t="shared" si="0"/>
        <v/>
      </c>
      <c r="C217" s="40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3.9" x14ac:dyDescent="0.5">
      <c r="A218" s="29"/>
      <c r="B218" s="36" t="str">
        <f t="shared" si="0"/>
        <v/>
      </c>
      <c r="C218" s="40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3.9" x14ac:dyDescent="0.5">
      <c r="A219" s="29"/>
      <c r="B219" s="36" t="str">
        <f t="shared" si="0"/>
        <v/>
      </c>
      <c r="C219" s="40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3.9" x14ac:dyDescent="0.5">
      <c r="A220" s="29"/>
      <c r="B220" s="36" t="str">
        <f t="shared" si="0"/>
        <v/>
      </c>
      <c r="C220" s="40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3.9" x14ac:dyDescent="0.5">
      <c r="A221" s="29"/>
      <c r="B221" s="36" t="str">
        <f t="shared" si="0"/>
        <v/>
      </c>
      <c r="C221" s="40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3.9" x14ac:dyDescent="0.5">
      <c r="A222" s="29"/>
      <c r="B222" s="36" t="str">
        <f t="shared" si="0"/>
        <v/>
      </c>
      <c r="C222" s="40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3.9" x14ac:dyDescent="0.5">
      <c r="A223" s="29"/>
      <c r="B223" s="36" t="str">
        <f t="shared" si="0"/>
        <v/>
      </c>
      <c r="C223" s="40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3.9" x14ac:dyDescent="0.5">
      <c r="A224" s="29"/>
      <c r="B224" s="36" t="str">
        <f t="shared" si="0"/>
        <v/>
      </c>
      <c r="C224" s="40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3.9" x14ac:dyDescent="0.5">
      <c r="A225" s="29"/>
      <c r="B225" s="36" t="str">
        <f t="shared" si="0"/>
        <v/>
      </c>
      <c r="C225" s="40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3.9" x14ac:dyDescent="0.5">
      <c r="A226" s="29"/>
      <c r="B226" s="36" t="str">
        <f t="shared" si="0"/>
        <v/>
      </c>
      <c r="C226" s="40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3.9" x14ac:dyDescent="0.5">
      <c r="A227" s="29"/>
      <c r="B227" s="36" t="str">
        <f t="shared" si="0"/>
        <v/>
      </c>
      <c r="C227" s="40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3.9" x14ac:dyDescent="0.5">
      <c r="A228" s="29"/>
      <c r="B228" s="36" t="str">
        <f t="shared" si="0"/>
        <v/>
      </c>
      <c r="C228" s="40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3.9" x14ac:dyDescent="0.5">
      <c r="A229" s="29"/>
      <c r="B229" s="36" t="str">
        <f t="shared" si="0"/>
        <v/>
      </c>
      <c r="C229" s="40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3.9" x14ac:dyDescent="0.5">
      <c r="A230" s="29"/>
      <c r="B230" s="36" t="str">
        <f t="shared" si="0"/>
        <v/>
      </c>
      <c r="C230" s="40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3.9" x14ac:dyDescent="0.5">
      <c r="A231" s="29"/>
      <c r="B231" s="36" t="str">
        <f t="shared" si="0"/>
        <v/>
      </c>
      <c r="C231" s="40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3.9" x14ac:dyDescent="0.5">
      <c r="A232" s="29"/>
      <c r="B232" s="36" t="str">
        <f t="shared" si="0"/>
        <v/>
      </c>
      <c r="C232" s="40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3.9" x14ac:dyDescent="0.5">
      <c r="A233" s="29"/>
      <c r="B233" s="36" t="str">
        <f t="shared" si="0"/>
        <v/>
      </c>
      <c r="C233" s="4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3.9" x14ac:dyDescent="0.5">
      <c r="A234" s="29"/>
      <c r="B234" s="36" t="str">
        <f t="shared" si="0"/>
        <v/>
      </c>
      <c r="C234" s="40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3.9" x14ac:dyDescent="0.5">
      <c r="A235" s="29"/>
      <c r="B235" s="36" t="str">
        <f t="shared" si="0"/>
        <v/>
      </c>
      <c r="C235" s="40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3.9" x14ac:dyDescent="0.5">
      <c r="A236" s="29"/>
      <c r="B236" s="36" t="str">
        <f t="shared" si="0"/>
        <v/>
      </c>
      <c r="C236" s="40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3.9" x14ac:dyDescent="0.5">
      <c r="A237" s="29"/>
      <c r="B237" s="36" t="str">
        <f t="shared" si="0"/>
        <v/>
      </c>
      <c r="C237" s="40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3.9" x14ac:dyDescent="0.5">
      <c r="A238" s="29"/>
      <c r="B238" s="36" t="str">
        <f t="shared" si="0"/>
        <v/>
      </c>
      <c r="C238" s="40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3.9" x14ac:dyDescent="0.5">
      <c r="A239" s="29"/>
      <c r="B239" s="36" t="str">
        <f t="shared" si="0"/>
        <v/>
      </c>
      <c r="C239" s="40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3.9" x14ac:dyDescent="0.5">
      <c r="A240" s="29"/>
      <c r="B240" s="36" t="str">
        <f t="shared" si="0"/>
        <v/>
      </c>
      <c r="C240" s="40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3.9" x14ac:dyDescent="0.5">
      <c r="A241" s="29"/>
      <c r="B241" s="36" t="str">
        <f t="shared" si="0"/>
        <v/>
      </c>
      <c r="C241" s="40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3.9" x14ac:dyDescent="0.5">
      <c r="A242" s="29"/>
      <c r="B242" s="36" t="str">
        <f t="shared" si="0"/>
        <v/>
      </c>
      <c r="C242" s="40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3.9" x14ac:dyDescent="0.5">
      <c r="A243" s="29"/>
      <c r="B243" s="36" t="str">
        <f t="shared" si="0"/>
        <v/>
      </c>
      <c r="C243" s="40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3.9" x14ac:dyDescent="0.5">
      <c r="A244" s="29"/>
      <c r="B244" s="36" t="str">
        <f t="shared" si="0"/>
        <v/>
      </c>
      <c r="C244" s="40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3.9" x14ac:dyDescent="0.5">
      <c r="A245" s="29"/>
      <c r="B245" s="36" t="str">
        <f t="shared" si="0"/>
        <v/>
      </c>
      <c r="C245" s="40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3.9" x14ac:dyDescent="0.5">
      <c r="A246" s="29"/>
      <c r="B246" s="36" t="str">
        <f t="shared" si="0"/>
        <v/>
      </c>
      <c r="C246" s="40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3.9" x14ac:dyDescent="0.5">
      <c r="A247" s="29"/>
      <c r="B247" s="36" t="str">
        <f t="shared" si="0"/>
        <v/>
      </c>
      <c r="C247" s="40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3.9" x14ac:dyDescent="0.5">
      <c r="A248" s="29"/>
      <c r="B248" s="36" t="str">
        <f t="shared" si="0"/>
        <v/>
      </c>
      <c r="C248" s="40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3.9" x14ac:dyDescent="0.5">
      <c r="A249" s="29"/>
      <c r="B249" s="36" t="str">
        <f t="shared" si="0"/>
        <v/>
      </c>
      <c r="C249" s="40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3.9" x14ac:dyDescent="0.5">
      <c r="A250" s="29"/>
      <c r="B250" s="36" t="str">
        <f t="shared" si="0"/>
        <v/>
      </c>
      <c r="C250" s="40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3.9" x14ac:dyDescent="0.5">
      <c r="A251" s="29"/>
      <c r="B251" s="36" t="str">
        <f t="shared" si="0"/>
        <v/>
      </c>
      <c r="C251" s="40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3.9" x14ac:dyDescent="0.5">
      <c r="A252" s="29"/>
      <c r="B252" s="36" t="str">
        <f t="shared" si="0"/>
        <v/>
      </c>
      <c r="C252" s="40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3.9" x14ac:dyDescent="0.5">
      <c r="A253" s="29"/>
      <c r="B253" s="36" t="str">
        <f t="shared" si="0"/>
        <v/>
      </c>
      <c r="C253" s="40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3.9" x14ac:dyDescent="0.5">
      <c r="A254" s="29"/>
      <c r="B254" s="36" t="str">
        <f t="shared" si="0"/>
        <v/>
      </c>
      <c r="C254" s="40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3.9" x14ac:dyDescent="0.5">
      <c r="A255" s="29"/>
      <c r="B255" s="36" t="str">
        <f t="shared" si="0"/>
        <v/>
      </c>
      <c r="C255" s="40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3.9" x14ac:dyDescent="0.5">
      <c r="A256" s="29"/>
      <c r="B256" s="36" t="str">
        <f t="shared" si="0"/>
        <v/>
      </c>
      <c r="C256" s="40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3.9" x14ac:dyDescent="0.5">
      <c r="A257" s="29"/>
      <c r="B257" s="36" t="str">
        <f t="shared" si="0"/>
        <v/>
      </c>
      <c r="C257" s="40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3.9" x14ac:dyDescent="0.5">
      <c r="A258" s="29"/>
      <c r="B258" s="36" t="str">
        <f t="shared" si="0"/>
        <v/>
      </c>
      <c r="C258" s="40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3.9" x14ac:dyDescent="0.5">
      <c r="A259" s="29"/>
      <c r="B259" s="36" t="str">
        <f t="shared" si="0"/>
        <v/>
      </c>
      <c r="C259" s="40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3.9" x14ac:dyDescent="0.5">
      <c r="A260" s="29"/>
      <c r="B260" s="36" t="str">
        <f t="shared" si="0"/>
        <v/>
      </c>
      <c r="C260" s="40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3.9" x14ac:dyDescent="0.5">
      <c r="A261" s="29"/>
      <c r="B261" s="36" t="str">
        <f t="shared" si="0"/>
        <v/>
      </c>
      <c r="C261" s="40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3.9" x14ac:dyDescent="0.5">
      <c r="A262" s="29"/>
      <c r="B262" s="36" t="str">
        <f t="shared" si="0"/>
        <v/>
      </c>
      <c r="C262" s="40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3.9" x14ac:dyDescent="0.5">
      <c r="A263" s="29"/>
      <c r="B263" s="36" t="str">
        <f t="shared" si="0"/>
        <v/>
      </c>
      <c r="C263" s="40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3.9" x14ac:dyDescent="0.5">
      <c r="A264" s="29"/>
      <c r="B264" s="36" t="str">
        <f t="shared" si="0"/>
        <v/>
      </c>
      <c r="C264" s="40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3.9" x14ac:dyDescent="0.5">
      <c r="A265" s="29"/>
      <c r="B265" s="36" t="str">
        <f t="shared" si="0"/>
        <v/>
      </c>
      <c r="C265" s="40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3.9" x14ac:dyDescent="0.5">
      <c r="A266" s="29"/>
      <c r="B266" s="36" t="str">
        <f t="shared" si="0"/>
        <v/>
      </c>
      <c r="C266" s="40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3.9" x14ac:dyDescent="0.5">
      <c r="A267" s="29"/>
      <c r="B267" s="36" t="str">
        <f t="shared" si="0"/>
        <v/>
      </c>
      <c r="C267" s="40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3.9" x14ac:dyDescent="0.5">
      <c r="A268" s="29"/>
      <c r="B268" s="36" t="str">
        <f t="shared" si="0"/>
        <v/>
      </c>
      <c r="C268" s="40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3.9" x14ac:dyDescent="0.5">
      <c r="A269" s="29"/>
      <c r="B269" s="36" t="str">
        <f t="shared" si="0"/>
        <v/>
      </c>
      <c r="C269" s="40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3.9" x14ac:dyDescent="0.5">
      <c r="A270" s="29"/>
      <c r="B270" s="36" t="str">
        <f t="shared" si="0"/>
        <v/>
      </c>
      <c r="C270" s="40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3.9" x14ac:dyDescent="0.5">
      <c r="A271" s="29"/>
      <c r="B271" s="36" t="str">
        <f t="shared" si="0"/>
        <v/>
      </c>
      <c r="C271" s="4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3.9" x14ac:dyDescent="0.5">
      <c r="A272" s="29"/>
      <c r="B272" s="36" t="str">
        <f t="shared" ref="B272:B526" si="1">IF(A272="","",COUNTIF($A$3:$J$8,A272)*50 + IFERROR(C272,0))</f>
        <v/>
      </c>
      <c r="C272" s="40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3.9" x14ac:dyDescent="0.5">
      <c r="A273" s="29"/>
      <c r="B273" s="36" t="str">
        <f t="shared" si="1"/>
        <v/>
      </c>
      <c r="C273" s="40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3.9" x14ac:dyDescent="0.5">
      <c r="A274" s="29"/>
      <c r="B274" s="36" t="str">
        <f t="shared" si="1"/>
        <v/>
      </c>
      <c r="C274" s="40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3.9" x14ac:dyDescent="0.5">
      <c r="A275" s="29"/>
      <c r="B275" s="36" t="str">
        <f t="shared" si="1"/>
        <v/>
      </c>
      <c r="C275" s="40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3.9" x14ac:dyDescent="0.5">
      <c r="A276" s="29"/>
      <c r="B276" s="36" t="str">
        <f t="shared" si="1"/>
        <v/>
      </c>
      <c r="C276" s="40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3.9" x14ac:dyDescent="0.5">
      <c r="A277" s="29"/>
      <c r="B277" s="36" t="str">
        <f t="shared" si="1"/>
        <v/>
      </c>
      <c r="C277" s="40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3.9" x14ac:dyDescent="0.5">
      <c r="A278" s="29"/>
      <c r="B278" s="36" t="str">
        <f t="shared" si="1"/>
        <v/>
      </c>
      <c r="C278" s="40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3.9" x14ac:dyDescent="0.5">
      <c r="A279" s="29"/>
      <c r="B279" s="36" t="str">
        <f t="shared" si="1"/>
        <v/>
      </c>
      <c r="C279" s="40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3.9" x14ac:dyDescent="0.5">
      <c r="A280" s="29"/>
      <c r="B280" s="36" t="str">
        <f t="shared" si="1"/>
        <v/>
      </c>
      <c r="C280" s="40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3.9" x14ac:dyDescent="0.5">
      <c r="A281" s="29"/>
      <c r="B281" s="36" t="str">
        <f t="shared" si="1"/>
        <v/>
      </c>
      <c r="C281" s="40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3.9" x14ac:dyDescent="0.5">
      <c r="A282" s="29"/>
      <c r="B282" s="36" t="str">
        <f t="shared" si="1"/>
        <v/>
      </c>
      <c r="C282" s="40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3.9" x14ac:dyDescent="0.5">
      <c r="A283" s="29"/>
      <c r="B283" s="36" t="str">
        <f t="shared" si="1"/>
        <v/>
      </c>
      <c r="C283" s="40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3.9" x14ac:dyDescent="0.5">
      <c r="A284" s="29"/>
      <c r="B284" s="36" t="str">
        <f t="shared" si="1"/>
        <v/>
      </c>
      <c r="C284" s="40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3.9" x14ac:dyDescent="0.5">
      <c r="A285" s="29"/>
      <c r="B285" s="36" t="str">
        <f t="shared" si="1"/>
        <v/>
      </c>
      <c r="C285" s="40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3.9" x14ac:dyDescent="0.5">
      <c r="A286" s="29"/>
      <c r="B286" s="36" t="str">
        <f t="shared" si="1"/>
        <v/>
      </c>
      <c r="C286" s="40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3.9" x14ac:dyDescent="0.5">
      <c r="A287" s="29"/>
      <c r="B287" s="36" t="str">
        <f t="shared" si="1"/>
        <v/>
      </c>
      <c r="C287" s="40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3.9" x14ac:dyDescent="0.5">
      <c r="A288" s="29"/>
      <c r="B288" s="36" t="str">
        <f t="shared" si="1"/>
        <v/>
      </c>
      <c r="C288" s="40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3.9" x14ac:dyDescent="0.5">
      <c r="A289" s="29"/>
      <c r="B289" s="36" t="str">
        <f t="shared" si="1"/>
        <v/>
      </c>
      <c r="C289" s="40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3.9" x14ac:dyDescent="0.5">
      <c r="A290" s="29"/>
      <c r="B290" s="36" t="str">
        <f t="shared" si="1"/>
        <v/>
      </c>
      <c r="C290" s="40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3.9" x14ac:dyDescent="0.5">
      <c r="A291" s="29"/>
      <c r="B291" s="36" t="str">
        <f t="shared" si="1"/>
        <v/>
      </c>
      <c r="C291" s="40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3.9" x14ac:dyDescent="0.5">
      <c r="A292" s="29"/>
      <c r="B292" s="36" t="str">
        <f t="shared" si="1"/>
        <v/>
      </c>
      <c r="C292" s="40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3.9" x14ac:dyDescent="0.5">
      <c r="A293" s="29"/>
      <c r="B293" s="36" t="str">
        <f t="shared" si="1"/>
        <v/>
      </c>
      <c r="C293" s="40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3.9" x14ac:dyDescent="0.5">
      <c r="A294" s="29"/>
      <c r="B294" s="36" t="str">
        <f t="shared" si="1"/>
        <v/>
      </c>
      <c r="C294" s="40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3.9" x14ac:dyDescent="0.5">
      <c r="A295" s="29"/>
      <c r="B295" s="36" t="str">
        <f t="shared" si="1"/>
        <v/>
      </c>
      <c r="C295" s="40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3.9" x14ac:dyDescent="0.5">
      <c r="A296" s="29"/>
      <c r="B296" s="36" t="str">
        <f t="shared" si="1"/>
        <v/>
      </c>
      <c r="C296" s="40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3.9" x14ac:dyDescent="0.5">
      <c r="A297" s="29"/>
      <c r="B297" s="36" t="str">
        <f t="shared" si="1"/>
        <v/>
      </c>
      <c r="C297" s="40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3.9" x14ac:dyDescent="0.5">
      <c r="A298" s="29"/>
      <c r="B298" s="36" t="str">
        <f t="shared" si="1"/>
        <v/>
      </c>
      <c r="C298" s="40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3.9" x14ac:dyDescent="0.5">
      <c r="A299" s="29"/>
      <c r="B299" s="36" t="str">
        <f t="shared" si="1"/>
        <v/>
      </c>
      <c r="C299" s="40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3.9" x14ac:dyDescent="0.5">
      <c r="A300" s="29"/>
      <c r="B300" s="36" t="str">
        <f t="shared" si="1"/>
        <v/>
      </c>
      <c r="C300" s="40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3.9" x14ac:dyDescent="0.5">
      <c r="A301" s="29"/>
      <c r="B301" s="36" t="str">
        <f t="shared" si="1"/>
        <v/>
      </c>
      <c r="C301" s="40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3.9" x14ac:dyDescent="0.5">
      <c r="A302" s="29"/>
      <c r="B302" s="36" t="str">
        <f t="shared" si="1"/>
        <v/>
      </c>
      <c r="C302" s="40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3.9" x14ac:dyDescent="0.5">
      <c r="A303" s="29"/>
      <c r="B303" s="36" t="str">
        <f t="shared" si="1"/>
        <v/>
      </c>
      <c r="C303" s="40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3.9" x14ac:dyDescent="0.5">
      <c r="A304" s="29"/>
      <c r="B304" s="36" t="str">
        <f t="shared" si="1"/>
        <v/>
      </c>
      <c r="C304" s="40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3.9" x14ac:dyDescent="0.5">
      <c r="A305" s="29"/>
      <c r="B305" s="36" t="str">
        <f t="shared" si="1"/>
        <v/>
      </c>
      <c r="C305" s="40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3.9" x14ac:dyDescent="0.5">
      <c r="A306" s="29"/>
      <c r="B306" s="36" t="str">
        <f t="shared" si="1"/>
        <v/>
      </c>
      <c r="C306" s="40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3.9" x14ac:dyDescent="0.5">
      <c r="A307" s="29"/>
      <c r="B307" s="36" t="str">
        <f t="shared" si="1"/>
        <v/>
      </c>
      <c r="C307" s="40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3.9" x14ac:dyDescent="0.5">
      <c r="A308" s="29"/>
      <c r="B308" s="36" t="str">
        <f t="shared" si="1"/>
        <v/>
      </c>
      <c r="C308" s="40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3.9" x14ac:dyDescent="0.5">
      <c r="A309" s="29"/>
      <c r="B309" s="36" t="str">
        <f t="shared" si="1"/>
        <v/>
      </c>
      <c r="C309" s="4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3.9" x14ac:dyDescent="0.5">
      <c r="A310" s="29"/>
      <c r="B310" s="36" t="str">
        <f t="shared" si="1"/>
        <v/>
      </c>
      <c r="C310" s="40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3.9" x14ac:dyDescent="0.5">
      <c r="A311" s="29"/>
      <c r="B311" s="36" t="str">
        <f t="shared" si="1"/>
        <v/>
      </c>
      <c r="C311" s="40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3.9" x14ac:dyDescent="0.5">
      <c r="A312" s="29"/>
      <c r="B312" s="36" t="str">
        <f t="shared" si="1"/>
        <v/>
      </c>
      <c r="C312" s="40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3.9" x14ac:dyDescent="0.5">
      <c r="A313" s="29"/>
      <c r="B313" s="36" t="str">
        <f t="shared" si="1"/>
        <v/>
      </c>
      <c r="C313" s="40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3.9" x14ac:dyDescent="0.5">
      <c r="A314" s="29"/>
      <c r="B314" s="36" t="str">
        <f t="shared" si="1"/>
        <v/>
      </c>
      <c r="C314" s="40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3.9" x14ac:dyDescent="0.5">
      <c r="A315" s="29"/>
      <c r="B315" s="36" t="str">
        <f t="shared" si="1"/>
        <v/>
      </c>
      <c r="C315" s="40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3.9" x14ac:dyDescent="0.5">
      <c r="A316" s="29"/>
      <c r="B316" s="36" t="str">
        <f t="shared" si="1"/>
        <v/>
      </c>
      <c r="C316" s="40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3.9" x14ac:dyDescent="0.5">
      <c r="A317" s="29"/>
      <c r="B317" s="36" t="str">
        <f t="shared" si="1"/>
        <v/>
      </c>
      <c r="C317" s="40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3.9" x14ac:dyDescent="0.5">
      <c r="A318" s="29"/>
      <c r="B318" s="36" t="str">
        <f t="shared" si="1"/>
        <v/>
      </c>
      <c r="C318" s="40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3.9" x14ac:dyDescent="0.5">
      <c r="A319" s="29"/>
      <c r="B319" s="36" t="str">
        <f t="shared" si="1"/>
        <v/>
      </c>
      <c r="C319" s="40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3.9" x14ac:dyDescent="0.5">
      <c r="A320" s="29"/>
      <c r="B320" s="36" t="str">
        <f t="shared" si="1"/>
        <v/>
      </c>
      <c r="C320" s="40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3.9" x14ac:dyDescent="0.5">
      <c r="A321" s="29"/>
      <c r="B321" s="36" t="str">
        <f t="shared" si="1"/>
        <v/>
      </c>
      <c r="C321" s="40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3.9" x14ac:dyDescent="0.5">
      <c r="A322" s="29"/>
      <c r="B322" s="36" t="str">
        <f t="shared" si="1"/>
        <v/>
      </c>
      <c r="C322" s="40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3.9" x14ac:dyDescent="0.5">
      <c r="A323" s="29"/>
      <c r="B323" s="36" t="str">
        <f t="shared" si="1"/>
        <v/>
      </c>
      <c r="C323" s="40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3.9" x14ac:dyDescent="0.5">
      <c r="A324" s="29"/>
      <c r="B324" s="36" t="str">
        <f t="shared" si="1"/>
        <v/>
      </c>
      <c r="C324" s="40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3.9" x14ac:dyDescent="0.5">
      <c r="A325" s="29"/>
      <c r="B325" s="36" t="str">
        <f t="shared" si="1"/>
        <v/>
      </c>
      <c r="C325" s="40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3.9" x14ac:dyDescent="0.5">
      <c r="A326" s="29"/>
      <c r="B326" s="36" t="str">
        <f t="shared" si="1"/>
        <v/>
      </c>
      <c r="C326" s="40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3.9" x14ac:dyDescent="0.5">
      <c r="A327" s="29"/>
      <c r="B327" s="36" t="str">
        <f t="shared" si="1"/>
        <v/>
      </c>
      <c r="C327" s="40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3.9" x14ac:dyDescent="0.5">
      <c r="A328" s="29"/>
      <c r="B328" s="36" t="str">
        <f t="shared" si="1"/>
        <v/>
      </c>
      <c r="C328" s="40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3.9" x14ac:dyDescent="0.5">
      <c r="A329" s="29"/>
      <c r="B329" s="36" t="str">
        <f t="shared" si="1"/>
        <v/>
      </c>
      <c r="C329" s="40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3.9" x14ac:dyDescent="0.5">
      <c r="A330" s="29"/>
      <c r="B330" s="36" t="str">
        <f t="shared" si="1"/>
        <v/>
      </c>
      <c r="C330" s="40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3.9" x14ac:dyDescent="0.5">
      <c r="A331" s="29"/>
      <c r="B331" s="36" t="str">
        <f t="shared" si="1"/>
        <v/>
      </c>
      <c r="C331" s="40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3.9" x14ac:dyDescent="0.5">
      <c r="A332" s="29"/>
      <c r="B332" s="36" t="str">
        <f t="shared" si="1"/>
        <v/>
      </c>
      <c r="C332" s="40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3.9" x14ac:dyDescent="0.5">
      <c r="A333" s="29"/>
      <c r="B333" s="36" t="str">
        <f t="shared" si="1"/>
        <v/>
      </c>
      <c r="C333" s="40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3.9" x14ac:dyDescent="0.5">
      <c r="A334" s="29"/>
      <c r="B334" s="36" t="str">
        <f t="shared" si="1"/>
        <v/>
      </c>
      <c r="C334" s="40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3.9" x14ac:dyDescent="0.5">
      <c r="A335" s="29"/>
      <c r="B335" s="36" t="str">
        <f t="shared" si="1"/>
        <v/>
      </c>
      <c r="C335" s="40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3.9" x14ac:dyDescent="0.5">
      <c r="A336" s="29"/>
      <c r="B336" s="36" t="str">
        <f t="shared" si="1"/>
        <v/>
      </c>
      <c r="C336" s="40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3.9" x14ac:dyDescent="0.5">
      <c r="A337" s="29"/>
      <c r="B337" s="36" t="str">
        <f t="shared" si="1"/>
        <v/>
      </c>
      <c r="C337" s="40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3.9" x14ac:dyDescent="0.5">
      <c r="A338" s="29"/>
      <c r="B338" s="36" t="str">
        <f t="shared" si="1"/>
        <v/>
      </c>
      <c r="C338" s="40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3.9" x14ac:dyDescent="0.5">
      <c r="A339" s="29"/>
      <c r="B339" s="36" t="str">
        <f t="shared" si="1"/>
        <v/>
      </c>
      <c r="C339" s="40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3.9" x14ac:dyDescent="0.5">
      <c r="A340" s="29"/>
      <c r="B340" s="36" t="str">
        <f t="shared" si="1"/>
        <v/>
      </c>
      <c r="C340" s="40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3.9" x14ac:dyDescent="0.5">
      <c r="A341" s="29"/>
      <c r="B341" s="36" t="str">
        <f t="shared" si="1"/>
        <v/>
      </c>
      <c r="C341" s="40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3.9" x14ac:dyDescent="0.5">
      <c r="A342" s="29"/>
      <c r="B342" s="36" t="str">
        <f t="shared" si="1"/>
        <v/>
      </c>
      <c r="C342" s="40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3.9" x14ac:dyDescent="0.5">
      <c r="A343" s="29"/>
      <c r="B343" s="36" t="str">
        <f t="shared" si="1"/>
        <v/>
      </c>
      <c r="C343" s="40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3.9" x14ac:dyDescent="0.5">
      <c r="A344" s="29"/>
      <c r="B344" s="36" t="str">
        <f t="shared" si="1"/>
        <v/>
      </c>
      <c r="C344" s="40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3.9" x14ac:dyDescent="0.5">
      <c r="A345" s="29"/>
      <c r="B345" s="36" t="str">
        <f t="shared" si="1"/>
        <v/>
      </c>
      <c r="C345" s="40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3.9" x14ac:dyDescent="0.5">
      <c r="A346" s="29"/>
      <c r="B346" s="36" t="str">
        <f t="shared" si="1"/>
        <v/>
      </c>
      <c r="C346" s="40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3.9" x14ac:dyDescent="0.5">
      <c r="A347" s="29"/>
      <c r="B347" s="36" t="str">
        <f t="shared" si="1"/>
        <v/>
      </c>
      <c r="C347" s="4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3.9" x14ac:dyDescent="0.5">
      <c r="A348" s="29"/>
      <c r="B348" s="36" t="str">
        <f t="shared" si="1"/>
        <v/>
      </c>
      <c r="C348" s="40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3.9" x14ac:dyDescent="0.5">
      <c r="A349" s="29"/>
      <c r="B349" s="36" t="str">
        <f t="shared" si="1"/>
        <v/>
      </c>
      <c r="C349" s="40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3.9" x14ac:dyDescent="0.5">
      <c r="A350" s="29"/>
      <c r="B350" s="36" t="str">
        <f t="shared" si="1"/>
        <v/>
      </c>
      <c r="C350" s="40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3.9" x14ac:dyDescent="0.5">
      <c r="A351" s="29"/>
      <c r="B351" s="36" t="str">
        <f t="shared" si="1"/>
        <v/>
      </c>
      <c r="C351" s="40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3.9" x14ac:dyDescent="0.5">
      <c r="A352" s="29"/>
      <c r="B352" s="36" t="str">
        <f t="shared" si="1"/>
        <v/>
      </c>
      <c r="C352" s="40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3.9" x14ac:dyDescent="0.5">
      <c r="A353" s="29"/>
      <c r="B353" s="36" t="str">
        <f t="shared" si="1"/>
        <v/>
      </c>
      <c r="C353" s="40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3.9" x14ac:dyDescent="0.5">
      <c r="A354" s="29"/>
      <c r="B354" s="36" t="str">
        <f t="shared" si="1"/>
        <v/>
      </c>
      <c r="C354" s="40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3.9" x14ac:dyDescent="0.5">
      <c r="A355" s="29"/>
      <c r="B355" s="36" t="str">
        <f t="shared" si="1"/>
        <v/>
      </c>
      <c r="C355" s="40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3.9" x14ac:dyDescent="0.5">
      <c r="A356" s="29"/>
      <c r="B356" s="36" t="str">
        <f t="shared" si="1"/>
        <v/>
      </c>
      <c r="C356" s="40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3.9" x14ac:dyDescent="0.5">
      <c r="A357" s="29"/>
      <c r="B357" s="36" t="str">
        <f t="shared" si="1"/>
        <v/>
      </c>
      <c r="C357" s="40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3.9" x14ac:dyDescent="0.5">
      <c r="A358" s="29"/>
      <c r="B358" s="36" t="str">
        <f t="shared" si="1"/>
        <v/>
      </c>
      <c r="C358" s="40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3.9" x14ac:dyDescent="0.5">
      <c r="A359" s="29"/>
      <c r="B359" s="36" t="str">
        <f t="shared" si="1"/>
        <v/>
      </c>
      <c r="C359" s="40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3.9" x14ac:dyDescent="0.5">
      <c r="A360" s="29"/>
      <c r="B360" s="36" t="str">
        <f t="shared" si="1"/>
        <v/>
      </c>
      <c r="C360" s="40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3.9" x14ac:dyDescent="0.5">
      <c r="A361" s="29"/>
      <c r="B361" s="36" t="str">
        <f t="shared" si="1"/>
        <v/>
      </c>
      <c r="C361" s="40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3.9" x14ac:dyDescent="0.5">
      <c r="A362" s="29"/>
      <c r="B362" s="36" t="str">
        <f t="shared" si="1"/>
        <v/>
      </c>
      <c r="C362" s="40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3.9" x14ac:dyDescent="0.5">
      <c r="A363" s="29"/>
      <c r="B363" s="36" t="str">
        <f t="shared" si="1"/>
        <v/>
      </c>
      <c r="C363" s="40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3.9" x14ac:dyDescent="0.5">
      <c r="A364" s="29"/>
      <c r="B364" s="36" t="str">
        <f t="shared" si="1"/>
        <v/>
      </c>
      <c r="C364" s="40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3.9" x14ac:dyDescent="0.5">
      <c r="A365" s="29"/>
      <c r="B365" s="36" t="str">
        <f t="shared" si="1"/>
        <v/>
      </c>
      <c r="C365" s="40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3.9" x14ac:dyDescent="0.5">
      <c r="A366" s="29"/>
      <c r="B366" s="36" t="str">
        <f t="shared" si="1"/>
        <v/>
      </c>
      <c r="C366" s="40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3.9" x14ac:dyDescent="0.5">
      <c r="A367" s="29"/>
      <c r="B367" s="36" t="str">
        <f t="shared" si="1"/>
        <v/>
      </c>
      <c r="C367" s="40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3.9" x14ac:dyDescent="0.5">
      <c r="A368" s="29"/>
      <c r="B368" s="36" t="str">
        <f t="shared" si="1"/>
        <v/>
      </c>
      <c r="C368" s="40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3.9" x14ac:dyDescent="0.5">
      <c r="A369" s="29"/>
      <c r="B369" s="36" t="str">
        <f t="shared" si="1"/>
        <v/>
      </c>
      <c r="C369" s="40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3.9" x14ac:dyDescent="0.5">
      <c r="A370" s="29"/>
      <c r="B370" s="36" t="str">
        <f t="shared" si="1"/>
        <v/>
      </c>
      <c r="C370" s="40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3.9" x14ac:dyDescent="0.5">
      <c r="A371" s="29"/>
      <c r="B371" s="36" t="str">
        <f t="shared" si="1"/>
        <v/>
      </c>
      <c r="C371" s="40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3.9" x14ac:dyDescent="0.5">
      <c r="A372" s="29"/>
      <c r="B372" s="36" t="str">
        <f t="shared" si="1"/>
        <v/>
      </c>
      <c r="C372" s="40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3.9" x14ac:dyDescent="0.5">
      <c r="A373" s="29"/>
      <c r="B373" s="36" t="str">
        <f t="shared" si="1"/>
        <v/>
      </c>
      <c r="C373" s="40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3.9" x14ac:dyDescent="0.5">
      <c r="A374" s="29"/>
      <c r="B374" s="36" t="str">
        <f t="shared" si="1"/>
        <v/>
      </c>
      <c r="C374" s="40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3.9" x14ac:dyDescent="0.5">
      <c r="A375" s="29"/>
      <c r="B375" s="36" t="str">
        <f t="shared" si="1"/>
        <v/>
      </c>
      <c r="C375" s="40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3.9" x14ac:dyDescent="0.5">
      <c r="A376" s="29"/>
      <c r="B376" s="36" t="str">
        <f t="shared" si="1"/>
        <v/>
      </c>
      <c r="C376" s="40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3.9" x14ac:dyDescent="0.5">
      <c r="A377" s="29"/>
      <c r="B377" s="36" t="str">
        <f t="shared" si="1"/>
        <v/>
      </c>
      <c r="C377" s="40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3.9" x14ac:dyDescent="0.5">
      <c r="A378" s="29"/>
      <c r="B378" s="36" t="str">
        <f t="shared" si="1"/>
        <v/>
      </c>
      <c r="C378" s="40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3.9" x14ac:dyDescent="0.5">
      <c r="A379" s="29"/>
      <c r="B379" s="36" t="str">
        <f t="shared" si="1"/>
        <v/>
      </c>
      <c r="C379" s="40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3.9" x14ac:dyDescent="0.5">
      <c r="A380" s="29"/>
      <c r="B380" s="36" t="str">
        <f t="shared" si="1"/>
        <v/>
      </c>
      <c r="C380" s="40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3.9" x14ac:dyDescent="0.5">
      <c r="A381" s="29"/>
      <c r="B381" s="36" t="str">
        <f t="shared" si="1"/>
        <v/>
      </c>
      <c r="C381" s="40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3.9" x14ac:dyDescent="0.5">
      <c r="A382" s="29"/>
      <c r="B382" s="36" t="str">
        <f t="shared" si="1"/>
        <v/>
      </c>
      <c r="C382" s="40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3.9" x14ac:dyDescent="0.5">
      <c r="A383" s="29"/>
      <c r="B383" s="36" t="str">
        <f t="shared" si="1"/>
        <v/>
      </c>
      <c r="C383" s="40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3.9" x14ac:dyDescent="0.5">
      <c r="A384" s="29"/>
      <c r="B384" s="36" t="str">
        <f t="shared" si="1"/>
        <v/>
      </c>
      <c r="C384" s="40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3.9" x14ac:dyDescent="0.5">
      <c r="A385" s="29"/>
      <c r="B385" s="36" t="str">
        <f t="shared" si="1"/>
        <v/>
      </c>
      <c r="C385" s="4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3.9" x14ac:dyDescent="0.5">
      <c r="A386" s="29"/>
      <c r="B386" s="36" t="str">
        <f t="shared" si="1"/>
        <v/>
      </c>
      <c r="C386" s="40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3.9" x14ac:dyDescent="0.5">
      <c r="A387" s="29"/>
      <c r="B387" s="36" t="str">
        <f t="shared" si="1"/>
        <v/>
      </c>
      <c r="C387" s="40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3.9" x14ac:dyDescent="0.5">
      <c r="A388" s="29"/>
      <c r="B388" s="36" t="str">
        <f t="shared" si="1"/>
        <v/>
      </c>
      <c r="C388" s="40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3.9" x14ac:dyDescent="0.5">
      <c r="A389" s="29"/>
      <c r="B389" s="36" t="str">
        <f t="shared" si="1"/>
        <v/>
      </c>
      <c r="C389" s="40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3.9" x14ac:dyDescent="0.5">
      <c r="A390" s="29"/>
      <c r="B390" s="36" t="str">
        <f t="shared" si="1"/>
        <v/>
      </c>
      <c r="C390" s="40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3.9" x14ac:dyDescent="0.5">
      <c r="A391" s="29"/>
      <c r="B391" s="36" t="str">
        <f t="shared" si="1"/>
        <v/>
      </c>
      <c r="C391" s="40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3.9" x14ac:dyDescent="0.5">
      <c r="A392" s="29"/>
      <c r="B392" s="36" t="str">
        <f t="shared" si="1"/>
        <v/>
      </c>
      <c r="C392" s="40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3.9" x14ac:dyDescent="0.5">
      <c r="A393" s="29"/>
      <c r="B393" s="36" t="str">
        <f t="shared" si="1"/>
        <v/>
      </c>
      <c r="C393" s="40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3.9" x14ac:dyDescent="0.5">
      <c r="A394" s="29"/>
      <c r="B394" s="36" t="str">
        <f t="shared" si="1"/>
        <v/>
      </c>
      <c r="C394" s="40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3.9" x14ac:dyDescent="0.5">
      <c r="A395" s="29"/>
      <c r="B395" s="36" t="str">
        <f t="shared" si="1"/>
        <v/>
      </c>
      <c r="C395" s="40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3.9" x14ac:dyDescent="0.5">
      <c r="A396" s="29"/>
      <c r="B396" s="36" t="str">
        <f t="shared" si="1"/>
        <v/>
      </c>
      <c r="C396" s="40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3.9" x14ac:dyDescent="0.5">
      <c r="A397" s="29"/>
      <c r="B397" s="36" t="str">
        <f t="shared" si="1"/>
        <v/>
      </c>
      <c r="C397" s="40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3.9" x14ac:dyDescent="0.5">
      <c r="A398" s="29"/>
      <c r="B398" s="36" t="str">
        <f t="shared" si="1"/>
        <v/>
      </c>
      <c r="C398" s="40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3.9" x14ac:dyDescent="0.5">
      <c r="A399" s="29"/>
      <c r="B399" s="36" t="str">
        <f t="shared" si="1"/>
        <v/>
      </c>
      <c r="C399" s="40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3.9" x14ac:dyDescent="0.5">
      <c r="A400" s="29"/>
      <c r="B400" s="36" t="str">
        <f t="shared" si="1"/>
        <v/>
      </c>
      <c r="C400" s="40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3.9" x14ac:dyDescent="0.5">
      <c r="A401" s="29"/>
      <c r="B401" s="36" t="str">
        <f t="shared" si="1"/>
        <v/>
      </c>
      <c r="C401" s="40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3.9" x14ac:dyDescent="0.5">
      <c r="A402" s="29"/>
      <c r="B402" s="36" t="str">
        <f t="shared" si="1"/>
        <v/>
      </c>
      <c r="C402" s="40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3.9" x14ac:dyDescent="0.5">
      <c r="A403" s="29"/>
      <c r="B403" s="36" t="str">
        <f t="shared" si="1"/>
        <v/>
      </c>
      <c r="C403" s="40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3.9" x14ac:dyDescent="0.5">
      <c r="A404" s="29"/>
      <c r="B404" s="36" t="str">
        <f t="shared" si="1"/>
        <v/>
      </c>
      <c r="C404" s="40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3.9" x14ac:dyDescent="0.5">
      <c r="A405" s="29"/>
      <c r="B405" s="36" t="str">
        <f t="shared" si="1"/>
        <v/>
      </c>
      <c r="C405" s="40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3.9" x14ac:dyDescent="0.5">
      <c r="A406" s="29"/>
      <c r="B406" s="36" t="str">
        <f t="shared" si="1"/>
        <v/>
      </c>
      <c r="C406" s="40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3.9" x14ac:dyDescent="0.5">
      <c r="A407" s="29"/>
      <c r="B407" s="36" t="str">
        <f t="shared" si="1"/>
        <v/>
      </c>
      <c r="C407" s="40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3.9" x14ac:dyDescent="0.5">
      <c r="A408" s="29"/>
      <c r="B408" s="36" t="str">
        <f t="shared" si="1"/>
        <v/>
      </c>
      <c r="C408" s="40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3.9" x14ac:dyDescent="0.5">
      <c r="A409" s="29"/>
      <c r="B409" s="36" t="str">
        <f t="shared" si="1"/>
        <v/>
      </c>
      <c r="C409" s="40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3.9" x14ac:dyDescent="0.5">
      <c r="A410" s="29"/>
      <c r="B410" s="36" t="str">
        <f t="shared" si="1"/>
        <v/>
      </c>
      <c r="C410" s="40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3.9" x14ac:dyDescent="0.5">
      <c r="A411" s="29"/>
      <c r="B411" s="36" t="str">
        <f t="shared" si="1"/>
        <v/>
      </c>
      <c r="C411" s="40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3.9" x14ac:dyDescent="0.5">
      <c r="A412" s="29"/>
      <c r="B412" s="36" t="str">
        <f t="shared" si="1"/>
        <v/>
      </c>
      <c r="C412" s="40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3.9" x14ac:dyDescent="0.5">
      <c r="A413" s="29"/>
      <c r="B413" s="36" t="str">
        <f t="shared" si="1"/>
        <v/>
      </c>
      <c r="C413" s="40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3.9" x14ac:dyDescent="0.5">
      <c r="A414" s="29"/>
      <c r="B414" s="36" t="str">
        <f t="shared" si="1"/>
        <v/>
      </c>
      <c r="C414" s="40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3.9" x14ac:dyDescent="0.5">
      <c r="A415" s="29"/>
      <c r="B415" s="36" t="str">
        <f t="shared" si="1"/>
        <v/>
      </c>
      <c r="C415" s="40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3.9" x14ac:dyDescent="0.5">
      <c r="A416" s="29"/>
      <c r="B416" s="36" t="str">
        <f t="shared" si="1"/>
        <v/>
      </c>
      <c r="C416" s="40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3.9" x14ac:dyDescent="0.5">
      <c r="A417" s="29"/>
      <c r="B417" s="36" t="str">
        <f t="shared" si="1"/>
        <v/>
      </c>
      <c r="C417" s="40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3.9" x14ac:dyDescent="0.5">
      <c r="A418" s="29"/>
      <c r="B418" s="36" t="str">
        <f t="shared" si="1"/>
        <v/>
      </c>
      <c r="C418" s="40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3.9" x14ac:dyDescent="0.5">
      <c r="A419" s="29"/>
      <c r="B419" s="36" t="str">
        <f t="shared" si="1"/>
        <v/>
      </c>
      <c r="C419" s="40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3.9" x14ac:dyDescent="0.5">
      <c r="A420" s="29"/>
      <c r="B420" s="36" t="str">
        <f t="shared" si="1"/>
        <v/>
      </c>
      <c r="C420" s="40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3.9" x14ac:dyDescent="0.5">
      <c r="A421" s="29"/>
      <c r="B421" s="36" t="str">
        <f t="shared" si="1"/>
        <v/>
      </c>
      <c r="C421" s="40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3.9" x14ac:dyDescent="0.5">
      <c r="A422" s="29"/>
      <c r="B422" s="36" t="str">
        <f t="shared" si="1"/>
        <v/>
      </c>
      <c r="C422" s="40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3.9" x14ac:dyDescent="0.5">
      <c r="A423" s="29"/>
      <c r="B423" s="36" t="str">
        <f t="shared" si="1"/>
        <v/>
      </c>
      <c r="C423" s="4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3.9" x14ac:dyDescent="0.5">
      <c r="A424" s="29"/>
      <c r="B424" s="36" t="str">
        <f t="shared" si="1"/>
        <v/>
      </c>
      <c r="C424" s="40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3.9" x14ac:dyDescent="0.5">
      <c r="A425" s="29"/>
      <c r="B425" s="36" t="str">
        <f t="shared" si="1"/>
        <v/>
      </c>
      <c r="C425" s="40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3.9" x14ac:dyDescent="0.5">
      <c r="A426" s="29"/>
      <c r="B426" s="36" t="str">
        <f t="shared" si="1"/>
        <v/>
      </c>
      <c r="C426" s="40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3.9" x14ac:dyDescent="0.5">
      <c r="A427" s="29"/>
      <c r="B427" s="36" t="str">
        <f t="shared" si="1"/>
        <v/>
      </c>
      <c r="C427" s="40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3.9" x14ac:dyDescent="0.5">
      <c r="A428" s="29"/>
      <c r="B428" s="36" t="str">
        <f t="shared" si="1"/>
        <v/>
      </c>
      <c r="C428" s="40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3.9" x14ac:dyDescent="0.5">
      <c r="A429" s="29"/>
      <c r="B429" s="36" t="str">
        <f t="shared" si="1"/>
        <v/>
      </c>
      <c r="C429" s="40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3.9" x14ac:dyDescent="0.5">
      <c r="A430" s="29"/>
      <c r="B430" s="36" t="str">
        <f t="shared" si="1"/>
        <v/>
      </c>
      <c r="C430" s="40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3.9" x14ac:dyDescent="0.5">
      <c r="A431" s="29"/>
      <c r="B431" s="36" t="str">
        <f t="shared" si="1"/>
        <v/>
      </c>
      <c r="C431" s="40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3.9" x14ac:dyDescent="0.5">
      <c r="A432" s="29"/>
      <c r="B432" s="36" t="str">
        <f t="shared" si="1"/>
        <v/>
      </c>
      <c r="C432" s="40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3.9" x14ac:dyDescent="0.5">
      <c r="A433" s="29"/>
      <c r="B433" s="36" t="str">
        <f t="shared" si="1"/>
        <v/>
      </c>
      <c r="C433" s="40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3.9" x14ac:dyDescent="0.5">
      <c r="A434" s="29"/>
      <c r="B434" s="36" t="str">
        <f t="shared" si="1"/>
        <v/>
      </c>
      <c r="C434" s="40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3.9" x14ac:dyDescent="0.5">
      <c r="A435" s="29"/>
      <c r="B435" s="36" t="str">
        <f t="shared" si="1"/>
        <v/>
      </c>
      <c r="C435" s="40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3.9" x14ac:dyDescent="0.5">
      <c r="A436" s="29"/>
      <c r="B436" s="36" t="str">
        <f t="shared" si="1"/>
        <v/>
      </c>
      <c r="C436" s="40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3.9" x14ac:dyDescent="0.5">
      <c r="A437" s="29"/>
      <c r="B437" s="36" t="str">
        <f t="shared" si="1"/>
        <v/>
      </c>
      <c r="C437" s="40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3.9" x14ac:dyDescent="0.5">
      <c r="A438" s="29"/>
      <c r="B438" s="36" t="str">
        <f t="shared" si="1"/>
        <v/>
      </c>
      <c r="C438" s="40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3.9" x14ac:dyDescent="0.5">
      <c r="A439" s="29"/>
      <c r="B439" s="36" t="str">
        <f t="shared" si="1"/>
        <v/>
      </c>
      <c r="C439" s="40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3.9" x14ac:dyDescent="0.5">
      <c r="A440" s="29"/>
      <c r="B440" s="36" t="str">
        <f t="shared" si="1"/>
        <v/>
      </c>
      <c r="C440" s="40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3.9" x14ac:dyDescent="0.5">
      <c r="A441" s="29"/>
      <c r="B441" s="36" t="str">
        <f t="shared" si="1"/>
        <v/>
      </c>
      <c r="C441" s="40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3.9" x14ac:dyDescent="0.5">
      <c r="A442" s="29"/>
      <c r="B442" s="36" t="str">
        <f t="shared" si="1"/>
        <v/>
      </c>
      <c r="C442" s="40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3.9" x14ac:dyDescent="0.5">
      <c r="A443" s="29"/>
      <c r="B443" s="36" t="str">
        <f t="shared" si="1"/>
        <v/>
      </c>
      <c r="C443" s="40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3.9" x14ac:dyDescent="0.5">
      <c r="A444" s="29"/>
      <c r="B444" s="36" t="str">
        <f t="shared" si="1"/>
        <v/>
      </c>
      <c r="C444" s="40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3.9" x14ac:dyDescent="0.5">
      <c r="A445" s="29"/>
      <c r="B445" s="36" t="str">
        <f t="shared" si="1"/>
        <v/>
      </c>
      <c r="C445" s="40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3.9" x14ac:dyDescent="0.5">
      <c r="A446" s="29"/>
      <c r="B446" s="36" t="str">
        <f t="shared" si="1"/>
        <v/>
      </c>
      <c r="C446" s="40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3.9" x14ac:dyDescent="0.5">
      <c r="A447" s="29"/>
      <c r="B447" s="36" t="str">
        <f t="shared" si="1"/>
        <v/>
      </c>
      <c r="C447" s="40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3.9" x14ac:dyDescent="0.5">
      <c r="A448" s="29"/>
      <c r="B448" s="36" t="str">
        <f t="shared" si="1"/>
        <v/>
      </c>
      <c r="C448" s="40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3.9" x14ac:dyDescent="0.5">
      <c r="A449" s="29"/>
      <c r="B449" s="36" t="str">
        <f t="shared" si="1"/>
        <v/>
      </c>
      <c r="C449" s="40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3.9" x14ac:dyDescent="0.5">
      <c r="A450" s="29"/>
      <c r="B450" s="36" t="str">
        <f t="shared" si="1"/>
        <v/>
      </c>
      <c r="C450" s="40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3.9" x14ac:dyDescent="0.5">
      <c r="A451" s="29"/>
      <c r="B451" s="36" t="str">
        <f t="shared" si="1"/>
        <v/>
      </c>
      <c r="C451" s="40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3.9" x14ac:dyDescent="0.5">
      <c r="A452" s="29"/>
      <c r="B452" s="36" t="str">
        <f t="shared" si="1"/>
        <v/>
      </c>
      <c r="C452" s="40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3.9" x14ac:dyDescent="0.5">
      <c r="A453" s="29"/>
      <c r="B453" s="36" t="str">
        <f t="shared" si="1"/>
        <v/>
      </c>
      <c r="C453" s="40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3.9" x14ac:dyDescent="0.5">
      <c r="A454" s="29"/>
      <c r="B454" s="36" t="str">
        <f t="shared" si="1"/>
        <v/>
      </c>
      <c r="C454" s="40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3.9" x14ac:dyDescent="0.5">
      <c r="A455" s="29"/>
      <c r="B455" s="36" t="str">
        <f t="shared" si="1"/>
        <v/>
      </c>
      <c r="C455" s="40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3.9" x14ac:dyDescent="0.5">
      <c r="A456" s="29"/>
      <c r="B456" s="36" t="str">
        <f t="shared" si="1"/>
        <v/>
      </c>
      <c r="C456" s="40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3.9" x14ac:dyDescent="0.5">
      <c r="A457" s="29"/>
      <c r="B457" s="36" t="str">
        <f t="shared" si="1"/>
        <v/>
      </c>
      <c r="C457" s="40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3.9" x14ac:dyDescent="0.5">
      <c r="A458" s="29"/>
      <c r="B458" s="36" t="str">
        <f t="shared" si="1"/>
        <v/>
      </c>
      <c r="C458" s="40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3.9" x14ac:dyDescent="0.5">
      <c r="A459" s="29"/>
      <c r="B459" s="36" t="str">
        <f t="shared" si="1"/>
        <v/>
      </c>
      <c r="C459" s="40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3.9" x14ac:dyDescent="0.5">
      <c r="A460" s="29"/>
      <c r="B460" s="36" t="str">
        <f t="shared" si="1"/>
        <v/>
      </c>
      <c r="C460" s="40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3.9" x14ac:dyDescent="0.5">
      <c r="A461" s="29"/>
      <c r="B461" s="36" t="str">
        <f t="shared" si="1"/>
        <v/>
      </c>
      <c r="C461" s="40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3.9" x14ac:dyDescent="0.5">
      <c r="A462" s="29"/>
      <c r="B462" s="36" t="str">
        <f t="shared" si="1"/>
        <v/>
      </c>
      <c r="C462" s="40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3.9" x14ac:dyDescent="0.5">
      <c r="A463" s="29"/>
      <c r="B463" s="36" t="str">
        <f t="shared" si="1"/>
        <v/>
      </c>
      <c r="C463" s="40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3.9" x14ac:dyDescent="0.5">
      <c r="A464" s="29"/>
      <c r="B464" s="36" t="str">
        <f t="shared" si="1"/>
        <v/>
      </c>
      <c r="C464" s="40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3.9" x14ac:dyDescent="0.5">
      <c r="A465" s="29"/>
      <c r="B465" s="36" t="str">
        <f t="shared" si="1"/>
        <v/>
      </c>
      <c r="C465" s="40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3.9" x14ac:dyDescent="0.5">
      <c r="A466" s="29"/>
      <c r="B466" s="36" t="str">
        <f t="shared" si="1"/>
        <v/>
      </c>
      <c r="C466" s="40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3.9" x14ac:dyDescent="0.5">
      <c r="A467" s="29"/>
      <c r="B467" s="36" t="str">
        <f t="shared" si="1"/>
        <v/>
      </c>
      <c r="C467" s="40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3.9" x14ac:dyDescent="0.5">
      <c r="A468" s="29"/>
      <c r="B468" s="36" t="str">
        <f t="shared" si="1"/>
        <v/>
      </c>
      <c r="C468" s="40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3.9" x14ac:dyDescent="0.5">
      <c r="A469" s="29"/>
      <c r="B469" s="36" t="str">
        <f t="shared" si="1"/>
        <v/>
      </c>
      <c r="C469" s="40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3.9" x14ac:dyDescent="0.5">
      <c r="A470" s="29"/>
      <c r="B470" s="36" t="str">
        <f t="shared" si="1"/>
        <v/>
      </c>
      <c r="C470" s="40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3.9" x14ac:dyDescent="0.5">
      <c r="A471" s="29"/>
      <c r="B471" s="36" t="str">
        <f t="shared" si="1"/>
        <v/>
      </c>
      <c r="C471" s="40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3.9" x14ac:dyDescent="0.5">
      <c r="A472" s="29"/>
      <c r="B472" s="36" t="str">
        <f t="shared" si="1"/>
        <v/>
      </c>
      <c r="C472" s="40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3.9" x14ac:dyDescent="0.5">
      <c r="A473" s="29"/>
      <c r="B473" s="36" t="str">
        <f t="shared" si="1"/>
        <v/>
      </c>
      <c r="C473" s="40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3.9" x14ac:dyDescent="0.5">
      <c r="A474" s="29"/>
      <c r="B474" s="36" t="str">
        <f t="shared" si="1"/>
        <v/>
      </c>
      <c r="C474" s="40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3.9" x14ac:dyDescent="0.5">
      <c r="A475" s="29"/>
      <c r="B475" s="36" t="str">
        <f t="shared" si="1"/>
        <v/>
      </c>
      <c r="C475" s="40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3.9" x14ac:dyDescent="0.5">
      <c r="A476" s="29"/>
      <c r="B476" s="36" t="str">
        <f t="shared" si="1"/>
        <v/>
      </c>
      <c r="C476" s="40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3.9" x14ac:dyDescent="0.5">
      <c r="A477" s="29"/>
      <c r="B477" s="36" t="str">
        <f t="shared" si="1"/>
        <v/>
      </c>
      <c r="C477" s="40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3.9" x14ac:dyDescent="0.5">
      <c r="A478" s="29"/>
      <c r="B478" s="36" t="str">
        <f t="shared" si="1"/>
        <v/>
      </c>
      <c r="C478" s="40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3.9" x14ac:dyDescent="0.5">
      <c r="A479" s="29"/>
      <c r="B479" s="36" t="str">
        <f t="shared" si="1"/>
        <v/>
      </c>
      <c r="C479" s="40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3.9" x14ac:dyDescent="0.5">
      <c r="A480" s="29"/>
      <c r="B480" s="36" t="str">
        <f t="shared" si="1"/>
        <v/>
      </c>
      <c r="C480" s="40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3.9" x14ac:dyDescent="0.5">
      <c r="A481" s="29"/>
      <c r="B481" s="36" t="str">
        <f t="shared" si="1"/>
        <v/>
      </c>
      <c r="C481" s="40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3.9" x14ac:dyDescent="0.5">
      <c r="A482" s="29"/>
      <c r="B482" s="36" t="str">
        <f t="shared" si="1"/>
        <v/>
      </c>
      <c r="C482" s="40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3.9" x14ac:dyDescent="0.5">
      <c r="A483" s="29"/>
      <c r="B483" s="36" t="str">
        <f t="shared" si="1"/>
        <v/>
      </c>
      <c r="C483" s="40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3.9" x14ac:dyDescent="0.5">
      <c r="A484" s="29"/>
      <c r="B484" s="36" t="str">
        <f t="shared" si="1"/>
        <v/>
      </c>
      <c r="C484" s="40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3.9" x14ac:dyDescent="0.5">
      <c r="A485" s="29"/>
      <c r="B485" s="36" t="str">
        <f t="shared" si="1"/>
        <v/>
      </c>
      <c r="C485" s="40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3.9" x14ac:dyDescent="0.5">
      <c r="A486" s="29"/>
      <c r="B486" s="36" t="str">
        <f t="shared" si="1"/>
        <v/>
      </c>
      <c r="C486" s="40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3.9" x14ac:dyDescent="0.5">
      <c r="A487" s="29"/>
      <c r="B487" s="36" t="str">
        <f t="shared" si="1"/>
        <v/>
      </c>
      <c r="C487" s="40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3.9" x14ac:dyDescent="0.5">
      <c r="A488" s="29"/>
      <c r="B488" s="36" t="str">
        <f t="shared" si="1"/>
        <v/>
      </c>
      <c r="C488" s="40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3.9" x14ac:dyDescent="0.5">
      <c r="A489" s="29"/>
      <c r="B489" s="36" t="str">
        <f t="shared" si="1"/>
        <v/>
      </c>
      <c r="C489" s="40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3.9" x14ac:dyDescent="0.5">
      <c r="A490" s="29"/>
      <c r="B490" s="36" t="str">
        <f t="shared" si="1"/>
        <v/>
      </c>
      <c r="C490" s="40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3.9" x14ac:dyDescent="0.5">
      <c r="A491" s="29"/>
      <c r="B491" s="36" t="str">
        <f t="shared" si="1"/>
        <v/>
      </c>
      <c r="C491" s="40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3.9" x14ac:dyDescent="0.5">
      <c r="A492" s="29"/>
      <c r="B492" s="36" t="str">
        <f t="shared" si="1"/>
        <v/>
      </c>
      <c r="C492" s="40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3.9" x14ac:dyDescent="0.5">
      <c r="A493" s="29"/>
      <c r="B493" s="36" t="str">
        <f t="shared" si="1"/>
        <v/>
      </c>
      <c r="C493" s="40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3.9" x14ac:dyDescent="0.5">
      <c r="A494" s="29"/>
      <c r="B494" s="36" t="str">
        <f t="shared" si="1"/>
        <v/>
      </c>
      <c r="C494" s="40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3.9" x14ac:dyDescent="0.5">
      <c r="A495" s="29"/>
      <c r="B495" s="36" t="str">
        <f t="shared" si="1"/>
        <v/>
      </c>
      <c r="C495" s="40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3.9" x14ac:dyDescent="0.5">
      <c r="A496" s="29"/>
      <c r="B496" s="36" t="str">
        <f t="shared" si="1"/>
        <v/>
      </c>
      <c r="C496" s="40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3.9" x14ac:dyDescent="0.5">
      <c r="A497" s="29"/>
      <c r="B497" s="36" t="str">
        <f t="shared" si="1"/>
        <v/>
      </c>
      <c r="C497" s="40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3.9" x14ac:dyDescent="0.5">
      <c r="A498" s="29"/>
      <c r="B498" s="36" t="str">
        <f t="shared" si="1"/>
        <v/>
      </c>
      <c r="C498" s="40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3.9" x14ac:dyDescent="0.5">
      <c r="A499" s="29"/>
      <c r="B499" s="36" t="str">
        <f t="shared" si="1"/>
        <v/>
      </c>
      <c r="C499" s="40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3.9" x14ac:dyDescent="0.5">
      <c r="A500" s="29"/>
      <c r="B500" s="36" t="str">
        <f t="shared" si="1"/>
        <v/>
      </c>
      <c r="C500" s="40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3.9" x14ac:dyDescent="0.5">
      <c r="A501" s="29"/>
      <c r="B501" s="36" t="str">
        <f t="shared" si="1"/>
        <v/>
      </c>
      <c r="C501" s="40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3.9" x14ac:dyDescent="0.5">
      <c r="A502" s="29"/>
      <c r="B502" s="36" t="str">
        <f t="shared" si="1"/>
        <v/>
      </c>
      <c r="C502" s="40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3.9" x14ac:dyDescent="0.5">
      <c r="A503" s="29"/>
      <c r="B503" s="36" t="str">
        <f t="shared" si="1"/>
        <v/>
      </c>
      <c r="C503" s="40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3.9" x14ac:dyDescent="0.5">
      <c r="A504" s="29"/>
      <c r="B504" s="36" t="str">
        <f t="shared" si="1"/>
        <v/>
      </c>
      <c r="C504" s="40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3.9" x14ac:dyDescent="0.5">
      <c r="A505" s="29"/>
      <c r="B505" s="36" t="str">
        <f t="shared" si="1"/>
        <v/>
      </c>
      <c r="C505" s="40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3.9" x14ac:dyDescent="0.5">
      <c r="A506" s="29"/>
      <c r="B506" s="36" t="str">
        <f t="shared" si="1"/>
        <v/>
      </c>
      <c r="C506" s="40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3.9" x14ac:dyDescent="0.5">
      <c r="A507" s="29"/>
      <c r="B507" s="36" t="str">
        <f t="shared" si="1"/>
        <v/>
      </c>
      <c r="C507" s="40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3.9" x14ac:dyDescent="0.5">
      <c r="A508" s="29"/>
      <c r="B508" s="36" t="str">
        <f t="shared" si="1"/>
        <v/>
      </c>
      <c r="C508" s="40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3.9" x14ac:dyDescent="0.5">
      <c r="A509" s="29"/>
      <c r="B509" s="36" t="str">
        <f t="shared" si="1"/>
        <v/>
      </c>
      <c r="C509" s="40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3.9" x14ac:dyDescent="0.5">
      <c r="A510" s="29"/>
      <c r="B510" s="36" t="str">
        <f t="shared" si="1"/>
        <v/>
      </c>
      <c r="C510" s="40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3.9" x14ac:dyDescent="0.5">
      <c r="A511" s="29"/>
      <c r="B511" s="36" t="str">
        <f t="shared" si="1"/>
        <v/>
      </c>
      <c r="C511" s="40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3.9" x14ac:dyDescent="0.5">
      <c r="A512" s="29"/>
      <c r="B512" s="36" t="str">
        <f t="shared" si="1"/>
        <v/>
      </c>
      <c r="C512" s="40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3.9" x14ac:dyDescent="0.5">
      <c r="A513" s="29"/>
      <c r="B513" s="36" t="str">
        <f t="shared" si="1"/>
        <v/>
      </c>
      <c r="C513" s="40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3.9" x14ac:dyDescent="0.5">
      <c r="A514" s="29"/>
      <c r="B514" s="36" t="str">
        <f t="shared" si="1"/>
        <v/>
      </c>
      <c r="C514" s="40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3.9" x14ac:dyDescent="0.5">
      <c r="A515" s="29"/>
      <c r="B515" s="36" t="str">
        <f t="shared" si="1"/>
        <v/>
      </c>
      <c r="C515" s="40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3.9" x14ac:dyDescent="0.5">
      <c r="A516" s="29"/>
      <c r="B516" s="36" t="str">
        <f t="shared" si="1"/>
        <v/>
      </c>
      <c r="C516" s="40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3.9" x14ac:dyDescent="0.5">
      <c r="A517" s="29"/>
      <c r="B517" s="36" t="str">
        <f t="shared" si="1"/>
        <v/>
      </c>
      <c r="C517" s="40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3.9" x14ac:dyDescent="0.5">
      <c r="A518" s="29"/>
      <c r="B518" s="36" t="str">
        <f t="shared" si="1"/>
        <v/>
      </c>
      <c r="C518" s="40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3.9" x14ac:dyDescent="0.5">
      <c r="A519" s="29"/>
      <c r="B519" s="36" t="str">
        <f t="shared" si="1"/>
        <v/>
      </c>
      <c r="C519" s="40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3.9" x14ac:dyDescent="0.5">
      <c r="A520" s="29"/>
      <c r="B520" s="36" t="str">
        <f t="shared" si="1"/>
        <v/>
      </c>
      <c r="C520" s="40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3.9" x14ac:dyDescent="0.5">
      <c r="A521" s="29"/>
      <c r="B521" s="36" t="str">
        <f t="shared" si="1"/>
        <v/>
      </c>
      <c r="C521" s="40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3.9" x14ac:dyDescent="0.5">
      <c r="A522" s="29"/>
      <c r="B522" s="36" t="str">
        <f t="shared" si="1"/>
        <v/>
      </c>
      <c r="C522" s="40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3.9" x14ac:dyDescent="0.5">
      <c r="A523" s="29"/>
      <c r="B523" s="36" t="str">
        <f t="shared" si="1"/>
        <v/>
      </c>
      <c r="C523" s="40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3.9" x14ac:dyDescent="0.5">
      <c r="A524" s="29"/>
      <c r="B524" s="36" t="str">
        <f t="shared" si="1"/>
        <v/>
      </c>
      <c r="C524" s="40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3.9" x14ac:dyDescent="0.5">
      <c r="A525" s="29"/>
      <c r="B525" s="36" t="str">
        <f t="shared" si="1"/>
        <v/>
      </c>
      <c r="C525" s="40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3.9" x14ac:dyDescent="0.5">
      <c r="A526" s="29"/>
      <c r="B526" s="36" t="str">
        <f t="shared" si="1"/>
        <v/>
      </c>
      <c r="C526" s="40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3.9" x14ac:dyDescent="0.5">
      <c r="A527" s="29"/>
      <c r="B527" s="36" t="str">
        <f t="shared" ref="B527:B781" si="2">IF(A527="","",COUNTIF($A$3:$J$8,A527)*50 + IFERROR(C527,0))</f>
        <v/>
      </c>
      <c r="C527" s="40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3.9" x14ac:dyDescent="0.5">
      <c r="A528" s="29"/>
      <c r="B528" s="36" t="str">
        <f t="shared" si="2"/>
        <v/>
      </c>
      <c r="C528" s="40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3.9" x14ac:dyDescent="0.5">
      <c r="A529" s="29"/>
      <c r="B529" s="36" t="str">
        <f t="shared" si="2"/>
        <v/>
      </c>
      <c r="C529" s="40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3.9" x14ac:dyDescent="0.5">
      <c r="A530" s="29"/>
      <c r="B530" s="36" t="str">
        <f t="shared" si="2"/>
        <v/>
      </c>
      <c r="C530" s="40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3.9" x14ac:dyDescent="0.5">
      <c r="A531" s="29"/>
      <c r="B531" s="36" t="str">
        <f t="shared" si="2"/>
        <v/>
      </c>
      <c r="C531" s="40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3.9" x14ac:dyDescent="0.5">
      <c r="A532" s="29"/>
      <c r="B532" s="36" t="str">
        <f t="shared" si="2"/>
        <v/>
      </c>
      <c r="C532" s="40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3.9" x14ac:dyDescent="0.5">
      <c r="A533" s="29"/>
      <c r="B533" s="36" t="str">
        <f t="shared" si="2"/>
        <v/>
      </c>
      <c r="C533" s="40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3.9" x14ac:dyDescent="0.5">
      <c r="A534" s="29"/>
      <c r="B534" s="36" t="str">
        <f t="shared" si="2"/>
        <v/>
      </c>
      <c r="C534" s="40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3.9" x14ac:dyDescent="0.5">
      <c r="A535" s="29"/>
      <c r="B535" s="36" t="str">
        <f t="shared" si="2"/>
        <v/>
      </c>
      <c r="C535" s="40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3.9" x14ac:dyDescent="0.5">
      <c r="A536" s="29"/>
      <c r="B536" s="36" t="str">
        <f t="shared" si="2"/>
        <v/>
      </c>
      <c r="C536" s="40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3.9" x14ac:dyDescent="0.5">
      <c r="A537" s="29"/>
      <c r="B537" s="36" t="str">
        <f t="shared" si="2"/>
        <v/>
      </c>
      <c r="C537" s="40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3.9" x14ac:dyDescent="0.5">
      <c r="A538" s="29"/>
      <c r="B538" s="36" t="str">
        <f t="shared" si="2"/>
        <v/>
      </c>
      <c r="C538" s="40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3.9" x14ac:dyDescent="0.5">
      <c r="A539" s="29"/>
      <c r="B539" s="36" t="str">
        <f t="shared" si="2"/>
        <v/>
      </c>
      <c r="C539" s="40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3.9" x14ac:dyDescent="0.5">
      <c r="A540" s="29"/>
      <c r="B540" s="36" t="str">
        <f t="shared" si="2"/>
        <v/>
      </c>
      <c r="C540" s="40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3.9" x14ac:dyDescent="0.5">
      <c r="A541" s="29"/>
      <c r="B541" s="36" t="str">
        <f t="shared" si="2"/>
        <v/>
      </c>
      <c r="C541" s="40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3.9" x14ac:dyDescent="0.5">
      <c r="A542" s="29"/>
      <c r="B542" s="36" t="str">
        <f t="shared" si="2"/>
        <v/>
      </c>
      <c r="C542" s="40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3.9" x14ac:dyDescent="0.5">
      <c r="A543" s="29"/>
      <c r="B543" s="36" t="str">
        <f t="shared" si="2"/>
        <v/>
      </c>
      <c r="C543" s="40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3.9" x14ac:dyDescent="0.5">
      <c r="A544" s="29"/>
      <c r="B544" s="36" t="str">
        <f t="shared" si="2"/>
        <v/>
      </c>
      <c r="C544" s="40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3.9" x14ac:dyDescent="0.5">
      <c r="A545" s="29"/>
      <c r="B545" s="36" t="str">
        <f t="shared" si="2"/>
        <v/>
      </c>
      <c r="C545" s="40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3.9" x14ac:dyDescent="0.5">
      <c r="A546" s="29"/>
      <c r="B546" s="36" t="str">
        <f t="shared" si="2"/>
        <v/>
      </c>
      <c r="C546" s="40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3.9" x14ac:dyDescent="0.5">
      <c r="A547" s="29"/>
      <c r="B547" s="36" t="str">
        <f t="shared" si="2"/>
        <v/>
      </c>
      <c r="C547" s="40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3.9" x14ac:dyDescent="0.5">
      <c r="A548" s="29"/>
      <c r="B548" s="36" t="str">
        <f t="shared" si="2"/>
        <v/>
      </c>
      <c r="C548" s="40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3.9" x14ac:dyDescent="0.5">
      <c r="A549" s="29"/>
      <c r="B549" s="36" t="str">
        <f t="shared" si="2"/>
        <v/>
      </c>
      <c r="C549" s="40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3.9" x14ac:dyDescent="0.5">
      <c r="A550" s="29"/>
      <c r="B550" s="36" t="str">
        <f t="shared" si="2"/>
        <v/>
      </c>
      <c r="C550" s="40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3.9" x14ac:dyDescent="0.5">
      <c r="A551" s="29"/>
      <c r="B551" s="36" t="str">
        <f t="shared" si="2"/>
        <v/>
      </c>
      <c r="C551" s="40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3.9" x14ac:dyDescent="0.5">
      <c r="A552" s="29"/>
      <c r="B552" s="36" t="str">
        <f t="shared" si="2"/>
        <v/>
      </c>
      <c r="C552" s="40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3.9" x14ac:dyDescent="0.5">
      <c r="A553" s="29"/>
      <c r="B553" s="36" t="str">
        <f t="shared" si="2"/>
        <v/>
      </c>
      <c r="C553" s="40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3.9" x14ac:dyDescent="0.5">
      <c r="A554" s="29"/>
      <c r="B554" s="36" t="str">
        <f t="shared" si="2"/>
        <v/>
      </c>
      <c r="C554" s="40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3.9" x14ac:dyDescent="0.5">
      <c r="A555" s="29"/>
      <c r="B555" s="36" t="str">
        <f t="shared" si="2"/>
        <v/>
      </c>
      <c r="C555" s="40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3.9" x14ac:dyDescent="0.5">
      <c r="A556" s="29"/>
      <c r="B556" s="36" t="str">
        <f t="shared" si="2"/>
        <v/>
      </c>
      <c r="C556" s="40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3.9" x14ac:dyDescent="0.5">
      <c r="A557" s="29"/>
      <c r="B557" s="36" t="str">
        <f t="shared" si="2"/>
        <v/>
      </c>
      <c r="C557" s="40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3.9" x14ac:dyDescent="0.5">
      <c r="A558" s="29"/>
      <c r="B558" s="36" t="str">
        <f t="shared" si="2"/>
        <v/>
      </c>
      <c r="C558" s="40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3.9" x14ac:dyDescent="0.5">
      <c r="A559" s="29"/>
      <c r="B559" s="36" t="str">
        <f t="shared" si="2"/>
        <v/>
      </c>
      <c r="C559" s="40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3.9" x14ac:dyDescent="0.5">
      <c r="A560" s="29"/>
      <c r="B560" s="36" t="str">
        <f t="shared" si="2"/>
        <v/>
      </c>
      <c r="C560" s="40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3.9" x14ac:dyDescent="0.5">
      <c r="A561" s="29"/>
      <c r="B561" s="36" t="str">
        <f t="shared" si="2"/>
        <v/>
      </c>
      <c r="C561" s="40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3.9" x14ac:dyDescent="0.5">
      <c r="A562" s="29"/>
      <c r="B562" s="36" t="str">
        <f t="shared" si="2"/>
        <v/>
      </c>
      <c r="C562" s="40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3.9" x14ac:dyDescent="0.5">
      <c r="A563" s="29"/>
      <c r="B563" s="36" t="str">
        <f t="shared" si="2"/>
        <v/>
      </c>
      <c r="C563" s="40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3.9" x14ac:dyDescent="0.5">
      <c r="A564" s="29"/>
      <c r="B564" s="36" t="str">
        <f t="shared" si="2"/>
        <v/>
      </c>
      <c r="C564" s="40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3.9" x14ac:dyDescent="0.5">
      <c r="A565" s="29"/>
      <c r="B565" s="36" t="str">
        <f t="shared" si="2"/>
        <v/>
      </c>
      <c r="C565" s="40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3.9" x14ac:dyDescent="0.5">
      <c r="A566" s="29"/>
      <c r="B566" s="36" t="str">
        <f t="shared" si="2"/>
        <v/>
      </c>
      <c r="C566" s="40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3.9" x14ac:dyDescent="0.5">
      <c r="A567" s="29"/>
      <c r="B567" s="36" t="str">
        <f t="shared" si="2"/>
        <v/>
      </c>
      <c r="C567" s="40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3.9" x14ac:dyDescent="0.5">
      <c r="A568" s="29"/>
      <c r="B568" s="36" t="str">
        <f t="shared" si="2"/>
        <v/>
      </c>
      <c r="C568" s="40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3.9" x14ac:dyDescent="0.5">
      <c r="A569" s="29"/>
      <c r="B569" s="36" t="str">
        <f t="shared" si="2"/>
        <v/>
      </c>
      <c r="C569" s="40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3.9" x14ac:dyDescent="0.5">
      <c r="A570" s="29"/>
      <c r="B570" s="36" t="str">
        <f t="shared" si="2"/>
        <v/>
      </c>
      <c r="C570" s="40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3.9" x14ac:dyDescent="0.5">
      <c r="A571" s="29"/>
      <c r="B571" s="36" t="str">
        <f t="shared" si="2"/>
        <v/>
      </c>
      <c r="C571" s="40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3.9" x14ac:dyDescent="0.5">
      <c r="A572" s="29"/>
      <c r="B572" s="36" t="str">
        <f t="shared" si="2"/>
        <v/>
      </c>
      <c r="C572" s="40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3.9" x14ac:dyDescent="0.5">
      <c r="A573" s="29"/>
      <c r="B573" s="36" t="str">
        <f t="shared" si="2"/>
        <v/>
      </c>
      <c r="C573" s="40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3.9" x14ac:dyDescent="0.5">
      <c r="A574" s="29"/>
      <c r="B574" s="36" t="str">
        <f t="shared" si="2"/>
        <v/>
      </c>
      <c r="C574" s="40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3.9" x14ac:dyDescent="0.5">
      <c r="A575" s="29"/>
      <c r="B575" s="36" t="str">
        <f t="shared" si="2"/>
        <v/>
      </c>
      <c r="C575" s="40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3.9" x14ac:dyDescent="0.5">
      <c r="A576" s="29"/>
      <c r="B576" s="36" t="str">
        <f t="shared" si="2"/>
        <v/>
      </c>
      <c r="C576" s="40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3.9" x14ac:dyDescent="0.5">
      <c r="A577" s="29"/>
      <c r="B577" s="36" t="str">
        <f t="shared" si="2"/>
        <v/>
      </c>
      <c r="C577" s="40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3.9" x14ac:dyDescent="0.5">
      <c r="A578" s="29"/>
      <c r="B578" s="36" t="str">
        <f t="shared" si="2"/>
        <v/>
      </c>
      <c r="C578" s="40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3.9" x14ac:dyDescent="0.5">
      <c r="A579" s="29"/>
      <c r="B579" s="36" t="str">
        <f t="shared" si="2"/>
        <v/>
      </c>
      <c r="C579" s="40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3.9" x14ac:dyDescent="0.5">
      <c r="A580" s="29"/>
      <c r="B580" s="36" t="str">
        <f t="shared" si="2"/>
        <v/>
      </c>
      <c r="C580" s="40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3.9" x14ac:dyDescent="0.5">
      <c r="A581" s="29"/>
      <c r="B581" s="36" t="str">
        <f t="shared" si="2"/>
        <v/>
      </c>
      <c r="C581" s="40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3.9" x14ac:dyDescent="0.5">
      <c r="A582" s="29"/>
      <c r="B582" s="36" t="str">
        <f t="shared" si="2"/>
        <v/>
      </c>
      <c r="C582" s="40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3.9" x14ac:dyDescent="0.5">
      <c r="A583" s="29"/>
      <c r="B583" s="36" t="str">
        <f t="shared" si="2"/>
        <v/>
      </c>
      <c r="C583" s="40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3.9" x14ac:dyDescent="0.5">
      <c r="A584" s="29"/>
      <c r="B584" s="36" t="str">
        <f t="shared" si="2"/>
        <v/>
      </c>
      <c r="C584" s="40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3.9" x14ac:dyDescent="0.5">
      <c r="A585" s="29"/>
      <c r="B585" s="36" t="str">
        <f t="shared" si="2"/>
        <v/>
      </c>
      <c r="C585" s="40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3.9" x14ac:dyDescent="0.5">
      <c r="A586" s="29"/>
      <c r="B586" s="36" t="str">
        <f t="shared" si="2"/>
        <v/>
      </c>
      <c r="C586" s="40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3.9" x14ac:dyDescent="0.5">
      <c r="A587" s="29"/>
      <c r="B587" s="36" t="str">
        <f t="shared" si="2"/>
        <v/>
      </c>
      <c r="C587" s="40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3.9" x14ac:dyDescent="0.5">
      <c r="A588" s="29"/>
      <c r="B588" s="36" t="str">
        <f t="shared" si="2"/>
        <v/>
      </c>
      <c r="C588" s="40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3.9" x14ac:dyDescent="0.5">
      <c r="A589" s="29"/>
      <c r="B589" s="36" t="str">
        <f t="shared" si="2"/>
        <v/>
      </c>
      <c r="C589" s="40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3.9" x14ac:dyDescent="0.5">
      <c r="A590" s="29"/>
      <c r="B590" s="36" t="str">
        <f t="shared" si="2"/>
        <v/>
      </c>
      <c r="C590" s="40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3.9" x14ac:dyDescent="0.5">
      <c r="A591" s="29"/>
      <c r="B591" s="36" t="str">
        <f t="shared" si="2"/>
        <v/>
      </c>
      <c r="C591" s="40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3.9" x14ac:dyDescent="0.5">
      <c r="A592" s="29"/>
      <c r="B592" s="36" t="str">
        <f t="shared" si="2"/>
        <v/>
      </c>
      <c r="C592" s="40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3.9" x14ac:dyDescent="0.5">
      <c r="A593" s="29"/>
      <c r="B593" s="36" t="str">
        <f t="shared" si="2"/>
        <v/>
      </c>
      <c r="C593" s="40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3.9" x14ac:dyDescent="0.5">
      <c r="A594" s="29"/>
      <c r="B594" s="36" t="str">
        <f t="shared" si="2"/>
        <v/>
      </c>
      <c r="C594" s="40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3.9" x14ac:dyDescent="0.5">
      <c r="A595" s="29"/>
      <c r="B595" s="36" t="str">
        <f t="shared" si="2"/>
        <v/>
      </c>
      <c r="C595" s="40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3.9" x14ac:dyDescent="0.5">
      <c r="A596" s="29"/>
      <c r="B596" s="36" t="str">
        <f t="shared" si="2"/>
        <v/>
      </c>
      <c r="C596" s="40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3.9" x14ac:dyDescent="0.5">
      <c r="A597" s="29"/>
      <c r="B597" s="36" t="str">
        <f t="shared" si="2"/>
        <v/>
      </c>
      <c r="C597" s="40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3.9" x14ac:dyDescent="0.5">
      <c r="A598" s="29"/>
      <c r="B598" s="36" t="str">
        <f t="shared" si="2"/>
        <v/>
      </c>
      <c r="C598" s="40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3.9" x14ac:dyDescent="0.5">
      <c r="A599" s="29"/>
      <c r="B599" s="36" t="str">
        <f t="shared" si="2"/>
        <v/>
      </c>
      <c r="C599" s="40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3.9" x14ac:dyDescent="0.5">
      <c r="A600" s="29"/>
      <c r="B600" s="36" t="str">
        <f t="shared" si="2"/>
        <v/>
      </c>
      <c r="C600" s="40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3.9" x14ac:dyDescent="0.5">
      <c r="A601" s="29"/>
      <c r="B601" s="36" t="str">
        <f t="shared" si="2"/>
        <v/>
      </c>
      <c r="C601" s="40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3.9" x14ac:dyDescent="0.5">
      <c r="A602" s="29"/>
      <c r="B602" s="36" t="str">
        <f t="shared" si="2"/>
        <v/>
      </c>
      <c r="C602" s="40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3.9" x14ac:dyDescent="0.5">
      <c r="A603" s="29"/>
      <c r="B603" s="36" t="str">
        <f t="shared" si="2"/>
        <v/>
      </c>
      <c r="C603" s="40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3.9" x14ac:dyDescent="0.5">
      <c r="A604" s="29"/>
      <c r="B604" s="36" t="str">
        <f t="shared" si="2"/>
        <v/>
      </c>
      <c r="C604" s="40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3.9" x14ac:dyDescent="0.5">
      <c r="A605" s="29"/>
      <c r="B605" s="36" t="str">
        <f t="shared" si="2"/>
        <v/>
      </c>
      <c r="C605" s="40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3.9" x14ac:dyDescent="0.5">
      <c r="A606" s="29"/>
      <c r="B606" s="36" t="str">
        <f t="shared" si="2"/>
        <v/>
      </c>
      <c r="C606" s="40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3.9" x14ac:dyDescent="0.5">
      <c r="A607" s="29"/>
      <c r="B607" s="36" t="str">
        <f t="shared" si="2"/>
        <v/>
      </c>
      <c r="C607" s="40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3.9" x14ac:dyDescent="0.5">
      <c r="A608" s="29"/>
      <c r="B608" s="36" t="str">
        <f t="shared" si="2"/>
        <v/>
      </c>
      <c r="C608" s="40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3.9" x14ac:dyDescent="0.5">
      <c r="A609" s="29"/>
      <c r="B609" s="36" t="str">
        <f t="shared" si="2"/>
        <v/>
      </c>
      <c r="C609" s="40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3.9" x14ac:dyDescent="0.5">
      <c r="A610" s="29"/>
      <c r="B610" s="36" t="str">
        <f t="shared" si="2"/>
        <v/>
      </c>
      <c r="C610" s="40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3.9" x14ac:dyDescent="0.5">
      <c r="A611" s="29"/>
      <c r="B611" s="36" t="str">
        <f t="shared" si="2"/>
        <v/>
      </c>
      <c r="C611" s="40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3.9" x14ac:dyDescent="0.5">
      <c r="A612" s="29"/>
      <c r="B612" s="36" t="str">
        <f t="shared" si="2"/>
        <v/>
      </c>
      <c r="C612" s="40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3.9" x14ac:dyDescent="0.5">
      <c r="A613" s="29"/>
      <c r="B613" s="36" t="str">
        <f t="shared" si="2"/>
        <v/>
      </c>
      <c r="C613" s="40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3.9" x14ac:dyDescent="0.5">
      <c r="A614" s="29"/>
      <c r="B614" s="36" t="str">
        <f t="shared" si="2"/>
        <v/>
      </c>
      <c r="C614" s="40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3.9" x14ac:dyDescent="0.5">
      <c r="A615" s="29"/>
      <c r="B615" s="36" t="str">
        <f t="shared" si="2"/>
        <v/>
      </c>
      <c r="C615" s="40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3.9" x14ac:dyDescent="0.5">
      <c r="A616" s="29"/>
      <c r="B616" s="36" t="str">
        <f t="shared" si="2"/>
        <v/>
      </c>
      <c r="C616" s="40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3.9" x14ac:dyDescent="0.5">
      <c r="A617" s="29"/>
      <c r="B617" s="36" t="str">
        <f t="shared" si="2"/>
        <v/>
      </c>
      <c r="C617" s="40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3.9" x14ac:dyDescent="0.5">
      <c r="A618" s="29"/>
      <c r="B618" s="36" t="str">
        <f t="shared" si="2"/>
        <v/>
      </c>
      <c r="C618" s="40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3.9" x14ac:dyDescent="0.5">
      <c r="A619" s="29"/>
      <c r="B619" s="36" t="str">
        <f t="shared" si="2"/>
        <v/>
      </c>
      <c r="C619" s="40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3.9" x14ac:dyDescent="0.5">
      <c r="A620" s="29"/>
      <c r="B620" s="36" t="str">
        <f t="shared" si="2"/>
        <v/>
      </c>
      <c r="C620" s="40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3.9" x14ac:dyDescent="0.5">
      <c r="A621" s="29"/>
      <c r="B621" s="36" t="str">
        <f t="shared" si="2"/>
        <v/>
      </c>
      <c r="C621" s="40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3.9" x14ac:dyDescent="0.5">
      <c r="A622" s="29"/>
      <c r="B622" s="36" t="str">
        <f t="shared" si="2"/>
        <v/>
      </c>
      <c r="C622" s="40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3.9" x14ac:dyDescent="0.5">
      <c r="A623" s="29"/>
      <c r="B623" s="36" t="str">
        <f t="shared" si="2"/>
        <v/>
      </c>
      <c r="C623" s="40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3.9" x14ac:dyDescent="0.5">
      <c r="A624" s="29"/>
      <c r="B624" s="36" t="str">
        <f t="shared" si="2"/>
        <v/>
      </c>
      <c r="C624" s="40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3.9" x14ac:dyDescent="0.5">
      <c r="A625" s="29"/>
      <c r="B625" s="36" t="str">
        <f t="shared" si="2"/>
        <v/>
      </c>
      <c r="C625" s="40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3.9" x14ac:dyDescent="0.5">
      <c r="A626" s="29"/>
      <c r="B626" s="36" t="str">
        <f t="shared" si="2"/>
        <v/>
      </c>
      <c r="C626" s="40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3.9" x14ac:dyDescent="0.5">
      <c r="A627" s="29"/>
      <c r="B627" s="36" t="str">
        <f t="shared" si="2"/>
        <v/>
      </c>
      <c r="C627" s="40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3.9" x14ac:dyDescent="0.5">
      <c r="A628" s="29"/>
      <c r="B628" s="36" t="str">
        <f t="shared" si="2"/>
        <v/>
      </c>
      <c r="C628" s="40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3.9" x14ac:dyDescent="0.5">
      <c r="A629" s="29"/>
      <c r="B629" s="36" t="str">
        <f t="shared" si="2"/>
        <v/>
      </c>
      <c r="C629" s="40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3.9" x14ac:dyDescent="0.5">
      <c r="A630" s="29"/>
      <c r="B630" s="36" t="str">
        <f t="shared" si="2"/>
        <v/>
      </c>
      <c r="C630" s="40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3.9" x14ac:dyDescent="0.5">
      <c r="A631" s="29"/>
      <c r="B631" s="36" t="str">
        <f t="shared" si="2"/>
        <v/>
      </c>
      <c r="C631" s="40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3.9" x14ac:dyDescent="0.5">
      <c r="A632" s="29"/>
      <c r="B632" s="36" t="str">
        <f t="shared" si="2"/>
        <v/>
      </c>
      <c r="C632" s="40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3.9" x14ac:dyDescent="0.5">
      <c r="A633" s="29"/>
      <c r="B633" s="36" t="str">
        <f t="shared" si="2"/>
        <v/>
      </c>
      <c r="C633" s="40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3.9" x14ac:dyDescent="0.5">
      <c r="A634" s="29"/>
      <c r="B634" s="36" t="str">
        <f t="shared" si="2"/>
        <v/>
      </c>
      <c r="C634" s="40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3.9" x14ac:dyDescent="0.5">
      <c r="A635" s="29"/>
      <c r="B635" s="36" t="str">
        <f t="shared" si="2"/>
        <v/>
      </c>
      <c r="C635" s="40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3.9" x14ac:dyDescent="0.5">
      <c r="A636" s="29"/>
      <c r="B636" s="36" t="str">
        <f t="shared" si="2"/>
        <v/>
      </c>
      <c r="C636" s="40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3.9" x14ac:dyDescent="0.5">
      <c r="A637" s="29"/>
      <c r="B637" s="36" t="str">
        <f t="shared" si="2"/>
        <v/>
      </c>
      <c r="C637" s="40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3.9" x14ac:dyDescent="0.5">
      <c r="A638" s="29"/>
      <c r="B638" s="36" t="str">
        <f t="shared" si="2"/>
        <v/>
      </c>
      <c r="C638" s="40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3.9" x14ac:dyDescent="0.5">
      <c r="A639" s="29"/>
      <c r="B639" s="36" t="str">
        <f t="shared" si="2"/>
        <v/>
      </c>
      <c r="C639" s="40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3.9" x14ac:dyDescent="0.5">
      <c r="A640" s="29"/>
      <c r="B640" s="36" t="str">
        <f t="shared" si="2"/>
        <v/>
      </c>
      <c r="C640" s="40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3.9" x14ac:dyDescent="0.5">
      <c r="A641" s="29"/>
      <c r="B641" s="36" t="str">
        <f t="shared" si="2"/>
        <v/>
      </c>
      <c r="C641" s="40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3.9" x14ac:dyDescent="0.5">
      <c r="A642" s="29"/>
      <c r="B642" s="36" t="str">
        <f t="shared" si="2"/>
        <v/>
      </c>
      <c r="C642" s="40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3.9" x14ac:dyDescent="0.5">
      <c r="A643" s="29"/>
      <c r="B643" s="36" t="str">
        <f t="shared" si="2"/>
        <v/>
      </c>
      <c r="C643" s="40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3.9" x14ac:dyDescent="0.5">
      <c r="A644" s="29"/>
      <c r="B644" s="36" t="str">
        <f t="shared" si="2"/>
        <v/>
      </c>
      <c r="C644" s="40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3.9" x14ac:dyDescent="0.5">
      <c r="A645" s="29"/>
      <c r="B645" s="36" t="str">
        <f t="shared" si="2"/>
        <v/>
      </c>
      <c r="C645" s="40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3.9" x14ac:dyDescent="0.5">
      <c r="A646" s="29"/>
      <c r="B646" s="36" t="str">
        <f t="shared" si="2"/>
        <v/>
      </c>
      <c r="C646" s="40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3.9" x14ac:dyDescent="0.5">
      <c r="A647" s="29"/>
      <c r="B647" s="36" t="str">
        <f t="shared" si="2"/>
        <v/>
      </c>
      <c r="C647" s="40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3.9" x14ac:dyDescent="0.5">
      <c r="A648" s="29"/>
      <c r="B648" s="36" t="str">
        <f t="shared" si="2"/>
        <v/>
      </c>
      <c r="C648" s="40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3.9" x14ac:dyDescent="0.5">
      <c r="A649" s="29"/>
      <c r="B649" s="36" t="str">
        <f t="shared" si="2"/>
        <v/>
      </c>
      <c r="C649" s="40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3.9" x14ac:dyDescent="0.5">
      <c r="A650" s="29"/>
      <c r="B650" s="36" t="str">
        <f t="shared" si="2"/>
        <v/>
      </c>
      <c r="C650" s="40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3.9" x14ac:dyDescent="0.5">
      <c r="A651" s="29"/>
      <c r="B651" s="36" t="str">
        <f t="shared" si="2"/>
        <v/>
      </c>
      <c r="C651" s="40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3.9" x14ac:dyDescent="0.5">
      <c r="A652" s="29"/>
      <c r="B652" s="36" t="str">
        <f t="shared" si="2"/>
        <v/>
      </c>
      <c r="C652" s="40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3.9" x14ac:dyDescent="0.5">
      <c r="A653" s="29"/>
      <c r="B653" s="36" t="str">
        <f t="shared" si="2"/>
        <v/>
      </c>
      <c r="C653" s="40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3.9" x14ac:dyDescent="0.5">
      <c r="A654" s="29"/>
      <c r="B654" s="36" t="str">
        <f t="shared" si="2"/>
        <v/>
      </c>
      <c r="C654" s="40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3.9" x14ac:dyDescent="0.5">
      <c r="A655" s="29"/>
      <c r="B655" s="36" t="str">
        <f t="shared" si="2"/>
        <v/>
      </c>
      <c r="C655" s="40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3.9" x14ac:dyDescent="0.5">
      <c r="A656" s="29"/>
      <c r="B656" s="36" t="str">
        <f t="shared" si="2"/>
        <v/>
      </c>
      <c r="C656" s="40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3.9" x14ac:dyDescent="0.5">
      <c r="A657" s="29"/>
      <c r="B657" s="36" t="str">
        <f t="shared" si="2"/>
        <v/>
      </c>
      <c r="C657" s="40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3.9" x14ac:dyDescent="0.5">
      <c r="A658" s="29"/>
      <c r="B658" s="36" t="str">
        <f t="shared" si="2"/>
        <v/>
      </c>
      <c r="C658" s="40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3.9" x14ac:dyDescent="0.5">
      <c r="A659" s="29"/>
      <c r="B659" s="36" t="str">
        <f t="shared" si="2"/>
        <v/>
      </c>
      <c r="C659" s="40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3.9" x14ac:dyDescent="0.5">
      <c r="A660" s="29"/>
      <c r="B660" s="36" t="str">
        <f t="shared" si="2"/>
        <v/>
      </c>
      <c r="C660" s="40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3.9" x14ac:dyDescent="0.5">
      <c r="A661" s="29"/>
      <c r="B661" s="36" t="str">
        <f t="shared" si="2"/>
        <v/>
      </c>
      <c r="C661" s="40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3.9" x14ac:dyDescent="0.5">
      <c r="A662" s="29"/>
      <c r="B662" s="36" t="str">
        <f t="shared" si="2"/>
        <v/>
      </c>
      <c r="C662" s="40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3.9" x14ac:dyDescent="0.5">
      <c r="A663" s="29"/>
      <c r="B663" s="36" t="str">
        <f t="shared" si="2"/>
        <v/>
      </c>
      <c r="C663" s="40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3.9" x14ac:dyDescent="0.5">
      <c r="A664" s="29"/>
      <c r="B664" s="36" t="str">
        <f t="shared" si="2"/>
        <v/>
      </c>
      <c r="C664" s="40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3.9" x14ac:dyDescent="0.5">
      <c r="A665" s="29"/>
      <c r="B665" s="36" t="str">
        <f t="shared" si="2"/>
        <v/>
      </c>
      <c r="C665" s="40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3.9" x14ac:dyDescent="0.5">
      <c r="A666" s="29"/>
      <c r="B666" s="36" t="str">
        <f t="shared" si="2"/>
        <v/>
      </c>
      <c r="C666" s="40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3.9" x14ac:dyDescent="0.5">
      <c r="A667" s="29"/>
      <c r="B667" s="36" t="str">
        <f t="shared" si="2"/>
        <v/>
      </c>
      <c r="C667" s="40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3.9" x14ac:dyDescent="0.5">
      <c r="A668" s="29"/>
      <c r="B668" s="36" t="str">
        <f t="shared" si="2"/>
        <v/>
      </c>
      <c r="C668" s="40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3.9" x14ac:dyDescent="0.5">
      <c r="A669" s="29"/>
      <c r="B669" s="36" t="str">
        <f t="shared" si="2"/>
        <v/>
      </c>
      <c r="C669" s="40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3.9" x14ac:dyDescent="0.5">
      <c r="A670" s="29"/>
      <c r="B670" s="36" t="str">
        <f t="shared" si="2"/>
        <v/>
      </c>
      <c r="C670" s="40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3.9" x14ac:dyDescent="0.5">
      <c r="A671" s="29"/>
      <c r="B671" s="36" t="str">
        <f t="shared" si="2"/>
        <v/>
      </c>
      <c r="C671" s="40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3.9" x14ac:dyDescent="0.5">
      <c r="A672" s="29"/>
      <c r="B672" s="36" t="str">
        <f t="shared" si="2"/>
        <v/>
      </c>
      <c r="C672" s="40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3.9" x14ac:dyDescent="0.5">
      <c r="A673" s="29"/>
      <c r="B673" s="36" t="str">
        <f t="shared" si="2"/>
        <v/>
      </c>
      <c r="C673" s="40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3.9" x14ac:dyDescent="0.5">
      <c r="A674" s="29"/>
      <c r="B674" s="36" t="str">
        <f t="shared" si="2"/>
        <v/>
      </c>
      <c r="C674" s="40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3.9" x14ac:dyDescent="0.5">
      <c r="A675" s="29"/>
      <c r="B675" s="36" t="str">
        <f t="shared" si="2"/>
        <v/>
      </c>
      <c r="C675" s="40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3.9" x14ac:dyDescent="0.5">
      <c r="A676" s="29"/>
      <c r="B676" s="36" t="str">
        <f t="shared" si="2"/>
        <v/>
      </c>
      <c r="C676" s="40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3.9" x14ac:dyDescent="0.5">
      <c r="A677" s="29"/>
      <c r="B677" s="36" t="str">
        <f t="shared" si="2"/>
        <v/>
      </c>
      <c r="C677" s="40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3.9" x14ac:dyDescent="0.5">
      <c r="A678" s="29"/>
      <c r="B678" s="36" t="str">
        <f t="shared" si="2"/>
        <v/>
      </c>
      <c r="C678" s="40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3.9" x14ac:dyDescent="0.5">
      <c r="A679" s="29"/>
      <c r="B679" s="36" t="str">
        <f t="shared" si="2"/>
        <v/>
      </c>
      <c r="C679" s="40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3.9" x14ac:dyDescent="0.5">
      <c r="A680" s="29"/>
      <c r="B680" s="36" t="str">
        <f t="shared" si="2"/>
        <v/>
      </c>
      <c r="C680" s="40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3.9" x14ac:dyDescent="0.5">
      <c r="A681" s="29"/>
      <c r="B681" s="36" t="str">
        <f t="shared" si="2"/>
        <v/>
      </c>
      <c r="C681" s="40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3.9" x14ac:dyDescent="0.5">
      <c r="A682" s="29"/>
      <c r="B682" s="36" t="str">
        <f t="shared" si="2"/>
        <v/>
      </c>
      <c r="C682" s="40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3.9" x14ac:dyDescent="0.5">
      <c r="A683" s="29"/>
      <c r="B683" s="36" t="str">
        <f t="shared" si="2"/>
        <v/>
      </c>
      <c r="C683" s="40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3.9" x14ac:dyDescent="0.5">
      <c r="A684" s="29"/>
      <c r="B684" s="36" t="str">
        <f t="shared" si="2"/>
        <v/>
      </c>
      <c r="C684" s="40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3.9" x14ac:dyDescent="0.5">
      <c r="A685" s="29"/>
      <c r="B685" s="36" t="str">
        <f t="shared" si="2"/>
        <v/>
      </c>
      <c r="C685" s="40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3.9" x14ac:dyDescent="0.5">
      <c r="A686" s="29"/>
      <c r="B686" s="36" t="str">
        <f t="shared" si="2"/>
        <v/>
      </c>
      <c r="C686" s="40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3.9" x14ac:dyDescent="0.5">
      <c r="A687" s="29"/>
      <c r="B687" s="36" t="str">
        <f t="shared" si="2"/>
        <v/>
      </c>
      <c r="C687" s="40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3.9" x14ac:dyDescent="0.5">
      <c r="A688" s="29"/>
      <c r="B688" s="36" t="str">
        <f t="shared" si="2"/>
        <v/>
      </c>
      <c r="C688" s="40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3.9" x14ac:dyDescent="0.5">
      <c r="A689" s="29"/>
      <c r="B689" s="36" t="str">
        <f t="shared" si="2"/>
        <v/>
      </c>
      <c r="C689" s="40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3.9" x14ac:dyDescent="0.5">
      <c r="A690" s="29"/>
      <c r="B690" s="36" t="str">
        <f t="shared" si="2"/>
        <v/>
      </c>
      <c r="C690" s="40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3.9" x14ac:dyDescent="0.5">
      <c r="A691" s="29"/>
      <c r="B691" s="36" t="str">
        <f t="shared" si="2"/>
        <v/>
      </c>
      <c r="C691" s="40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3.9" x14ac:dyDescent="0.5">
      <c r="A692" s="29"/>
      <c r="B692" s="36" t="str">
        <f t="shared" si="2"/>
        <v/>
      </c>
      <c r="C692" s="40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3.9" x14ac:dyDescent="0.5">
      <c r="A693" s="29"/>
      <c r="B693" s="36" t="str">
        <f t="shared" si="2"/>
        <v/>
      </c>
      <c r="C693" s="40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3.9" x14ac:dyDescent="0.5">
      <c r="A694" s="29"/>
      <c r="B694" s="36" t="str">
        <f t="shared" si="2"/>
        <v/>
      </c>
      <c r="C694" s="40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3.9" x14ac:dyDescent="0.5">
      <c r="A695" s="29"/>
      <c r="B695" s="36" t="str">
        <f t="shared" si="2"/>
        <v/>
      </c>
      <c r="C695" s="40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3.9" x14ac:dyDescent="0.5">
      <c r="A696" s="29"/>
      <c r="B696" s="36" t="str">
        <f t="shared" si="2"/>
        <v/>
      </c>
      <c r="C696" s="40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3.9" x14ac:dyDescent="0.5">
      <c r="A697" s="29"/>
      <c r="B697" s="36" t="str">
        <f t="shared" si="2"/>
        <v/>
      </c>
      <c r="C697" s="40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3.9" x14ac:dyDescent="0.5">
      <c r="A698" s="29"/>
      <c r="B698" s="36" t="str">
        <f t="shared" si="2"/>
        <v/>
      </c>
      <c r="C698" s="40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3.9" x14ac:dyDescent="0.5">
      <c r="A699" s="29"/>
      <c r="B699" s="36" t="str">
        <f t="shared" si="2"/>
        <v/>
      </c>
      <c r="C699" s="40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3.9" x14ac:dyDescent="0.5">
      <c r="A700" s="29"/>
      <c r="B700" s="36" t="str">
        <f t="shared" si="2"/>
        <v/>
      </c>
      <c r="C700" s="40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3.9" x14ac:dyDescent="0.5">
      <c r="A701" s="29"/>
      <c r="B701" s="36" t="str">
        <f t="shared" si="2"/>
        <v/>
      </c>
      <c r="C701" s="40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3.9" x14ac:dyDescent="0.5">
      <c r="A702" s="29"/>
      <c r="B702" s="36" t="str">
        <f t="shared" si="2"/>
        <v/>
      </c>
      <c r="C702" s="40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3.9" x14ac:dyDescent="0.5">
      <c r="A703" s="29"/>
      <c r="B703" s="36" t="str">
        <f t="shared" si="2"/>
        <v/>
      </c>
      <c r="C703" s="40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3.9" x14ac:dyDescent="0.5">
      <c r="A704" s="29"/>
      <c r="B704" s="36" t="str">
        <f t="shared" si="2"/>
        <v/>
      </c>
      <c r="C704" s="40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3.9" x14ac:dyDescent="0.5">
      <c r="A705" s="29"/>
      <c r="B705" s="36" t="str">
        <f t="shared" si="2"/>
        <v/>
      </c>
      <c r="C705" s="40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3.9" x14ac:dyDescent="0.5">
      <c r="A706" s="29"/>
      <c r="B706" s="36" t="str">
        <f t="shared" si="2"/>
        <v/>
      </c>
      <c r="C706" s="40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3.9" x14ac:dyDescent="0.5">
      <c r="A707" s="29"/>
      <c r="B707" s="36" t="str">
        <f t="shared" si="2"/>
        <v/>
      </c>
      <c r="C707" s="40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3.9" x14ac:dyDescent="0.5">
      <c r="A708" s="29"/>
      <c r="B708" s="36" t="str">
        <f t="shared" si="2"/>
        <v/>
      </c>
      <c r="C708" s="40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3.9" x14ac:dyDescent="0.5">
      <c r="A709" s="29"/>
      <c r="B709" s="36" t="str">
        <f t="shared" si="2"/>
        <v/>
      </c>
      <c r="C709" s="40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3.9" x14ac:dyDescent="0.5">
      <c r="A710" s="29"/>
      <c r="B710" s="36" t="str">
        <f t="shared" si="2"/>
        <v/>
      </c>
      <c r="C710" s="40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3.9" x14ac:dyDescent="0.5">
      <c r="A711" s="29"/>
      <c r="B711" s="36" t="str">
        <f t="shared" si="2"/>
        <v/>
      </c>
      <c r="C711" s="40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3.9" x14ac:dyDescent="0.5">
      <c r="A712" s="29"/>
      <c r="B712" s="36" t="str">
        <f t="shared" si="2"/>
        <v/>
      </c>
      <c r="C712" s="40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3.9" x14ac:dyDescent="0.5">
      <c r="A713" s="29"/>
      <c r="B713" s="36" t="str">
        <f t="shared" si="2"/>
        <v/>
      </c>
      <c r="C713" s="40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3.9" x14ac:dyDescent="0.5">
      <c r="A714" s="29"/>
      <c r="B714" s="36" t="str">
        <f t="shared" si="2"/>
        <v/>
      </c>
      <c r="C714" s="40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3.9" x14ac:dyDescent="0.5">
      <c r="A715" s="29"/>
      <c r="B715" s="36" t="str">
        <f t="shared" si="2"/>
        <v/>
      </c>
      <c r="C715" s="40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3.9" x14ac:dyDescent="0.5">
      <c r="A716" s="29"/>
      <c r="B716" s="36" t="str">
        <f t="shared" si="2"/>
        <v/>
      </c>
      <c r="C716" s="40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3.9" x14ac:dyDescent="0.5">
      <c r="A717" s="29"/>
      <c r="B717" s="36" t="str">
        <f t="shared" si="2"/>
        <v/>
      </c>
      <c r="C717" s="40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3.9" x14ac:dyDescent="0.5">
      <c r="A718" s="29"/>
      <c r="B718" s="36" t="str">
        <f t="shared" si="2"/>
        <v/>
      </c>
      <c r="C718" s="40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3.9" x14ac:dyDescent="0.5">
      <c r="A719" s="29"/>
      <c r="B719" s="36" t="str">
        <f t="shared" si="2"/>
        <v/>
      </c>
      <c r="C719" s="40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3.9" x14ac:dyDescent="0.5">
      <c r="A720" s="29"/>
      <c r="B720" s="36" t="str">
        <f t="shared" si="2"/>
        <v/>
      </c>
      <c r="C720" s="40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3.9" x14ac:dyDescent="0.5">
      <c r="A721" s="29"/>
      <c r="B721" s="36" t="str">
        <f t="shared" si="2"/>
        <v/>
      </c>
      <c r="C721" s="40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3.9" x14ac:dyDescent="0.5">
      <c r="A722" s="29"/>
      <c r="B722" s="36" t="str">
        <f t="shared" si="2"/>
        <v/>
      </c>
      <c r="C722" s="40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3.9" x14ac:dyDescent="0.5">
      <c r="A723" s="29"/>
      <c r="B723" s="36" t="str">
        <f t="shared" si="2"/>
        <v/>
      </c>
      <c r="C723" s="40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3.9" x14ac:dyDescent="0.5">
      <c r="A724" s="29"/>
      <c r="B724" s="36" t="str">
        <f t="shared" si="2"/>
        <v/>
      </c>
      <c r="C724" s="40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3.9" x14ac:dyDescent="0.5">
      <c r="A725" s="29"/>
      <c r="B725" s="36" t="str">
        <f t="shared" si="2"/>
        <v/>
      </c>
      <c r="C725" s="40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3.9" x14ac:dyDescent="0.5">
      <c r="A726" s="29"/>
      <c r="B726" s="36" t="str">
        <f t="shared" si="2"/>
        <v/>
      </c>
      <c r="C726" s="40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3.9" x14ac:dyDescent="0.5">
      <c r="A727" s="29"/>
      <c r="B727" s="36" t="str">
        <f t="shared" si="2"/>
        <v/>
      </c>
      <c r="C727" s="40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3.9" x14ac:dyDescent="0.5">
      <c r="A728" s="29"/>
      <c r="B728" s="36" t="str">
        <f t="shared" si="2"/>
        <v/>
      </c>
      <c r="C728" s="40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3.9" x14ac:dyDescent="0.5">
      <c r="A729" s="29"/>
      <c r="B729" s="36" t="str">
        <f t="shared" si="2"/>
        <v/>
      </c>
      <c r="C729" s="40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3.9" x14ac:dyDescent="0.5">
      <c r="A730" s="29"/>
      <c r="B730" s="36" t="str">
        <f t="shared" si="2"/>
        <v/>
      </c>
      <c r="C730" s="40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3.9" x14ac:dyDescent="0.5">
      <c r="A731" s="29"/>
      <c r="B731" s="36" t="str">
        <f t="shared" si="2"/>
        <v/>
      </c>
      <c r="C731" s="40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3.9" x14ac:dyDescent="0.5">
      <c r="A732" s="29"/>
      <c r="B732" s="36" t="str">
        <f t="shared" si="2"/>
        <v/>
      </c>
      <c r="C732" s="40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3.9" x14ac:dyDescent="0.5">
      <c r="A733" s="29"/>
      <c r="B733" s="36" t="str">
        <f t="shared" si="2"/>
        <v/>
      </c>
      <c r="C733" s="40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3.9" x14ac:dyDescent="0.5">
      <c r="A734" s="29"/>
      <c r="B734" s="36" t="str">
        <f t="shared" si="2"/>
        <v/>
      </c>
      <c r="C734" s="40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3.9" x14ac:dyDescent="0.5">
      <c r="A735" s="29"/>
      <c r="B735" s="36" t="str">
        <f t="shared" si="2"/>
        <v/>
      </c>
      <c r="C735" s="40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3.9" x14ac:dyDescent="0.5">
      <c r="A736" s="29"/>
      <c r="B736" s="36" t="str">
        <f t="shared" si="2"/>
        <v/>
      </c>
      <c r="C736" s="40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3.9" x14ac:dyDescent="0.5">
      <c r="A737" s="29"/>
      <c r="B737" s="36" t="str">
        <f t="shared" si="2"/>
        <v/>
      </c>
      <c r="C737" s="40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3.9" x14ac:dyDescent="0.5">
      <c r="A738" s="29"/>
      <c r="B738" s="36" t="str">
        <f t="shared" si="2"/>
        <v/>
      </c>
      <c r="C738" s="40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3.9" x14ac:dyDescent="0.5">
      <c r="A739" s="29"/>
      <c r="B739" s="36" t="str">
        <f t="shared" si="2"/>
        <v/>
      </c>
      <c r="C739" s="40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3.9" x14ac:dyDescent="0.5">
      <c r="A740" s="29"/>
      <c r="B740" s="36" t="str">
        <f t="shared" si="2"/>
        <v/>
      </c>
      <c r="C740" s="40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3.9" x14ac:dyDescent="0.5">
      <c r="A741" s="29"/>
      <c r="B741" s="36" t="str">
        <f t="shared" si="2"/>
        <v/>
      </c>
      <c r="C741" s="40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3.9" x14ac:dyDescent="0.5">
      <c r="A742" s="29"/>
      <c r="B742" s="36" t="str">
        <f t="shared" si="2"/>
        <v/>
      </c>
      <c r="C742" s="40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3.9" x14ac:dyDescent="0.5">
      <c r="A743" s="29"/>
      <c r="B743" s="36" t="str">
        <f t="shared" si="2"/>
        <v/>
      </c>
      <c r="C743" s="40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3.9" x14ac:dyDescent="0.5">
      <c r="A744" s="29"/>
      <c r="B744" s="36" t="str">
        <f t="shared" si="2"/>
        <v/>
      </c>
      <c r="C744" s="40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3.9" x14ac:dyDescent="0.5">
      <c r="A745" s="29"/>
      <c r="B745" s="36" t="str">
        <f t="shared" si="2"/>
        <v/>
      </c>
      <c r="C745" s="40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3.9" x14ac:dyDescent="0.5">
      <c r="A746" s="29"/>
      <c r="B746" s="36" t="str">
        <f t="shared" si="2"/>
        <v/>
      </c>
      <c r="C746" s="40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3.9" x14ac:dyDescent="0.5">
      <c r="A747" s="29"/>
      <c r="B747" s="36" t="str">
        <f t="shared" si="2"/>
        <v/>
      </c>
      <c r="C747" s="40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3.9" x14ac:dyDescent="0.5">
      <c r="A748" s="29"/>
      <c r="B748" s="36" t="str">
        <f t="shared" si="2"/>
        <v/>
      </c>
      <c r="C748" s="40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3.9" x14ac:dyDescent="0.5">
      <c r="A749" s="29"/>
      <c r="B749" s="36" t="str">
        <f t="shared" si="2"/>
        <v/>
      </c>
      <c r="C749" s="40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3.9" x14ac:dyDescent="0.5">
      <c r="A750" s="29"/>
      <c r="B750" s="36" t="str">
        <f t="shared" si="2"/>
        <v/>
      </c>
      <c r="C750" s="40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3.9" x14ac:dyDescent="0.5">
      <c r="A751" s="29"/>
      <c r="B751" s="36" t="str">
        <f t="shared" si="2"/>
        <v/>
      </c>
      <c r="C751" s="40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3.9" x14ac:dyDescent="0.5">
      <c r="A752" s="29"/>
      <c r="B752" s="36" t="str">
        <f t="shared" si="2"/>
        <v/>
      </c>
      <c r="C752" s="40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3.9" x14ac:dyDescent="0.5">
      <c r="A753" s="29"/>
      <c r="B753" s="36" t="str">
        <f t="shared" si="2"/>
        <v/>
      </c>
      <c r="C753" s="40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3.9" x14ac:dyDescent="0.5">
      <c r="A754" s="29"/>
      <c r="B754" s="36" t="str">
        <f t="shared" si="2"/>
        <v/>
      </c>
      <c r="C754" s="40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3.9" x14ac:dyDescent="0.5">
      <c r="A755" s="29"/>
      <c r="B755" s="36" t="str">
        <f t="shared" si="2"/>
        <v/>
      </c>
      <c r="C755" s="40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3.9" x14ac:dyDescent="0.5">
      <c r="A756" s="29"/>
      <c r="B756" s="36" t="str">
        <f t="shared" si="2"/>
        <v/>
      </c>
      <c r="C756" s="40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3.9" x14ac:dyDescent="0.5">
      <c r="A757" s="29"/>
      <c r="B757" s="36" t="str">
        <f t="shared" si="2"/>
        <v/>
      </c>
      <c r="C757" s="40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3.9" x14ac:dyDescent="0.5">
      <c r="A758" s="29"/>
      <c r="B758" s="36" t="str">
        <f t="shared" si="2"/>
        <v/>
      </c>
      <c r="C758" s="40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3.9" x14ac:dyDescent="0.5">
      <c r="A759" s="29"/>
      <c r="B759" s="36" t="str">
        <f t="shared" si="2"/>
        <v/>
      </c>
      <c r="C759" s="40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3.9" x14ac:dyDescent="0.5">
      <c r="A760" s="29"/>
      <c r="B760" s="36" t="str">
        <f t="shared" si="2"/>
        <v/>
      </c>
      <c r="C760" s="40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3.9" x14ac:dyDescent="0.5">
      <c r="A761" s="29"/>
      <c r="B761" s="36" t="str">
        <f t="shared" si="2"/>
        <v/>
      </c>
      <c r="C761" s="40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3.9" x14ac:dyDescent="0.5">
      <c r="A762" s="29"/>
      <c r="B762" s="36" t="str">
        <f t="shared" si="2"/>
        <v/>
      </c>
      <c r="C762" s="40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3.9" x14ac:dyDescent="0.5">
      <c r="A763" s="29"/>
      <c r="B763" s="36" t="str">
        <f t="shared" si="2"/>
        <v/>
      </c>
      <c r="C763" s="40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3.9" x14ac:dyDescent="0.5">
      <c r="A764" s="29"/>
      <c r="B764" s="36" t="str">
        <f t="shared" si="2"/>
        <v/>
      </c>
      <c r="C764" s="40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3.9" x14ac:dyDescent="0.5">
      <c r="A765" s="29"/>
      <c r="B765" s="36" t="str">
        <f t="shared" si="2"/>
        <v/>
      </c>
      <c r="C765" s="40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3.9" x14ac:dyDescent="0.5">
      <c r="A766" s="29"/>
      <c r="B766" s="36" t="str">
        <f t="shared" si="2"/>
        <v/>
      </c>
      <c r="C766" s="40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3.9" x14ac:dyDescent="0.5">
      <c r="A767" s="29"/>
      <c r="B767" s="36" t="str">
        <f t="shared" si="2"/>
        <v/>
      </c>
      <c r="C767" s="40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3.9" x14ac:dyDescent="0.5">
      <c r="A768" s="29"/>
      <c r="B768" s="36" t="str">
        <f t="shared" si="2"/>
        <v/>
      </c>
      <c r="C768" s="40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3.9" x14ac:dyDescent="0.5">
      <c r="A769" s="29"/>
      <c r="B769" s="36" t="str">
        <f t="shared" si="2"/>
        <v/>
      </c>
      <c r="C769" s="40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3.9" x14ac:dyDescent="0.5">
      <c r="A770" s="29"/>
      <c r="B770" s="36" t="str">
        <f t="shared" si="2"/>
        <v/>
      </c>
      <c r="C770" s="40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3.9" x14ac:dyDescent="0.5">
      <c r="A771" s="29"/>
      <c r="B771" s="36" t="str">
        <f t="shared" si="2"/>
        <v/>
      </c>
      <c r="C771" s="40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3.9" x14ac:dyDescent="0.5">
      <c r="A772" s="29"/>
      <c r="B772" s="36" t="str">
        <f t="shared" si="2"/>
        <v/>
      </c>
      <c r="C772" s="40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3.9" x14ac:dyDescent="0.5">
      <c r="A773" s="29"/>
      <c r="B773" s="36" t="str">
        <f t="shared" si="2"/>
        <v/>
      </c>
      <c r="C773" s="40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3.9" x14ac:dyDescent="0.5">
      <c r="A774" s="29"/>
      <c r="B774" s="36" t="str">
        <f t="shared" si="2"/>
        <v/>
      </c>
      <c r="C774" s="40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3.9" x14ac:dyDescent="0.5">
      <c r="A775" s="29"/>
      <c r="B775" s="36" t="str">
        <f t="shared" si="2"/>
        <v/>
      </c>
      <c r="C775" s="40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3.9" x14ac:dyDescent="0.5">
      <c r="A776" s="29"/>
      <c r="B776" s="36" t="str">
        <f t="shared" si="2"/>
        <v/>
      </c>
      <c r="C776" s="40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3.9" x14ac:dyDescent="0.5">
      <c r="A777" s="29"/>
      <c r="B777" s="36" t="str">
        <f t="shared" si="2"/>
        <v/>
      </c>
      <c r="C777" s="40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3.9" x14ac:dyDescent="0.5">
      <c r="A778" s="29"/>
      <c r="B778" s="36" t="str">
        <f t="shared" si="2"/>
        <v/>
      </c>
      <c r="C778" s="40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3.9" x14ac:dyDescent="0.5">
      <c r="A779" s="29"/>
      <c r="B779" s="36" t="str">
        <f t="shared" si="2"/>
        <v/>
      </c>
      <c r="C779" s="40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3.9" x14ac:dyDescent="0.5">
      <c r="A780" s="29"/>
      <c r="B780" s="36" t="str">
        <f t="shared" si="2"/>
        <v/>
      </c>
      <c r="C780" s="40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3.9" x14ac:dyDescent="0.5">
      <c r="A781" s="29"/>
      <c r="B781" s="36" t="str">
        <f t="shared" si="2"/>
        <v/>
      </c>
      <c r="C781" s="40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3.9" x14ac:dyDescent="0.5">
      <c r="A782" s="29"/>
      <c r="B782" s="36" t="str">
        <f t="shared" ref="B782:B1005" si="3">IF(A782="","",COUNTIF($A$3:$J$8,A782)*50 + IFERROR(C782,0))</f>
        <v/>
      </c>
      <c r="C782" s="40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3.9" x14ac:dyDescent="0.5">
      <c r="A783" s="29"/>
      <c r="B783" s="36" t="str">
        <f t="shared" si="3"/>
        <v/>
      </c>
      <c r="C783" s="40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3.9" x14ac:dyDescent="0.5">
      <c r="A784" s="29"/>
      <c r="B784" s="36" t="str">
        <f t="shared" si="3"/>
        <v/>
      </c>
      <c r="C784" s="40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3.9" x14ac:dyDescent="0.5">
      <c r="A785" s="29"/>
      <c r="B785" s="36" t="str">
        <f t="shared" si="3"/>
        <v/>
      </c>
      <c r="C785" s="40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3.9" x14ac:dyDescent="0.5">
      <c r="A786" s="29"/>
      <c r="B786" s="36" t="str">
        <f t="shared" si="3"/>
        <v/>
      </c>
      <c r="C786" s="40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3.9" x14ac:dyDescent="0.5">
      <c r="A787" s="29"/>
      <c r="B787" s="36" t="str">
        <f t="shared" si="3"/>
        <v/>
      </c>
      <c r="C787" s="40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3.9" x14ac:dyDescent="0.5">
      <c r="A788" s="29"/>
      <c r="B788" s="36" t="str">
        <f t="shared" si="3"/>
        <v/>
      </c>
      <c r="C788" s="40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3.9" x14ac:dyDescent="0.5">
      <c r="A789" s="29"/>
      <c r="B789" s="36" t="str">
        <f t="shared" si="3"/>
        <v/>
      </c>
      <c r="C789" s="40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3.9" x14ac:dyDescent="0.5">
      <c r="A790" s="29"/>
      <c r="B790" s="36" t="str">
        <f t="shared" si="3"/>
        <v/>
      </c>
      <c r="C790" s="40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3.9" x14ac:dyDescent="0.5">
      <c r="A791" s="29"/>
      <c r="B791" s="36" t="str">
        <f t="shared" si="3"/>
        <v/>
      </c>
      <c r="C791" s="40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3.9" x14ac:dyDescent="0.5">
      <c r="A792" s="29"/>
      <c r="B792" s="36" t="str">
        <f t="shared" si="3"/>
        <v/>
      </c>
      <c r="C792" s="40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3.9" x14ac:dyDescent="0.5">
      <c r="A793" s="29"/>
      <c r="B793" s="36" t="str">
        <f t="shared" si="3"/>
        <v/>
      </c>
      <c r="C793" s="40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3.9" x14ac:dyDescent="0.5">
      <c r="A794" s="29"/>
      <c r="B794" s="36" t="str">
        <f t="shared" si="3"/>
        <v/>
      </c>
      <c r="C794" s="40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3.9" x14ac:dyDescent="0.5">
      <c r="A795" s="29"/>
      <c r="B795" s="36" t="str">
        <f t="shared" si="3"/>
        <v/>
      </c>
      <c r="C795" s="40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3.9" x14ac:dyDescent="0.5">
      <c r="A796" s="29"/>
      <c r="B796" s="36" t="str">
        <f t="shared" si="3"/>
        <v/>
      </c>
      <c r="C796" s="40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3.9" x14ac:dyDescent="0.5">
      <c r="A797" s="29"/>
      <c r="B797" s="36" t="str">
        <f t="shared" si="3"/>
        <v/>
      </c>
      <c r="C797" s="40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3.9" x14ac:dyDescent="0.5">
      <c r="A798" s="29"/>
      <c r="B798" s="36" t="str">
        <f t="shared" si="3"/>
        <v/>
      </c>
      <c r="C798" s="40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3.9" x14ac:dyDescent="0.5">
      <c r="A799" s="29"/>
      <c r="B799" s="36" t="str">
        <f t="shared" si="3"/>
        <v/>
      </c>
      <c r="C799" s="40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3.9" x14ac:dyDescent="0.5">
      <c r="A800" s="29"/>
      <c r="B800" s="36" t="str">
        <f t="shared" si="3"/>
        <v/>
      </c>
      <c r="C800" s="40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3.9" x14ac:dyDescent="0.5">
      <c r="A801" s="29"/>
      <c r="B801" s="36" t="str">
        <f t="shared" si="3"/>
        <v/>
      </c>
      <c r="C801" s="40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3.9" x14ac:dyDescent="0.5">
      <c r="A802" s="29"/>
      <c r="B802" s="36" t="str">
        <f t="shared" si="3"/>
        <v/>
      </c>
      <c r="C802" s="40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3.9" x14ac:dyDescent="0.5">
      <c r="A803" s="29"/>
      <c r="B803" s="36" t="str">
        <f t="shared" si="3"/>
        <v/>
      </c>
      <c r="C803" s="40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3.9" x14ac:dyDescent="0.5">
      <c r="A804" s="29"/>
      <c r="B804" s="36" t="str">
        <f t="shared" si="3"/>
        <v/>
      </c>
      <c r="C804" s="40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3.9" x14ac:dyDescent="0.5">
      <c r="A805" s="29"/>
      <c r="B805" s="36" t="str">
        <f t="shared" si="3"/>
        <v/>
      </c>
      <c r="C805" s="40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3.9" x14ac:dyDescent="0.5">
      <c r="A806" s="29"/>
      <c r="B806" s="36" t="str">
        <f t="shared" si="3"/>
        <v/>
      </c>
      <c r="C806" s="40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3.9" x14ac:dyDescent="0.5">
      <c r="A807" s="29"/>
      <c r="B807" s="36" t="str">
        <f t="shared" si="3"/>
        <v/>
      </c>
      <c r="C807" s="40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3.9" x14ac:dyDescent="0.5">
      <c r="A808" s="29"/>
      <c r="B808" s="36" t="str">
        <f t="shared" si="3"/>
        <v/>
      </c>
      <c r="C808" s="40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3.9" x14ac:dyDescent="0.5">
      <c r="A809" s="29"/>
      <c r="B809" s="36" t="str">
        <f t="shared" si="3"/>
        <v/>
      </c>
      <c r="C809" s="40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3.9" x14ac:dyDescent="0.5">
      <c r="A810" s="29"/>
      <c r="B810" s="36" t="str">
        <f t="shared" si="3"/>
        <v/>
      </c>
      <c r="C810" s="40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3.9" x14ac:dyDescent="0.5">
      <c r="A811" s="29"/>
      <c r="B811" s="36" t="str">
        <f t="shared" si="3"/>
        <v/>
      </c>
      <c r="C811" s="40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3.9" x14ac:dyDescent="0.5">
      <c r="A812" s="29"/>
      <c r="B812" s="36" t="str">
        <f t="shared" si="3"/>
        <v/>
      </c>
      <c r="C812" s="40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3.9" x14ac:dyDescent="0.5">
      <c r="A813" s="29"/>
      <c r="B813" s="36" t="str">
        <f t="shared" si="3"/>
        <v/>
      </c>
      <c r="C813" s="40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3.9" x14ac:dyDescent="0.5">
      <c r="A814" s="29"/>
      <c r="B814" s="36" t="str">
        <f t="shared" si="3"/>
        <v/>
      </c>
      <c r="C814" s="40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3.9" x14ac:dyDescent="0.5">
      <c r="A815" s="29"/>
      <c r="B815" s="36" t="str">
        <f t="shared" si="3"/>
        <v/>
      </c>
      <c r="C815" s="40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3.9" x14ac:dyDescent="0.5">
      <c r="A816" s="29"/>
      <c r="B816" s="36" t="str">
        <f t="shared" si="3"/>
        <v/>
      </c>
      <c r="C816" s="40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3.9" x14ac:dyDescent="0.5">
      <c r="A817" s="29"/>
      <c r="B817" s="36" t="str">
        <f t="shared" si="3"/>
        <v/>
      </c>
      <c r="C817" s="40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3.9" x14ac:dyDescent="0.5">
      <c r="A818" s="29"/>
      <c r="B818" s="36" t="str">
        <f t="shared" si="3"/>
        <v/>
      </c>
      <c r="C818" s="40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3.9" x14ac:dyDescent="0.5">
      <c r="A819" s="29"/>
      <c r="B819" s="36" t="str">
        <f t="shared" si="3"/>
        <v/>
      </c>
      <c r="C819" s="40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3.9" x14ac:dyDescent="0.5">
      <c r="A820" s="29"/>
      <c r="B820" s="36" t="str">
        <f t="shared" si="3"/>
        <v/>
      </c>
      <c r="C820" s="40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3.9" x14ac:dyDescent="0.5">
      <c r="A821" s="29"/>
      <c r="B821" s="36" t="str">
        <f t="shared" si="3"/>
        <v/>
      </c>
      <c r="C821" s="40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3.9" x14ac:dyDescent="0.5">
      <c r="A822" s="29"/>
      <c r="B822" s="36" t="str">
        <f t="shared" si="3"/>
        <v/>
      </c>
      <c r="C822" s="40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3.9" x14ac:dyDescent="0.5">
      <c r="A823" s="29"/>
      <c r="B823" s="36" t="str">
        <f t="shared" si="3"/>
        <v/>
      </c>
      <c r="C823" s="40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3.9" x14ac:dyDescent="0.5">
      <c r="A824" s="29"/>
      <c r="B824" s="36" t="str">
        <f t="shared" si="3"/>
        <v/>
      </c>
      <c r="C824" s="40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3.9" x14ac:dyDescent="0.5">
      <c r="A825" s="29"/>
      <c r="B825" s="36" t="str">
        <f t="shared" si="3"/>
        <v/>
      </c>
      <c r="C825" s="40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3.9" x14ac:dyDescent="0.5">
      <c r="A826" s="29"/>
      <c r="B826" s="36" t="str">
        <f t="shared" si="3"/>
        <v/>
      </c>
      <c r="C826" s="40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3.9" x14ac:dyDescent="0.5">
      <c r="A827" s="29"/>
      <c r="B827" s="36" t="str">
        <f t="shared" si="3"/>
        <v/>
      </c>
      <c r="C827" s="40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3.9" x14ac:dyDescent="0.5">
      <c r="A828" s="29"/>
      <c r="B828" s="36" t="str">
        <f t="shared" si="3"/>
        <v/>
      </c>
      <c r="C828" s="40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3.9" x14ac:dyDescent="0.5">
      <c r="A829" s="29"/>
      <c r="B829" s="36" t="str">
        <f t="shared" si="3"/>
        <v/>
      </c>
      <c r="C829" s="40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3.9" x14ac:dyDescent="0.5">
      <c r="A830" s="29"/>
      <c r="B830" s="36" t="str">
        <f t="shared" si="3"/>
        <v/>
      </c>
      <c r="C830" s="40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3.9" x14ac:dyDescent="0.5">
      <c r="A831" s="29"/>
      <c r="B831" s="36" t="str">
        <f t="shared" si="3"/>
        <v/>
      </c>
      <c r="C831" s="40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3.9" x14ac:dyDescent="0.5">
      <c r="A832" s="29"/>
      <c r="B832" s="36" t="str">
        <f t="shared" si="3"/>
        <v/>
      </c>
      <c r="C832" s="40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3.9" x14ac:dyDescent="0.5">
      <c r="A833" s="29"/>
      <c r="B833" s="36" t="str">
        <f t="shared" si="3"/>
        <v/>
      </c>
      <c r="C833" s="40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3.9" x14ac:dyDescent="0.5">
      <c r="A834" s="29"/>
      <c r="B834" s="36" t="str">
        <f t="shared" si="3"/>
        <v/>
      </c>
      <c r="C834" s="40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3.9" x14ac:dyDescent="0.5">
      <c r="A835" s="29"/>
      <c r="B835" s="36" t="str">
        <f t="shared" si="3"/>
        <v/>
      </c>
      <c r="C835" s="40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3.9" x14ac:dyDescent="0.5">
      <c r="A836" s="29"/>
      <c r="B836" s="36" t="str">
        <f t="shared" si="3"/>
        <v/>
      </c>
      <c r="C836" s="40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3.9" x14ac:dyDescent="0.5">
      <c r="A837" s="29"/>
      <c r="B837" s="36" t="str">
        <f t="shared" si="3"/>
        <v/>
      </c>
      <c r="C837" s="40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3.9" x14ac:dyDescent="0.5">
      <c r="A838" s="29"/>
      <c r="B838" s="36" t="str">
        <f t="shared" si="3"/>
        <v/>
      </c>
      <c r="C838" s="40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3.9" x14ac:dyDescent="0.5">
      <c r="A839" s="29"/>
      <c r="B839" s="36" t="str">
        <f t="shared" si="3"/>
        <v/>
      </c>
      <c r="C839" s="40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3.9" x14ac:dyDescent="0.5">
      <c r="A840" s="29"/>
      <c r="B840" s="36" t="str">
        <f t="shared" si="3"/>
        <v/>
      </c>
      <c r="C840" s="40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3.9" x14ac:dyDescent="0.5">
      <c r="A841" s="29"/>
      <c r="B841" s="36" t="str">
        <f t="shared" si="3"/>
        <v/>
      </c>
      <c r="C841" s="40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3.9" x14ac:dyDescent="0.5">
      <c r="A842" s="29"/>
      <c r="B842" s="36" t="str">
        <f t="shared" si="3"/>
        <v/>
      </c>
      <c r="C842" s="40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3.9" x14ac:dyDescent="0.5">
      <c r="A843" s="29"/>
      <c r="B843" s="36" t="str">
        <f t="shared" si="3"/>
        <v/>
      </c>
      <c r="C843" s="40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3.9" x14ac:dyDescent="0.5">
      <c r="A844" s="29"/>
      <c r="B844" s="36" t="str">
        <f t="shared" si="3"/>
        <v/>
      </c>
      <c r="C844" s="40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3.9" x14ac:dyDescent="0.5">
      <c r="A845" s="29"/>
      <c r="B845" s="36" t="str">
        <f t="shared" si="3"/>
        <v/>
      </c>
      <c r="C845" s="40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3.9" x14ac:dyDescent="0.5">
      <c r="A846" s="29"/>
      <c r="B846" s="36" t="str">
        <f t="shared" si="3"/>
        <v/>
      </c>
      <c r="C846" s="40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3.9" x14ac:dyDescent="0.5">
      <c r="A847" s="29"/>
      <c r="B847" s="36" t="str">
        <f t="shared" si="3"/>
        <v/>
      </c>
      <c r="C847" s="40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3.9" x14ac:dyDescent="0.5">
      <c r="A848" s="29"/>
      <c r="B848" s="36" t="str">
        <f t="shared" si="3"/>
        <v/>
      </c>
      <c r="C848" s="40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3.9" x14ac:dyDescent="0.5">
      <c r="A849" s="29"/>
      <c r="B849" s="36" t="str">
        <f t="shared" si="3"/>
        <v/>
      </c>
      <c r="C849" s="40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3.9" x14ac:dyDescent="0.5">
      <c r="A850" s="29"/>
      <c r="B850" s="36" t="str">
        <f t="shared" si="3"/>
        <v/>
      </c>
      <c r="C850" s="40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3.9" x14ac:dyDescent="0.5">
      <c r="A851" s="29"/>
      <c r="B851" s="36" t="str">
        <f t="shared" si="3"/>
        <v/>
      </c>
      <c r="C851" s="40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3.9" x14ac:dyDescent="0.5">
      <c r="A852" s="29"/>
      <c r="B852" s="36" t="str">
        <f t="shared" si="3"/>
        <v/>
      </c>
      <c r="C852" s="40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3.9" x14ac:dyDescent="0.5">
      <c r="A853" s="29"/>
      <c r="B853" s="36" t="str">
        <f t="shared" si="3"/>
        <v/>
      </c>
      <c r="C853" s="40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3.9" x14ac:dyDescent="0.5">
      <c r="A854" s="29"/>
      <c r="B854" s="36" t="str">
        <f t="shared" si="3"/>
        <v/>
      </c>
      <c r="C854" s="40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3.9" x14ac:dyDescent="0.5">
      <c r="A855" s="29"/>
      <c r="B855" s="36" t="str">
        <f t="shared" si="3"/>
        <v/>
      </c>
      <c r="C855" s="40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3.9" x14ac:dyDescent="0.5">
      <c r="A856" s="29"/>
      <c r="B856" s="36" t="str">
        <f t="shared" si="3"/>
        <v/>
      </c>
      <c r="C856" s="40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3.9" x14ac:dyDescent="0.5">
      <c r="A857" s="29"/>
      <c r="B857" s="36" t="str">
        <f t="shared" si="3"/>
        <v/>
      </c>
      <c r="C857" s="40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3.9" x14ac:dyDescent="0.5">
      <c r="A858" s="29"/>
      <c r="B858" s="36" t="str">
        <f t="shared" si="3"/>
        <v/>
      </c>
      <c r="C858" s="40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3.9" x14ac:dyDescent="0.5">
      <c r="A859" s="29"/>
      <c r="B859" s="36" t="str">
        <f t="shared" si="3"/>
        <v/>
      </c>
      <c r="C859" s="40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3.9" x14ac:dyDescent="0.5">
      <c r="A860" s="29"/>
      <c r="B860" s="36" t="str">
        <f t="shared" si="3"/>
        <v/>
      </c>
      <c r="C860" s="40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3.9" x14ac:dyDescent="0.5">
      <c r="A861" s="29"/>
      <c r="B861" s="36" t="str">
        <f t="shared" si="3"/>
        <v/>
      </c>
      <c r="C861" s="40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3.9" x14ac:dyDescent="0.5">
      <c r="A862" s="29"/>
      <c r="B862" s="36" t="str">
        <f t="shared" si="3"/>
        <v/>
      </c>
      <c r="C862" s="40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3.9" x14ac:dyDescent="0.5">
      <c r="A863" s="29"/>
      <c r="B863" s="36" t="str">
        <f t="shared" si="3"/>
        <v/>
      </c>
      <c r="C863" s="40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3.9" x14ac:dyDescent="0.5">
      <c r="A864" s="29"/>
      <c r="B864" s="36" t="str">
        <f t="shared" si="3"/>
        <v/>
      </c>
      <c r="C864" s="40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3.9" x14ac:dyDescent="0.5">
      <c r="A865" s="29"/>
      <c r="B865" s="36" t="str">
        <f t="shared" si="3"/>
        <v/>
      </c>
      <c r="C865" s="40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3.9" x14ac:dyDescent="0.5">
      <c r="A866" s="29"/>
      <c r="B866" s="36" t="str">
        <f t="shared" si="3"/>
        <v/>
      </c>
      <c r="C866" s="40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3.9" x14ac:dyDescent="0.5">
      <c r="A867" s="29"/>
      <c r="B867" s="36" t="str">
        <f t="shared" si="3"/>
        <v/>
      </c>
      <c r="C867" s="40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3.9" x14ac:dyDescent="0.5">
      <c r="A868" s="29"/>
      <c r="B868" s="36" t="str">
        <f t="shared" si="3"/>
        <v/>
      </c>
      <c r="C868" s="40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3.9" x14ac:dyDescent="0.5">
      <c r="A869" s="29"/>
      <c r="B869" s="36" t="str">
        <f t="shared" si="3"/>
        <v/>
      </c>
      <c r="C869" s="40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3.9" x14ac:dyDescent="0.5">
      <c r="A870" s="29"/>
      <c r="B870" s="36" t="str">
        <f t="shared" si="3"/>
        <v/>
      </c>
      <c r="C870" s="40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3.9" x14ac:dyDescent="0.5">
      <c r="A871" s="29"/>
      <c r="B871" s="36" t="str">
        <f t="shared" si="3"/>
        <v/>
      </c>
      <c r="C871" s="40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3.9" x14ac:dyDescent="0.5">
      <c r="A872" s="29"/>
      <c r="B872" s="36" t="str">
        <f t="shared" si="3"/>
        <v/>
      </c>
      <c r="C872" s="40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3.9" x14ac:dyDescent="0.5">
      <c r="A873" s="29"/>
      <c r="B873" s="36" t="str">
        <f t="shared" si="3"/>
        <v/>
      </c>
      <c r="C873" s="40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3.9" x14ac:dyDescent="0.5">
      <c r="A874" s="29"/>
      <c r="B874" s="36" t="str">
        <f t="shared" si="3"/>
        <v/>
      </c>
      <c r="C874" s="40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3.9" x14ac:dyDescent="0.5">
      <c r="A875" s="29"/>
      <c r="B875" s="36" t="str">
        <f t="shared" si="3"/>
        <v/>
      </c>
      <c r="C875" s="40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3.9" x14ac:dyDescent="0.5">
      <c r="A876" s="29"/>
      <c r="B876" s="36" t="str">
        <f t="shared" si="3"/>
        <v/>
      </c>
      <c r="C876" s="40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3.9" x14ac:dyDescent="0.5">
      <c r="A877" s="29"/>
      <c r="B877" s="36" t="str">
        <f t="shared" si="3"/>
        <v/>
      </c>
      <c r="C877" s="40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3.9" x14ac:dyDescent="0.5">
      <c r="A878" s="29"/>
      <c r="B878" s="36" t="str">
        <f t="shared" si="3"/>
        <v/>
      </c>
      <c r="C878" s="40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3.9" x14ac:dyDescent="0.5">
      <c r="A879" s="29"/>
      <c r="B879" s="36" t="str">
        <f t="shared" si="3"/>
        <v/>
      </c>
      <c r="C879" s="40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3.9" x14ac:dyDescent="0.5">
      <c r="A880" s="29"/>
      <c r="B880" s="36" t="str">
        <f t="shared" si="3"/>
        <v/>
      </c>
      <c r="C880" s="40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3.9" x14ac:dyDescent="0.5">
      <c r="A881" s="29"/>
      <c r="B881" s="36" t="str">
        <f t="shared" si="3"/>
        <v/>
      </c>
      <c r="C881" s="40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3.9" x14ac:dyDescent="0.5">
      <c r="A882" s="29"/>
      <c r="B882" s="36" t="str">
        <f t="shared" si="3"/>
        <v/>
      </c>
      <c r="C882" s="40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3.9" x14ac:dyDescent="0.5">
      <c r="A883" s="29"/>
      <c r="B883" s="36" t="str">
        <f t="shared" si="3"/>
        <v/>
      </c>
      <c r="C883" s="40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3.9" x14ac:dyDescent="0.5">
      <c r="A884" s="29"/>
      <c r="B884" s="36" t="str">
        <f t="shared" si="3"/>
        <v/>
      </c>
      <c r="C884" s="40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3.9" x14ac:dyDescent="0.5">
      <c r="A885" s="29"/>
      <c r="B885" s="36" t="str">
        <f t="shared" si="3"/>
        <v/>
      </c>
      <c r="C885" s="40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3.9" x14ac:dyDescent="0.5">
      <c r="A886" s="29"/>
      <c r="B886" s="36" t="str">
        <f t="shared" si="3"/>
        <v/>
      </c>
      <c r="C886" s="40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3.9" x14ac:dyDescent="0.5">
      <c r="A887" s="29"/>
      <c r="B887" s="36" t="str">
        <f t="shared" si="3"/>
        <v/>
      </c>
      <c r="C887" s="40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3.9" x14ac:dyDescent="0.5">
      <c r="A888" s="29"/>
      <c r="B888" s="36" t="str">
        <f t="shared" si="3"/>
        <v/>
      </c>
      <c r="C888" s="40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3.9" x14ac:dyDescent="0.5">
      <c r="A889" s="29"/>
      <c r="B889" s="36" t="str">
        <f t="shared" si="3"/>
        <v/>
      </c>
      <c r="C889" s="40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3.9" x14ac:dyDescent="0.5">
      <c r="A890" s="29"/>
      <c r="B890" s="36" t="str">
        <f t="shared" si="3"/>
        <v/>
      </c>
      <c r="C890" s="40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3.9" x14ac:dyDescent="0.5">
      <c r="A891" s="29"/>
      <c r="B891" s="36" t="str">
        <f t="shared" si="3"/>
        <v/>
      </c>
      <c r="C891" s="40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3.9" x14ac:dyDescent="0.5">
      <c r="A892" s="29"/>
      <c r="B892" s="36" t="str">
        <f t="shared" si="3"/>
        <v/>
      </c>
      <c r="C892" s="40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3.9" x14ac:dyDescent="0.5">
      <c r="A893" s="29"/>
      <c r="B893" s="36" t="str">
        <f t="shared" si="3"/>
        <v/>
      </c>
      <c r="C893" s="40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3.9" x14ac:dyDescent="0.5">
      <c r="A894" s="29"/>
      <c r="B894" s="36" t="str">
        <f t="shared" si="3"/>
        <v/>
      </c>
      <c r="C894" s="40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3.9" x14ac:dyDescent="0.5">
      <c r="A895" s="29"/>
      <c r="B895" s="36" t="str">
        <f t="shared" si="3"/>
        <v/>
      </c>
      <c r="C895" s="40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3.9" x14ac:dyDescent="0.5">
      <c r="A896" s="29"/>
      <c r="B896" s="36" t="str">
        <f t="shared" si="3"/>
        <v/>
      </c>
      <c r="C896" s="40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3.9" x14ac:dyDescent="0.5">
      <c r="A897" s="29"/>
      <c r="B897" s="36" t="str">
        <f t="shared" si="3"/>
        <v/>
      </c>
      <c r="C897" s="40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3.9" x14ac:dyDescent="0.5">
      <c r="A898" s="29"/>
      <c r="B898" s="36" t="str">
        <f t="shared" si="3"/>
        <v/>
      </c>
      <c r="C898" s="40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3.9" x14ac:dyDescent="0.5">
      <c r="A899" s="29"/>
      <c r="B899" s="36" t="str">
        <f t="shared" si="3"/>
        <v/>
      </c>
      <c r="C899" s="40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3.9" x14ac:dyDescent="0.5">
      <c r="A900" s="29"/>
      <c r="B900" s="36" t="str">
        <f t="shared" si="3"/>
        <v/>
      </c>
      <c r="C900" s="40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3.9" x14ac:dyDescent="0.5">
      <c r="A901" s="29"/>
      <c r="B901" s="36" t="str">
        <f t="shared" si="3"/>
        <v/>
      </c>
      <c r="C901" s="40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3.9" x14ac:dyDescent="0.5">
      <c r="A902" s="29"/>
      <c r="B902" s="36" t="str">
        <f t="shared" si="3"/>
        <v/>
      </c>
      <c r="C902" s="40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3.9" x14ac:dyDescent="0.5">
      <c r="A903" s="29"/>
      <c r="B903" s="36" t="str">
        <f t="shared" si="3"/>
        <v/>
      </c>
      <c r="C903" s="40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3.9" x14ac:dyDescent="0.5">
      <c r="A904" s="29"/>
      <c r="B904" s="36" t="str">
        <f t="shared" si="3"/>
        <v/>
      </c>
      <c r="C904" s="40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3.9" x14ac:dyDescent="0.5">
      <c r="A905" s="29"/>
      <c r="B905" s="36" t="str">
        <f t="shared" si="3"/>
        <v/>
      </c>
      <c r="C905" s="40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3.9" x14ac:dyDescent="0.5">
      <c r="A906" s="29"/>
      <c r="B906" s="36" t="str">
        <f t="shared" si="3"/>
        <v/>
      </c>
      <c r="C906" s="40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3.9" x14ac:dyDescent="0.5">
      <c r="A907" s="29"/>
      <c r="B907" s="36" t="str">
        <f t="shared" si="3"/>
        <v/>
      </c>
      <c r="C907" s="40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3.9" x14ac:dyDescent="0.5">
      <c r="A908" s="29"/>
      <c r="B908" s="36" t="str">
        <f t="shared" si="3"/>
        <v/>
      </c>
      <c r="C908" s="40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3.9" x14ac:dyDescent="0.5">
      <c r="A909" s="29"/>
      <c r="B909" s="36" t="str">
        <f t="shared" si="3"/>
        <v/>
      </c>
      <c r="C909" s="40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3.9" x14ac:dyDescent="0.5">
      <c r="A910" s="29"/>
      <c r="B910" s="36" t="str">
        <f t="shared" si="3"/>
        <v/>
      </c>
      <c r="C910" s="40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3.9" x14ac:dyDescent="0.5">
      <c r="A911" s="29"/>
      <c r="B911" s="36" t="str">
        <f t="shared" si="3"/>
        <v/>
      </c>
      <c r="C911" s="40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3.9" x14ac:dyDescent="0.5">
      <c r="A912" s="29"/>
      <c r="B912" s="36" t="str">
        <f t="shared" si="3"/>
        <v/>
      </c>
      <c r="C912" s="40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3.9" x14ac:dyDescent="0.5">
      <c r="A913" s="29"/>
      <c r="B913" s="36" t="str">
        <f t="shared" si="3"/>
        <v/>
      </c>
      <c r="C913" s="40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3.9" x14ac:dyDescent="0.5">
      <c r="A914" s="29"/>
      <c r="B914" s="36" t="str">
        <f t="shared" si="3"/>
        <v/>
      </c>
      <c r="C914" s="40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3.9" x14ac:dyDescent="0.5">
      <c r="A915" s="29"/>
      <c r="B915" s="36" t="str">
        <f t="shared" si="3"/>
        <v/>
      </c>
      <c r="C915" s="40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3.9" x14ac:dyDescent="0.5">
      <c r="A916" s="29"/>
      <c r="B916" s="36" t="str">
        <f t="shared" si="3"/>
        <v/>
      </c>
      <c r="C916" s="40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3.9" x14ac:dyDescent="0.5">
      <c r="A917" s="29"/>
      <c r="B917" s="36" t="str">
        <f t="shared" si="3"/>
        <v/>
      </c>
      <c r="C917" s="40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3.9" x14ac:dyDescent="0.5">
      <c r="A918" s="29"/>
      <c r="B918" s="36" t="str">
        <f t="shared" si="3"/>
        <v/>
      </c>
      <c r="C918" s="40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3.9" x14ac:dyDescent="0.5">
      <c r="A919" s="29"/>
      <c r="B919" s="36" t="str">
        <f t="shared" si="3"/>
        <v/>
      </c>
      <c r="C919" s="40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3.9" x14ac:dyDescent="0.5">
      <c r="A920" s="29"/>
      <c r="B920" s="36" t="str">
        <f t="shared" si="3"/>
        <v/>
      </c>
      <c r="C920" s="40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3.9" x14ac:dyDescent="0.5">
      <c r="A921" s="29"/>
      <c r="B921" s="36" t="str">
        <f t="shared" si="3"/>
        <v/>
      </c>
      <c r="C921" s="40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3.9" x14ac:dyDescent="0.5">
      <c r="A922" s="29"/>
      <c r="B922" s="36" t="str">
        <f t="shared" si="3"/>
        <v/>
      </c>
      <c r="C922" s="40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3.9" x14ac:dyDescent="0.5">
      <c r="A923" s="29"/>
      <c r="B923" s="36" t="str">
        <f t="shared" si="3"/>
        <v/>
      </c>
      <c r="C923" s="40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3.9" x14ac:dyDescent="0.5">
      <c r="A924" s="29"/>
      <c r="B924" s="36" t="str">
        <f t="shared" si="3"/>
        <v/>
      </c>
      <c r="C924" s="40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3.9" x14ac:dyDescent="0.5">
      <c r="A925" s="29"/>
      <c r="B925" s="36" t="str">
        <f t="shared" si="3"/>
        <v/>
      </c>
      <c r="C925" s="40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3.9" x14ac:dyDescent="0.5">
      <c r="A926" s="29"/>
      <c r="B926" s="36" t="str">
        <f t="shared" si="3"/>
        <v/>
      </c>
      <c r="C926" s="40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3.9" x14ac:dyDescent="0.5">
      <c r="A927" s="29"/>
      <c r="B927" s="36" t="str">
        <f t="shared" si="3"/>
        <v/>
      </c>
      <c r="C927" s="40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3.9" x14ac:dyDescent="0.5">
      <c r="A928" s="29"/>
      <c r="B928" s="36" t="str">
        <f t="shared" si="3"/>
        <v/>
      </c>
      <c r="C928" s="40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3.9" x14ac:dyDescent="0.5">
      <c r="A929" s="29"/>
      <c r="B929" s="36" t="str">
        <f t="shared" si="3"/>
        <v/>
      </c>
      <c r="C929" s="40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3.9" x14ac:dyDescent="0.5">
      <c r="A930" s="29"/>
      <c r="B930" s="36" t="str">
        <f t="shared" si="3"/>
        <v/>
      </c>
      <c r="C930" s="40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3.9" x14ac:dyDescent="0.5">
      <c r="A931" s="29"/>
      <c r="B931" s="36" t="str">
        <f t="shared" si="3"/>
        <v/>
      </c>
      <c r="C931" s="40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3.9" x14ac:dyDescent="0.5">
      <c r="A932" s="29"/>
      <c r="B932" s="36" t="str">
        <f t="shared" si="3"/>
        <v/>
      </c>
      <c r="C932" s="40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3.9" x14ac:dyDescent="0.5">
      <c r="A933" s="29"/>
      <c r="B933" s="36" t="str">
        <f t="shared" si="3"/>
        <v/>
      </c>
      <c r="C933" s="40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3.9" x14ac:dyDescent="0.5">
      <c r="A934" s="29"/>
      <c r="B934" s="36" t="str">
        <f t="shared" si="3"/>
        <v/>
      </c>
      <c r="C934" s="40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3.9" x14ac:dyDescent="0.5">
      <c r="A935" s="29"/>
      <c r="B935" s="36" t="str">
        <f t="shared" si="3"/>
        <v/>
      </c>
      <c r="C935" s="40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3.9" x14ac:dyDescent="0.5">
      <c r="A936" s="29"/>
      <c r="B936" s="36" t="str">
        <f t="shared" si="3"/>
        <v/>
      </c>
      <c r="C936" s="40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3.9" x14ac:dyDescent="0.5">
      <c r="A937" s="29"/>
      <c r="B937" s="36" t="str">
        <f t="shared" si="3"/>
        <v/>
      </c>
      <c r="C937" s="40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3.9" x14ac:dyDescent="0.5">
      <c r="A938" s="29"/>
      <c r="B938" s="36" t="str">
        <f t="shared" si="3"/>
        <v/>
      </c>
      <c r="C938" s="40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3.9" x14ac:dyDescent="0.5">
      <c r="A939" s="29"/>
      <c r="B939" s="36" t="str">
        <f t="shared" si="3"/>
        <v/>
      </c>
      <c r="C939" s="40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3.9" x14ac:dyDescent="0.5">
      <c r="A940" s="29"/>
      <c r="B940" s="36" t="str">
        <f t="shared" si="3"/>
        <v/>
      </c>
      <c r="C940" s="40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3.9" x14ac:dyDescent="0.5">
      <c r="A941" s="29"/>
      <c r="B941" s="36" t="str">
        <f t="shared" si="3"/>
        <v/>
      </c>
      <c r="C941" s="40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3.9" x14ac:dyDescent="0.5">
      <c r="A942" s="29"/>
      <c r="B942" s="36" t="str">
        <f t="shared" si="3"/>
        <v/>
      </c>
      <c r="C942" s="40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3.9" x14ac:dyDescent="0.5">
      <c r="A943" s="29"/>
      <c r="B943" s="36" t="str">
        <f t="shared" si="3"/>
        <v/>
      </c>
      <c r="C943" s="40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3.9" x14ac:dyDescent="0.5">
      <c r="A944" s="29"/>
      <c r="B944" s="36" t="str">
        <f t="shared" si="3"/>
        <v/>
      </c>
      <c r="C944" s="40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3.9" x14ac:dyDescent="0.5">
      <c r="A945" s="29"/>
      <c r="B945" s="36" t="str">
        <f t="shared" si="3"/>
        <v/>
      </c>
      <c r="C945" s="40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3.9" x14ac:dyDescent="0.5">
      <c r="A946" s="29"/>
      <c r="B946" s="36" t="str">
        <f t="shared" si="3"/>
        <v/>
      </c>
      <c r="C946" s="40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3.9" x14ac:dyDescent="0.5">
      <c r="A947" s="29"/>
      <c r="B947" s="36" t="str">
        <f t="shared" si="3"/>
        <v/>
      </c>
      <c r="C947" s="40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3.9" x14ac:dyDescent="0.5">
      <c r="A948" s="29"/>
      <c r="B948" s="36" t="str">
        <f t="shared" si="3"/>
        <v/>
      </c>
      <c r="C948" s="40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3.9" x14ac:dyDescent="0.5">
      <c r="A949" s="29"/>
      <c r="B949" s="36" t="str">
        <f t="shared" si="3"/>
        <v/>
      </c>
      <c r="C949" s="40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3.9" x14ac:dyDescent="0.5">
      <c r="A950" s="29"/>
      <c r="B950" s="36" t="str">
        <f t="shared" si="3"/>
        <v/>
      </c>
      <c r="C950" s="40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3.9" x14ac:dyDescent="0.5">
      <c r="A951" s="29"/>
      <c r="B951" s="36" t="str">
        <f t="shared" si="3"/>
        <v/>
      </c>
      <c r="C951" s="40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3.9" x14ac:dyDescent="0.5">
      <c r="A952" s="29"/>
      <c r="B952" s="36" t="str">
        <f t="shared" si="3"/>
        <v/>
      </c>
      <c r="C952" s="40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3.9" x14ac:dyDescent="0.5">
      <c r="A953" s="29"/>
      <c r="B953" s="36" t="str">
        <f t="shared" si="3"/>
        <v/>
      </c>
      <c r="C953" s="40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3.9" x14ac:dyDescent="0.5">
      <c r="A954" s="29"/>
      <c r="B954" s="36" t="str">
        <f t="shared" si="3"/>
        <v/>
      </c>
      <c r="C954" s="40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3.9" x14ac:dyDescent="0.5">
      <c r="A955" s="29"/>
      <c r="B955" s="36" t="str">
        <f t="shared" si="3"/>
        <v/>
      </c>
      <c r="C955" s="40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3.9" x14ac:dyDescent="0.5">
      <c r="A956" s="29"/>
      <c r="B956" s="36" t="str">
        <f t="shared" si="3"/>
        <v/>
      </c>
      <c r="C956" s="40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3.9" x14ac:dyDescent="0.5">
      <c r="A957" s="29"/>
      <c r="B957" s="36" t="str">
        <f t="shared" si="3"/>
        <v/>
      </c>
      <c r="C957" s="40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3.9" x14ac:dyDescent="0.5">
      <c r="A958" s="29"/>
      <c r="B958" s="36" t="str">
        <f t="shared" si="3"/>
        <v/>
      </c>
      <c r="C958" s="40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3.9" x14ac:dyDescent="0.5">
      <c r="A959" s="29"/>
      <c r="B959" s="36" t="str">
        <f t="shared" si="3"/>
        <v/>
      </c>
      <c r="C959" s="40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3.9" x14ac:dyDescent="0.5">
      <c r="A960" s="29"/>
      <c r="B960" s="36" t="str">
        <f t="shared" si="3"/>
        <v/>
      </c>
      <c r="C960" s="40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3.9" x14ac:dyDescent="0.5">
      <c r="A961" s="29"/>
      <c r="B961" s="36" t="str">
        <f t="shared" si="3"/>
        <v/>
      </c>
      <c r="C961" s="40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3.9" x14ac:dyDescent="0.5">
      <c r="A962" s="29"/>
      <c r="B962" s="36" t="str">
        <f t="shared" si="3"/>
        <v/>
      </c>
      <c r="C962" s="40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3.9" x14ac:dyDescent="0.5">
      <c r="A963" s="29"/>
      <c r="B963" s="36" t="str">
        <f t="shared" si="3"/>
        <v/>
      </c>
      <c r="C963" s="40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3.9" x14ac:dyDescent="0.5">
      <c r="A964" s="29"/>
      <c r="B964" s="36" t="str">
        <f t="shared" si="3"/>
        <v/>
      </c>
      <c r="C964" s="40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3.9" x14ac:dyDescent="0.5">
      <c r="A965" s="29"/>
      <c r="B965" s="36" t="str">
        <f t="shared" si="3"/>
        <v/>
      </c>
      <c r="C965" s="40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3.9" x14ac:dyDescent="0.5">
      <c r="A966" s="29"/>
      <c r="B966" s="36" t="str">
        <f t="shared" si="3"/>
        <v/>
      </c>
      <c r="C966" s="40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3.9" x14ac:dyDescent="0.5">
      <c r="A967" s="29"/>
      <c r="B967" s="36" t="str">
        <f t="shared" si="3"/>
        <v/>
      </c>
      <c r="C967" s="40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3.9" x14ac:dyDescent="0.5">
      <c r="A968" s="29"/>
      <c r="B968" s="36" t="str">
        <f t="shared" si="3"/>
        <v/>
      </c>
      <c r="C968" s="40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3.9" x14ac:dyDescent="0.5">
      <c r="A969" s="29"/>
      <c r="B969" s="36" t="str">
        <f t="shared" si="3"/>
        <v/>
      </c>
      <c r="C969" s="40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3.9" x14ac:dyDescent="0.5">
      <c r="A970" s="29"/>
      <c r="B970" s="36" t="str">
        <f t="shared" si="3"/>
        <v/>
      </c>
      <c r="C970" s="40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3.9" x14ac:dyDescent="0.5">
      <c r="A971" s="29"/>
      <c r="B971" s="36" t="str">
        <f t="shared" si="3"/>
        <v/>
      </c>
      <c r="C971" s="40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3.9" x14ac:dyDescent="0.5">
      <c r="A972" s="29"/>
      <c r="B972" s="36" t="str">
        <f t="shared" si="3"/>
        <v/>
      </c>
      <c r="C972" s="40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3.9" x14ac:dyDescent="0.5">
      <c r="A973" s="29"/>
      <c r="B973" s="36" t="str">
        <f t="shared" si="3"/>
        <v/>
      </c>
      <c r="C973" s="40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3.9" x14ac:dyDescent="0.5">
      <c r="A974" s="29"/>
      <c r="B974" s="36" t="str">
        <f t="shared" si="3"/>
        <v/>
      </c>
      <c r="C974" s="40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3.9" x14ac:dyDescent="0.5">
      <c r="A975" s="29"/>
      <c r="B975" s="36" t="str">
        <f t="shared" si="3"/>
        <v/>
      </c>
      <c r="C975" s="40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3.9" x14ac:dyDescent="0.5">
      <c r="A976" s="29"/>
      <c r="B976" s="36" t="str">
        <f t="shared" si="3"/>
        <v/>
      </c>
      <c r="C976" s="40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3.9" x14ac:dyDescent="0.5">
      <c r="A977" s="29"/>
      <c r="B977" s="36" t="str">
        <f t="shared" si="3"/>
        <v/>
      </c>
      <c r="C977" s="40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3.9" x14ac:dyDescent="0.5">
      <c r="A978" s="29"/>
      <c r="B978" s="36" t="str">
        <f t="shared" si="3"/>
        <v/>
      </c>
      <c r="C978" s="40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3.9" x14ac:dyDescent="0.5">
      <c r="A979" s="29"/>
      <c r="B979" s="36" t="str">
        <f t="shared" si="3"/>
        <v/>
      </c>
      <c r="C979" s="40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3.9" x14ac:dyDescent="0.5">
      <c r="A980" s="29"/>
      <c r="B980" s="36" t="str">
        <f t="shared" si="3"/>
        <v/>
      </c>
      <c r="C980" s="40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3.9" x14ac:dyDescent="0.5">
      <c r="A981" s="29"/>
      <c r="B981" s="36" t="str">
        <f t="shared" si="3"/>
        <v/>
      </c>
      <c r="C981" s="40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3.9" x14ac:dyDescent="0.5">
      <c r="A982" s="29"/>
      <c r="B982" s="36" t="str">
        <f t="shared" si="3"/>
        <v/>
      </c>
      <c r="C982" s="40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3.9" x14ac:dyDescent="0.5">
      <c r="A983" s="29"/>
      <c r="B983" s="36" t="str">
        <f t="shared" si="3"/>
        <v/>
      </c>
      <c r="C983" s="40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3.9" x14ac:dyDescent="0.5">
      <c r="A984" s="29"/>
      <c r="B984" s="36" t="str">
        <f t="shared" si="3"/>
        <v/>
      </c>
      <c r="C984" s="40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3.9" x14ac:dyDescent="0.5">
      <c r="A985" s="29"/>
      <c r="B985" s="36" t="str">
        <f t="shared" si="3"/>
        <v/>
      </c>
      <c r="C985" s="40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3.9" x14ac:dyDescent="0.5">
      <c r="A986" s="29"/>
      <c r="B986" s="36" t="str">
        <f t="shared" si="3"/>
        <v/>
      </c>
      <c r="C986" s="40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3.9" x14ac:dyDescent="0.5">
      <c r="A987" s="29"/>
      <c r="B987" s="36" t="str">
        <f t="shared" si="3"/>
        <v/>
      </c>
      <c r="C987" s="40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3.9" x14ac:dyDescent="0.5">
      <c r="A988" s="29"/>
      <c r="B988" s="36" t="str">
        <f t="shared" si="3"/>
        <v/>
      </c>
      <c r="C988" s="40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3.9" x14ac:dyDescent="0.5">
      <c r="A989" s="29"/>
      <c r="B989" s="36" t="str">
        <f t="shared" si="3"/>
        <v/>
      </c>
      <c r="C989" s="40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3.9" x14ac:dyDescent="0.5">
      <c r="A990" s="29"/>
      <c r="B990" s="36" t="str">
        <f t="shared" si="3"/>
        <v/>
      </c>
      <c r="C990" s="40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3.9" x14ac:dyDescent="0.5">
      <c r="A991" s="29"/>
      <c r="B991" s="36" t="str">
        <f t="shared" si="3"/>
        <v/>
      </c>
      <c r="C991" s="40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3.9" x14ac:dyDescent="0.5">
      <c r="A992" s="29"/>
      <c r="B992" s="36" t="str">
        <f t="shared" si="3"/>
        <v/>
      </c>
      <c r="C992" s="40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3.9" x14ac:dyDescent="0.5">
      <c r="A993" s="29"/>
      <c r="B993" s="36" t="str">
        <f t="shared" si="3"/>
        <v/>
      </c>
      <c r="C993" s="40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3.9" x14ac:dyDescent="0.5">
      <c r="A994" s="29"/>
      <c r="B994" s="36" t="str">
        <f t="shared" si="3"/>
        <v/>
      </c>
      <c r="C994" s="40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spans="1:25" ht="13.9" x14ac:dyDescent="0.5">
      <c r="A995" s="29"/>
      <c r="B995" s="36" t="str">
        <f t="shared" si="3"/>
        <v/>
      </c>
      <c r="C995" s="40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spans="1:25" ht="13.9" x14ac:dyDescent="0.5">
      <c r="A996" s="29"/>
      <c r="B996" s="36" t="str">
        <f t="shared" si="3"/>
        <v/>
      </c>
      <c r="C996" s="40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spans="1:25" ht="13.9" x14ac:dyDescent="0.5">
      <c r="A997" s="29"/>
      <c r="B997" s="36" t="str">
        <f t="shared" si="3"/>
        <v/>
      </c>
      <c r="C997" s="40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spans="1:25" ht="13.9" x14ac:dyDescent="0.5">
      <c r="A998" s="29"/>
      <c r="B998" s="36" t="str">
        <f t="shared" si="3"/>
        <v/>
      </c>
      <c r="C998" s="40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spans="1:25" ht="13.9" x14ac:dyDescent="0.5">
      <c r="A999" s="29"/>
      <c r="B999" s="36" t="str">
        <f t="shared" si="3"/>
        <v/>
      </c>
      <c r="C999" s="40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spans="1:25" ht="13.9" x14ac:dyDescent="0.5">
      <c r="A1000" s="29"/>
      <c r="B1000" s="36" t="str">
        <f t="shared" si="3"/>
        <v/>
      </c>
      <c r="C1000" s="40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spans="1:25" ht="13.9" x14ac:dyDescent="0.5">
      <c r="A1001" s="29"/>
      <c r="B1001" s="36" t="str">
        <f t="shared" si="3"/>
        <v/>
      </c>
      <c r="C1001" s="40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spans="1:25" ht="13.9" x14ac:dyDescent="0.5">
      <c r="A1002" s="29"/>
      <c r="B1002" s="36" t="str">
        <f t="shared" si="3"/>
        <v/>
      </c>
      <c r="C1002" s="40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spans="1:25" ht="13.9" x14ac:dyDescent="0.5">
      <c r="A1003" s="29"/>
      <c r="B1003" s="36" t="str">
        <f t="shared" si="3"/>
        <v/>
      </c>
      <c r="C1003" s="40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spans="1:25" ht="13.9" x14ac:dyDescent="0.5">
      <c r="A1004" s="29"/>
      <c r="B1004" s="36" t="str">
        <f t="shared" si="3"/>
        <v/>
      </c>
      <c r="C1004" s="40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spans="1:25" ht="13.9" x14ac:dyDescent="0.5">
      <c r="A1005" s="29"/>
      <c r="B1005" s="36" t="str">
        <f t="shared" si="3"/>
        <v/>
      </c>
      <c r="C1005" s="40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</sheetData>
  <mergeCells count="5">
    <mergeCell ref="A1:J2"/>
    <mergeCell ref="E11:G11"/>
    <mergeCell ref="F12:G12"/>
    <mergeCell ref="F14:G14"/>
    <mergeCell ref="F15:G15"/>
  </mergeCells>
  <conditionalFormatting sqref="F15:G15">
    <cfRule type="cellIs" dxfId="2" priority="1" operator="equal">
      <formula>"SPACE TERSEDIA"</formula>
    </cfRule>
    <cfRule type="cellIs" dxfId="1" priority="2" operator="equal">
      <formula>"FULL"</formula>
    </cfRule>
    <cfRule type="cellIs" dxfId="0" priority="3" operator="equal">
      <formula>"HAMPIR PENUH"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CONSOLE</vt:lpstr>
      <vt:lpstr>Denah</vt:lpstr>
      <vt:lpstr>Kontrak</vt:lpstr>
      <vt:lpstr>Gudang B</vt:lpstr>
      <vt:lpstr>Gudang C</vt:lpstr>
      <vt:lpstr>Gudang D</vt:lpstr>
      <vt:lpstr>Gudang E</vt:lpstr>
      <vt:lpstr>Gudang F</vt:lpstr>
      <vt:lpstr>Gudang G</vt:lpstr>
      <vt:lpstr>Gudang H</vt:lpstr>
      <vt:lpstr>Gudang I-1</vt:lpstr>
      <vt:lpstr>Gudang I-2</vt:lpstr>
      <vt:lpstr>Gudang J-1</vt:lpstr>
      <vt:lpstr>Gudang J-2</vt:lpstr>
      <vt:lpstr>Gudang K</vt:lpstr>
      <vt:lpstr>Gudang L-1</vt:lpstr>
      <vt:lpstr>Gudang L-2</vt:lpstr>
      <vt:lpstr>Gudang M</vt:lpstr>
      <vt:lpstr>MP-D</vt:lpstr>
      <vt:lpstr>MP-G</vt:lpstr>
      <vt:lpstr>MP-J</vt:lpstr>
      <vt:lpstr>MP-K</vt:lpstr>
      <vt:lpstr>Open Storage</vt:lpstr>
      <vt:lpstr>COLD 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2026-05-23T15:00:47Z</dcterms:modified>
</cp:coreProperties>
</file>