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i/Documents/Juniper Employee/Stanford/Courses/MS&amp;E252/Case study/"/>
    </mc:Choice>
  </mc:AlternateContent>
  <xr:revisionPtr revIDLastSave="0" documentId="13_ncr:1_{ADF8BDF2-16DA-EC4C-BF48-A1E4989C4BDD}" xr6:coauthVersionLast="36" xr6:coauthVersionMax="36" xr10:uidLastSave="{00000000-0000-0000-0000-000000000000}"/>
  <bookViews>
    <workbookView xWindow="0" yWindow="0" windowWidth="33600" windowHeight="21000" xr2:uid="{C5CB5302-F1BA-2C49-8EFA-7B7556F03758}"/>
  </bookViews>
  <sheets>
    <sheet name="No D No S" sheetId="1" r:id="rId1"/>
    <sheet name="Sensitivity on rain" sheetId="4" r:id="rId2"/>
    <sheet name="Sensitivity On Mold" sheetId="3" r:id="rId3"/>
    <sheet name="Flip tree" sheetId="8" r:id="rId4"/>
    <sheet name="Sensitivity of detector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4" i="8" l="1"/>
  <c r="I41" i="8" s="1"/>
  <c r="R40" i="8"/>
  <c r="R36" i="8"/>
  <c r="R32" i="8"/>
  <c r="R28" i="8"/>
  <c r="I25" i="8" s="1"/>
  <c r="R20" i="8"/>
  <c r="N19" i="8"/>
  <c r="I17" i="8"/>
  <c r="N15" i="8" s="1"/>
  <c r="M12" i="4"/>
  <c r="N43" i="8" l="1"/>
  <c r="N39" i="8"/>
  <c r="I33" i="8"/>
  <c r="N31" i="8" s="1"/>
  <c r="K35" i="8" s="1"/>
  <c r="N35" i="8"/>
  <c r="N27" i="8"/>
  <c r="N23" i="8"/>
  <c r="K43" i="8"/>
  <c r="J43" i="8" s="1"/>
  <c r="K27" i="8"/>
  <c r="J27" i="8" s="1"/>
  <c r="K19" i="8"/>
  <c r="S145" i="1"/>
  <c r="J35" i="8" l="1"/>
  <c r="F39" i="8"/>
  <c r="E39" i="8" s="1"/>
  <c r="J19" i="8"/>
  <c r="F23" i="8"/>
  <c r="A31" i="8" s="1"/>
  <c r="M16" i="4"/>
  <c r="W37" i="3"/>
  <c r="W33" i="3"/>
  <c r="W29" i="3"/>
  <c r="W25" i="3"/>
  <c r="P28" i="3" s="1"/>
  <c r="W21" i="3"/>
  <c r="P20" i="3" s="1"/>
  <c r="O20" i="3" s="1"/>
  <c r="W13" i="3"/>
  <c r="W9" i="3"/>
  <c r="P36" i="3"/>
  <c r="O36" i="3" s="1"/>
  <c r="F15" i="4"/>
  <c r="A12" i="4" s="1"/>
  <c r="D13" i="4" s="1"/>
  <c r="X148" i="1"/>
  <c r="X162" i="1"/>
  <c r="X134" i="1"/>
  <c r="S158" i="1"/>
  <c r="S130" i="1"/>
  <c r="AC96" i="1"/>
  <c r="AC110" i="1"/>
  <c r="AC82" i="1"/>
  <c r="AC58" i="1"/>
  <c r="AC44" i="1"/>
  <c r="D37" i="8" l="1"/>
  <c r="A32" i="8"/>
  <c r="D21" i="8"/>
  <c r="E23" i="8"/>
  <c r="K32" i="3"/>
  <c r="J32" i="3" s="1"/>
  <c r="O28" i="3"/>
  <c r="P12" i="3"/>
  <c r="E15" i="4"/>
  <c r="A13" i="4"/>
  <c r="D7" i="4"/>
  <c r="AC30" i="1"/>
  <c r="O12" i="3" l="1"/>
  <c r="K19" i="3"/>
  <c r="F25" i="3" s="1"/>
  <c r="AH30" i="1"/>
  <c r="AH26" i="1"/>
  <c r="AH58" i="1"/>
  <c r="AH54" i="1"/>
  <c r="AH82" i="1"/>
  <c r="AH78" i="1"/>
  <c r="AH110" i="1"/>
  <c r="AH106" i="1"/>
  <c r="AC162" i="1"/>
  <c r="AC158" i="1"/>
  <c r="AC134" i="1"/>
  <c r="AC130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E46" i="1" s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5" i="1"/>
  <c r="I30" i="3" l="1"/>
  <c r="A33" i="3"/>
  <c r="E25" i="3"/>
  <c r="I17" i="3"/>
  <c r="J19" i="3"/>
  <c r="AH46" i="1"/>
  <c r="Z43" i="1"/>
  <c r="AD46" i="1"/>
  <c r="AH42" i="1"/>
  <c r="Z150" i="1"/>
  <c r="U147" i="1" s="1"/>
  <c r="T147" i="1" s="1"/>
  <c r="AE98" i="1"/>
  <c r="AH98" i="1" s="1"/>
  <c r="Z164" i="1"/>
  <c r="Y164" i="1" s="1"/>
  <c r="Z136" i="1"/>
  <c r="Y136" i="1" s="1"/>
  <c r="AE112" i="1"/>
  <c r="AD112" i="1" s="1"/>
  <c r="AE84" i="1"/>
  <c r="AD84" i="1" s="1"/>
  <c r="AE60" i="1"/>
  <c r="AD60" i="1" s="1"/>
  <c r="AE32" i="1"/>
  <c r="AD32" i="1" s="1"/>
  <c r="D40" i="3" l="1"/>
  <c r="A34" i="3"/>
  <c r="D23" i="3"/>
  <c r="Y43" i="1"/>
  <c r="AC146" i="1"/>
  <c r="AC150" i="1"/>
  <c r="Y150" i="1"/>
  <c r="AH94" i="1"/>
  <c r="Z95" i="1"/>
  <c r="Y95" i="1" s="1"/>
  <c r="AD98" i="1"/>
  <c r="U160" i="1"/>
  <c r="P153" i="1" s="1"/>
  <c r="O153" i="1" s="1"/>
  <c r="U132" i="1"/>
  <c r="T132" i="1" s="1"/>
  <c r="Z108" i="1"/>
  <c r="Z80" i="1"/>
  <c r="Y80" i="1" s="1"/>
  <c r="Z56" i="1"/>
  <c r="U49" i="1" s="1"/>
  <c r="Z28" i="1"/>
  <c r="Y28" i="1" s="1"/>
  <c r="T49" i="1" l="1"/>
  <c r="Y56" i="1"/>
  <c r="U101" i="1"/>
  <c r="T101" i="1" s="1"/>
  <c r="T160" i="1"/>
  <c r="Y108" i="1"/>
  <c r="P128" i="1"/>
  <c r="K141" i="1" s="1"/>
  <c r="U76" i="1"/>
  <c r="U24" i="1"/>
  <c r="P37" i="1" s="1"/>
  <c r="S47" i="1" l="1"/>
  <c r="S22" i="1"/>
  <c r="O37" i="1"/>
  <c r="K27" i="1"/>
  <c r="P89" i="1"/>
  <c r="S99" i="1" s="1"/>
  <c r="N151" i="1"/>
  <c r="J141" i="1"/>
  <c r="N126" i="1"/>
  <c r="F131" i="1"/>
  <c r="O128" i="1"/>
  <c r="T76" i="1"/>
  <c r="T24" i="1"/>
  <c r="N35" i="1" l="1"/>
  <c r="J27" i="1"/>
  <c r="N14" i="1"/>
  <c r="S74" i="1"/>
  <c r="K79" i="1"/>
  <c r="F53" i="1" s="1"/>
  <c r="O89" i="1"/>
  <c r="I139" i="1"/>
  <c r="E131" i="1"/>
  <c r="I118" i="1"/>
  <c r="A92" i="1" l="1"/>
  <c r="E53" i="1"/>
  <c r="N87" i="1"/>
  <c r="N66" i="1"/>
  <c r="J79" i="1"/>
  <c r="D51" i="1" l="1"/>
  <c r="A93" i="1"/>
  <c r="D129" i="1"/>
</calcChain>
</file>

<file path=xl/sharedStrings.xml><?xml version="1.0" encoding="utf-8"?>
<sst xmlns="http://schemas.openxmlformats.org/spreadsheetml/2006/main" count="117" uniqueCount="32">
  <si>
    <t>Value Measure</t>
  </si>
  <si>
    <t>U-Value</t>
  </si>
  <si>
    <t>No Harvest</t>
  </si>
  <si>
    <t>Harvest</t>
  </si>
  <si>
    <t>Dector</t>
  </si>
  <si>
    <t xml:space="preserve">No Dector </t>
  </si>
  <si>
    <t>"Rain"</t>
  </si>
  <si>
    <t>"No Rain"</t>
  </si>
  <si>
    <t>Spores</t>
  </si>
  <si>
    <t>No Spores</t>
  </si>
  <si>
    <t>Rain</t>
  </si>
  <si>
    <t>No Rain</t>
  </si>
  <si>
    <t>Mold</t>
  </si>
  <si>
    <t>No Mold</t>
  </si>
  <si>
    <t>Sugar&gt;25%</t>
  </si>
  <si>
    <t>Sugar&gt;20%</t>
  </si>
  <si>
    <t>Sugar&lt;20%</t>
  </si>
  <si>
    <t>Bottle</t>
  </si>
  <si>
    <t>Bulk</t>
  </si>
  <si>
    <t>Total Revenue</t>
  </si>
  <si>
    <t xml:space="preserve">Quantity </t>
  </si>
  <si>
    <t>Reputation</t>
  </si>
  <si>
    <t>H</t>
  </si>
  <si>
    <t>NH</t>
  </si>
  <si>
    <t>S</t>
  </si>
  <si>
    <t>NS</t>
  </si>
  <si>
    <t>R</t>
  </si>
  <si>
    <t>NR</t>
  </si>
  <si>
    <t>P</t>
  </si>
  <si>
    <t>1-P</t>
  </si>
  <si>
    <t>M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</si>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</sst>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NumberFormat="1" applyFont="1"/>
    <xf numFmtId="0" fontId="1" fillId="0" borderId="0" xfId="0" applyFont="1"/>
    <xf numFmtId="0" fontId="0" fillId="0" borderId="0" xfId="0" applyFont="1"/>
    <xf numFmtId="0" fontId="3" fillId="0" borderId="0" xfId="0" applyFont="1"/>
    <xf numFmtId="2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736600</xdr:colOff>
      <xdr:row>90</xdr:row>
      <xdr:rowOff>101600</xdr:rowOff>
    </xdr:from>
    <xdr:to>
      <xdr:col>1</xdr:col>
      <xdr:colOff>0</xdr:colOff>
      <xdr:row>90</xdr:row>
      <xdr:rowOff>101600</xdr:rowOff>
    </xdr:to>
    <xdr:cxnSp macro="">
      <xdr:nvCxnSpPr>
        <xdr:cNvPr id="2" name="Root ">
          <a:extLst>
            <a:ext uri="{FF2B5EF4-FFF2-40B4-BE49-F238E27FC236}">
              <a16:creationId xmlns:a16="http://schemas.microsoft.com/office/drawing/2014/main" id="{1F6A35E0-99F6-E748-96E4-646746E272AF}"/>
            </a:ext>
          </a:extLst>
        </xdr:cNvPr>
        <xdr:cNvCxnSpPr/>
      </xdr:nvCxnSpPr>
      <xdr:spPr>
        <a:xfrm flipH="1">
          <a:off x="736600" y="2946400"/>
          <a:ext cx="88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90</xdr:row>
      <xdr:rowOff>0</xdr:rowOff>
    </xdr:from>
    <xdr:to>
      <xdr:col>1</xdr:col>
      <xdr:colOff>161925</xdr:colOff>
      <xdr:row>90</xdr:row>
      <xdr:rowOff>161925</xdr:rowOff>
    </xdr:to>
    <xdr:sp macro="" textlink="">
      <xdr:nvSpPr>
        <xdr:cNvPr id="3" name="TrNd ">
          <a:extLst>
            <a:ext uri="{FF2B5EF4-FFF2-40B4-BE49-F238E27FC236}">
              <a16:creationId xmlns:a16="http://schemas.microsoft.com/office/drawing/2014/main" id="{D2405BDA-195A-9D43-A192-A6218B7F8FFD}"/>
            </a:ext>
          </a:extLst>
        </xdr:cNvPr>
        <xdr:cNvSpPr>
          <a:spLocks/>
        </xdr:cNvSpPr>
      </xdr:nvSpPr>
      <xdr:spPr>
        <a:xfrm>
          <a:off x="825500" y="28448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51</xdr:row>
      <xdr:rowOff>101600</xdr:rowOff>
    </xdr:from>
    <xdr:to>
      <xdr:col>6</xdr:col>
      <xdr:colOff>0</xdr:colOff>
      <xdr:row>51</xdr:row>
      <xdr:rowOff>101600</xdr:rowOff>
    </xdr:to>
    <xdr:cxnSp macro="">
      <xdr:nvCxnSpPr>
        <xdr:cNvPr id="5" name="Branch 1">
          <a:extLst>
            <a:ext uri="{FF2B5EF4-FFF2-40B4-BE49-F238E27FC236}">
              <a16:creationId xmlns:a16="http://schemas.microsoft.com/office/drawing/2014/main" id="{9DEB1593-6B71-9345-B625-9EFECECFB84B}"/>
            </a:ext>
          </a:extLst>
        </xdr:cNvPr>
        <xdr:cNvCxnSpPr/>
      </xdr:nvCxnSpPr>
      <xdr:spPr>
        <a:xfrm>
          <a:off x="1308100" y="2946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129</xdr:row>
      <xdr:rowOff>101600</xdr:rowOff>
    </xdr:from>
    <xdr:to>
      <xdr:col>6</xdr:col>
      <xdr:colOff>0</xdr:colOff>
      <xdr:row>129</xdr:row>
      <xdr:rowOff>101600</xdr:rowOff>
    </xdr:to>
    <xdr:cxnSp macro="">
      <xdr:nvCxnSpPr>
        <xdr:cNvPr id="8" name="Branch 2">
          <a:extLst>
            <a:ext uri="{FF2B5EF4-FFF2-40B4-BE49-F238E27FC236}">
              <a16:creationId xmlns:a16="http://schemas.microsoft.com/office/drawing/2014/main" id="{8406B44C-E429-7A44-ACD9-EDCEF384229F}"/>
            </a:ext>
          </a:extLst>
        </xdr:cNvPr>
        <xdr:cNvCxnSpPr/>
      </xdr:nvCxnSpPr>
      <xdr:spPr>
        <a:xfrm>
          <a:off x="1308100" y="3759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101600</xdr:rowOff>
    </xdr:from>
    <xdr:to>
      <xdr:col>11</xdr:col>
      <xdr:colOff>0</xdr:colOff>
      <xdr:row>25</xdr:row>
      <xdr:rowOff>101600</xdr:rowOff>
    </xdr:to>
    <xdr:cxnSp macro="">
      <xdr:nvCxnSpPr>
        <xdr:cNvPr id="14" name="Branch 11">
          <a:extLst>
            <a:ext uri="{FF2B5EF4-FFF2-40B4-BE49-F238E27FC236}">
              <a16:creationId xmlns:a16="http://schemas.microsoft.com/office/drawing/2014/main" id="{0A625997-5CCD-544B-9A2E-3F4D3D9D0BAC}"/>
            </a:ext>
          </a:extLst>
        </xdr:cNvPr>
        <xdr:cNvCxnSpPr/>
      </xdr:nvCxnSpPr>
      <xdr:spPr>
        <a:xfrm>
          <a:off x="3352800" y="2946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77</xdr:row>
      <xdr:rowOff>101600</xdr:rowOff>
    </xdr:from>
    <xdr:to>
      <xdr:col>11</xdr:col>
      <xdr:colOff>0</xdr:colOff>
      <xdr:row>77</xdr:row>
      <xdr:rowOff>101600</xdr:rowOff>
    </xdr:to>
    <xdr:cxnSp macro="">
      <xdr:nvCxnSpPr>
        <xdr:cNvPr id="17" name="Branch 12">
          <a:extLst>
            <a:ext uri="{FF2B5EF4-FFF2-40B4-BE49-F238E27FC236}">
              <a16:creationId xmlns:a16="http://schemas.microsoft.com/office/drawing/2014/main" id="{A2F4B025-B810-0C46-A0C7-1EED5643B8C8}"/>
            </a:ext>
          </a:extLst>
        </xdr:cNvPr>
        <xdr:cNvCxnSpPr/>
      </xdr:nvCxnSpPr>
      <xdr:spPr>
        <a:xfrm>
          <a:off x="3352800" y="3759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129</xdr:row>
      <xdr:rowOff>0</xdr:rowOff>
    </xdr:from>
    <xdr:to>
      <xdr:col>6</xdr:col>
      <xdr:colOff>161925</xdr:colOff>
      <xdr:row>129</xdr:row>
      <xdr:rowOff>161925</xdr:rowOff>
    </xdr:to>
    <xdr:sp macro="" textlink="">
      <xdr:nvSpPr>
        <xdr:cNvPr id="20" name="TrNd 2">
          <a:extLst>
            <a:ext uri="{FF2B5EF4-FFF2-40B4-BE49-F238E27FC236}">
              <a16:creationId xmlns:a16="http://schemas.microsoft.com/office/drawing/2014/main" id="{7623C791-1622-DC43-AD89-B1E7CB041121}"/>
            </a:ext>
          </a:extLst>
        </xdr:cNvPr>
        <xdr:cNvSpPr>
          <a:spLocks/>
        </xdr:cNvSpPr>
      </xdr:nvSpPr>
      <xdr:spPr>
        <a:xfrm>
          <a:off x="2870200" y="44704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118</xdr:row>
      <xdr:rowOff>101600</xdr:rowOff>
    </xdr:from>
    <xdr:to>
      <xdr:col>11</xdr:col>
      <xdr:colOff>0</xdr:colOff>
      <xdr:row>118</xdr:row>
      <xdr:rowOff>101600</xdr:rowOff>
    </xdr:to>
    <xdr:cxnSp macro="">
      <xdr:nvCxnSpPr>
        <xdr:cNvPr id="24" name="Branch 21">
          <a:extLst>
            <a:ext uri="{FF2B5EF4-FFF2-40B4-BE49-F238E27FC236}">
              <a16:creationId xmlns:a16="http://schemas.microsoft.com/office/drawing/2014/main" id="{0B8AA778-E207-C34B-A31D-DCD6A1EDE096}"/>
            </a:ext>
          </a:extLst>
        </xdr:cNvPr>
        <xdr:cNvCxnSpPr/>
      </xdr:nvCxnSpPr>
      <xdr:spPr>
        <a:xfrm>
          <a:off x="3352800" y="4572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118</xdr:row>
      <xdr:rowOff>25400</xdr:rowOff>
    </xdr:from>
    <xdr:to>
      <xdr:col>36</xdr:col>
      <xdr:colOff>0</xdr:colOff>
      <xdr:row>118</xdr:row>
      <xdr:rowOff>177800</xdr:rowOff>
    </xdr:to>
    <xdr:cxnSp macro="">
      <xdr:nvCxnSpPr>
        <xdr:cNvPr id="25" name="Leaf 21">
          <a:extLst>
            <a:ext uri="{FF2B5EF4-FFF2-40B4-BE49-F238E27FC236}">
              <a16:creationId xmlns:a16="http://schemas.microsoft.com/office/drawing/2014/main" id="{A912EEE0-A7CC-F54B-BEDE-827442BA4FB7}"/>
            </a:ext>
          </a:extLst>
        </xdr:cNvPr>
        <xdr:cNvCxnSpPr/>
      </xdr:nvCxnSpPr>
      <xdr:spPr>
        <a:xfrm>
          <a:off x="15138400" y="240030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139</xdr:row>
      <xdr:rowOff>101600</xdr:rowOff>
    </xdr:from>
    <xdr:to>
      <xdr:col>11</xdr:col>
      <xdr:colOff>0</xdr:colOff>
      <xdr:row>139</xdr:row>
      <xdr:rowOff>101600</xdr:rowOff>
    </xdr:to>
    <xdr:cxnSp macro="">
      <xdr:nvCxnSpPr>
        <xdr:cNvPr id="27" name="Branch 22">
          <a:extLst>
            <a:ext uri="{FF2B5EF4-FFF2-40B4-BE49-F238E27FC236}">
              <a16:creationId xmlns:a16="http://schemas.microsoft.com/office/drawing/2014/main" id="{366390E9-7CF5-B242-9963-530B51B5CBBF}"/>
            </a:ext>
          </a:extLst>
        </xdr:cNvPr>
        <xdr:cNvCxnSpPr/>
      </xdr:nvCxnSpPr>
      <xdr:spPr>
        <a:xfrm>
          <a:off x="3352800" y="5384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139</xdr:row>
      <xdr:rowOff>0</xdr:rowOff>
    </xdr:from>
    <xdr:to>
      <xdr:col>11</xdr:col>
      <xdr:colOff>161925</xdr:colOff>
      <xdr:row>139</xdr:row>
      <xdr:rowOff>161925</xdr:rowOff>
    </xdr:to>
    <xdr:sp macro="" textlink="">
      <xdr:nvSpPr>
        <xdr:cNvPr id="29" name="TrNd 22">
          <a:extLst>
            <a:ext uri="{FF2B5EF4-FFF2-40B4-BE49-F238E27FC236}">
              <a16:creationId xmlns:a16="http://schemas.microsoft.com/office/drawing/2014/main" id="{47E19E2B-6A70-B14B-8BA1-47C9A035F503}"/>
            </a:ext>
          </a:extLst>
        </xdr:cNvPr>
        <xdr:cNvSpPr>
          <a:spLocks/>
        </xdr:cNvSpPr>
      </xdr:nvSpPr>
      <xdr:spPr>
        <a:xfrm>
          <a:off x="4914900" y="52832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126</xdr:row>
      <xdr:rowOff>101600</xdr:rowOff>
    </xdr:from>
    <xdr:to>
      <xdr:col>16</xdr:col>
      <xdr:colOff>0</xdr:colOff>
      <xdr:row>126</xdr:row>
      <xdr:rowOff>101600</xdr:rowOff>
    </xdr:to>
    <xdr:cxnSp macro="">
      <xdr:nvCxnSpPr>
        <xdr:cNvPr id="35" name="Branch 221">
          <a:extLst>
            <a:ext uri="{FF2B5EF4-FFF2-40B4-BE49-F238E27FC236}">
              <a16:creationId xmlns:a16="http://schemas.microsoft.com/office/drawing/2014/main" id="{1773E692-F0C4-F94F-AF9E-B37BCAC005A6}"/>
            </a:ext>
          </a:extLst>
        </xdr:cNvPr>
        <xdr:cNvCxnSpPr/>
      </xdr:nvCxnSpPr>
      <xdr:spPr>
        <a:xfrm>
          <a:off x="5397500" y="5384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151</xdr:row>
      <xdr:rowOff>101600</xdr:rowOff>
    </xdr:from>
    <xdr:to>
      <xdr:col>16</xdr:col>
      <xdr:colOff>0</xdr:colOff>
      <xdr:row>151</xdr:row>
      <xdr:rowOff>101600</xdr:rowOff>
    </xdr:to>
    <xdr:cxnSp macro="">
      <xdr:nvCxnSpPr>
        <xdr:cNvPr id="38" name="Branch 222">
          <a:extLst>
            <a:ext uri="{FF2B5EF4-FFF2-40B4-BE49-F238E27FC236}">
              <a16:creationId xmlns:a16="http://schemas.microsoft.com/office/drawing/2014/main" id="{24AE237D-FFFA-D345-BBB5-DB734DEA7175}"/>
            </a:ext>
          </a:extLst>
        </xdr:cNvPr>
        <xdr:cNvCxnSpPr/>
      </xdr:nvCxnSpPr>
      <xdr:spPr>
        <a:xfrm>
          <a:off x="5397500" y="6197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118</xdr:row>
      <xdr:rowOff>101600</xdr:rowOff>
    </xdr:from>
    <xdr:to>
      <xdr:col>36</xdr:col>
      <xdr:colOff>0</xdr:colOff>
      <xdr:row>118</xdr:row>
      <xdr:rowOff>101600</xdr:rowOff>
    </xdr:to>
    <xdr:cxnSp macro="">
      <xdr:nvCxnSpPr>
        <xdr:cNvPr id="42" name="XBranch 21">
          <a:extLst>
            <a:ext uri="{FF2B5EF4-FFF2-40B4-BE49-F238E27FC236}">
              <a16:creationId xmlns:a16="http://schemas.microsoft.com/office/drawing/2014/main" id="{D259A18F-63F1-1C4A-9711-6CB6D9E673EF}"/>
            </a:ext>
          </a:extLst>
        </xdr:cNvPr>
        <xdr:cNvCxnSpPr/>
      </xdr:nvCxnSpPr>
      <xdr:spPr>
        <a:xfrm>
          <a:off x="4914900" y="24079200"/>
          <a:ext cx="10223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51</xdr:row>
      <xdr:rowOff>0</xdr:rowOff>
    </xdr:from>
    <xdr:to>
      <xdr:col>6</xdr:col>
      <xdr:colOff>161925</xdr:colOff>
      <xdr:row>51</xdr:row>
      <xdr:rowOff>161925</xdr:rowOff>
    </xdr:to>
    <xdr:sp macro="" textlink="">
      <xdr:nvSpPr>
        <xdr:cNvPr id="43" name="TrNd 1">
          <a:extLst>
            <a:ext uri="{FF2B5EF4-FFF2-40B4-BE49-F238E27FC236}">
              <a16:creationId xmlns:a16="http://schemas.microsoft.com/office/drawing/2014/main" id="{C01CFEFC-B6A6-964B-A2B0-24B8FB05541F}"/>
            </a:ext>
          </a:extLst>
        </xdr:cNvPr>
        <xdr:cNvSpPr>
          <a:spLocks/>
        </xdr:cNvSpPr>
      </xdr:nvSpPr>
      <xdr:spPr>
        <a:xfrm>
          <a:off x="2870200" y="32512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11</xdr:col>
      <xdr:colOff>161925</xdr:colOff>
      <xdr:row>25</xdr:row>
      <xdr:rowOff>161925</xdr:rowOff>
    </xdr:to>
    <xdr:sp macro="" textlink="">
      <xdr:nvSpPr>
        <xdr:cNvPr id="44" name="TrNd 11">
          <a:extLst>
            <a:ext uri="{FF2B5EF4-FFF2-40B4-BE49-F238E27FC236}">
              <a16:creationId xmlns:a16="http://schemas.microsoft.com/office/drawing/2014/main" id="{1C1BD3D8-7835-7D42-92D9-A8A2E98AD7F6}"/>
            </a:ext>
          </a:extLst>
        </xdr:cNvPr>
        <xdr:cNvSpPr>
          <a:spLocks/>
        </xdr:cNvSpPr>
      </xdr:nvSpPr>
      <xdr:spPr>
        <a:xfrm>
          <a:off x="4914900" y="28448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14</xdr:row>
      <xdr:rowOff>101600</xdr:rowOff>
    </xdr:from>
    <xdr:to>
      <xdr:col>16</xdr:col>
      <xdr:colOff>0</xdr:colOff>
      <xdr:row>14</xdr:row>
      <xdr:rowOff>101600</xdr:rowOff>
    </xdr:to>
    <xdr:cxnSp macro="">
      <xdr:nvCxnSpPr>
        <xdr:cNvPr id="50" name="Branch 111">
          <a:extLst>
            <a:ext uri="{FF2B5EF4-FFF2-40B4-BE49-F238E27FC236}">
              <a16:creationId xmlns:a16="http://schemas.microsoft.com/office/drawing/2014/main" id="{04614426-EC4E-5347-86DD-EEDAF88FEC07}"/>
            </a:ext>
          </a:extLst>
        </xdr:cNvPr>
        <xdr:cNvCxnSpPr/>
      </xdr:nvCxnSpPr>
      <xdr:spPr>
        <a:xfrm>
          <a:off x="5397500" y="2946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25400</xdr:rowOff>
    </xdr:from>
    <xdr:to>
      <xdr:col>36</xdr:col>
      <xdr:colOff>0</xdr:colOff>
      <xdr:row>14</xdr:row>
      <xdr:rowOff>177800</xdr:rowOff>
    </xdr:to>
    <xdr:cxnSp macro="">
      <xdr:nvCxnSpPr>
        <xdr:cNvPr id="51" name="Leaf 111">
          <a:extLst>
            <a:ext uri="{FF2B5EF4-FFF2-40B4-BE49-F238E27FC236}">
              <a16:creationId xmlns:a16="http://schemas.microsoft.com/office/drawing/2014/main" id="{D4697484-C458-D848-8C16-A601AAE6F81B}"/>
            </a:ext>
          </a:extLst>
        </xdr:cNvPr>
        <xdr:cNvCxnSpPr/>
      </xdr:nvCxnSpPr>
      <xdr:spPr>
        <a:xfrm>
          <a:off x="15138400" y="28702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101600</xdr:rowOff>
    </xdr:from>
    <xdr:to>
      <xdr:col>16</xdr:col>
      <xdr:colOff>0</xdr:colOff>
      <xdr:row>35</xdr:row>
      <xdr:rowOff>101600</xdr:rowOff>
    </xdr:to>
    <xdr:cxnSp macro="">
      <xdr:nvCxnSpPr>
        <xdr:cNvPr id="53" name="Branch 112">
          <a:extLst>
            <a:ext uri="{FF2B5EF4-FFF2-40B4-BE49-F238E27FC236}">
              <a16:creationId xmlns:a16="http://schemas.microsoft.com/office/drawing/2014/main" id="{7FF13802-F4EF-224C-9331-80EDD7342666}"/>
            </a:ext>
          </a:extLst>
        </xdr:cNvPr>
        <xdr:cNvCxnSpPr/>
      </xdr:nvCxnSpPr>
      <xdr:spPr>
        <a:xfrm>
          <a:off x="5397500" y="3759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35</xdr:row>
      <xdr:rowOff>0</xdr:rowOff>
    </xdr:from>
    <xdr:to>
      <xdr:col>16</xdr:col>
      <xdr:colOff>161925</xdr:colOff>
      <xdr:row>35</xdr:row>
      <xdr:rowOff>161925</xdr:rowOff>
    </xdr:to>
    <xdr:sp macro="" textlink="">
      <xdr:nvSpPr>
        <xdr:cNvPr id="55" name="TrNd 112">
          <a:extLst>
            <a:ext uri="{FF2B5EF4-FFF2-40B4-BE49-F238E27FC236}">
              <a16:creationId xmlns:a16="http://schemas.microsoft.com/office/drawing/2014/main" id="{CA4AE9C2-57C0-F84A-8490-3DDD1C0F63FA}"/>
            </a:ext>
          </a:extLst>
        </xdr:cNvPr>
        <xdr:cNvSpPr>
          <a:spLocks/>
        </xdr:cNvSpPr>
      </xdr:nvSpPr>
      <xdr:spPr>
        <a:xfrm>
          <a:off x="6959600" y="36576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22</xdr:row>
      <xdr:rowOff>101600</xdr:rowOff>
    </xdr:from>
    <xdr:to>
      <xdr:col>21</xdr:col>
      <xdr:colOff>0</xdr:colOff>
      <xdr:row>22</xdr:row>
      <xdr:rowOff>101600</xdr:rowOff>
    </xdr:to>
    <xdr:cxnSp macro="">
      <xdr:nvCxnSpPr>
        <xdr:cNvPr id="63" name="Branch 1121">
          <a:extLst>
            <a:ext uri="{FF2B5EF4-FFF2-40B4-BE49-F238E27FC236}">
              <a16:creationId xmlns:a16="http://schemas.microsoft.com/office/drawing/2014/main" id="{39CC9678-9856-0B4C-AF03-7DE6B88E3F76}"/>
            </a:ext>
          </a:extLst>
        </xdr:cNvPr>
        <xdr:cNvCxnSpPr/>
      </xdr:nvCxnSpPr>
      <xdr:spPr>
        <a:xfrm>
          <a:off x="7442200" y="3759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47</xdr:row>
      <xdr:rowOff>101600</xdr:rowOff>
    </xdr:from>
    <xdr:to>
      <xdr:col>21</xdr:col>
      <xdr:colOff>0</xdr:colOff>
      <xdr:row>47</xdr:row>
      <xdr:rowOff>101600</xdr:rowOff>
    </xdr:to>
    <xdr:cxnSp macro="">
      <xdr:nvCxnSpPr>
        <xdr:cNvPr id="66" name="Branch 1122">
          <a:extLst>
            <a:ext uri="{FF2B5EF4-FFF2-40B4-BE49-F238E27FC236}">
              <a16:creationId xmlns:a16="http://schemas.microsoft.com/office/drawing/2014/main" id="{8B906D80-6926-B146-87ED-22CD50B587FE}"/>
            </a:ext>
          </a:extLst>
        </xdr:cNvPr>
        <xdr:cNvCxnSpPr/>
      </xdr:nvCxnSpPr>
      <xdr:spPr>
        <a:xfrm>
          <a:off x="7442200" y="4572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</xdr:row>
      <xdr:rowOff>101600</xdr:rowOff>
    </xdr:from>
    <xdr:to>
      <xdr:col>36</xdr:col>
      <xdr:colOff>0</xdr:colOff>
      <xdr:row>14</xdr:row>
      <xdr:rowOff>101600</xdr:rowOff>
    </xdr:to>
    <xdr:cxnSp macro="">
      <xdr:nvCxnSpPr>
        <xdr:cNvPr id="70" name="XBranch 111">
          <a:extLst>
            <a:ext uri="{FF2B5EF4-FFF2-40B4-BE49-F238E27FC236}">
              <a16:creationId xmlns:a16="http://schemas.microsoft.com/office/drawing/2014/main" id="{A4E7A8AA-F2EA-6E49-B691-D12A186DE87A}"/>
            </a:ext>
          </a:extLst>
        </xdr:cNvPr>
        <xdr:cNvCxnSpPr/>
      </xdr:nvCxnSpPr>
      <xdr:spPr>
        <a:xfrm>
          <a:off x="6959600" y="2946400"/>
          <a:ext cx="817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161925</xdr:colOff>
      <xdr:row>22</xdr:row>
      <xdr:rowOff>161925</xdr:rowOff>
    </xdr:to>
    <xdr:sp macro="" textlink="">
      <xdr:nvSpPr>
        <xdr:cNvPr id="71" name="TrNd 1121">
          <a:extLst>
            <a:ext uri="{FF2B5EF4-FFF2-40B4-BE49-F238E27FC236}">
              <a16:creationId xmlns:a16="http://schemas.microsoft.com/office/drawing/2014/main" id="{59CF764B-B386-BD45-AFD0-ADFF3882D8AF}"/>
            </a:ext>
          </a:extLst>
        </xdr:cNvPr>
        <xdr:cNvSpPr>
          <a:spLocks/>
        </xdr:cNvSpPr>
      </xdr:nvSpPr>
      <xdr:spPr>
        <a:xfrm>
          <a:off x="9004300" y="36576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0</xdr:colOff>
      <xdr:row>18</xdr:row>
      <xdr:rowOff>101600</xdr:rowOff>
    </xdr:from>
    <xdr:to>
      <xdr:col>26</xdr:col>
      <xdr:colOff>0</xdr:colOff>
      <xdr:row>18</xdr:row>
      <xdr:rowOff>101600</xdr:rowOff>
    </xdr:to>
    <xdr:cxnSp macro="">
      <xdr:nvCxnSpPr>
        <xdr:cNvPr id="81" name="Branch 11211">
          <a:extLst>
            <a:ext uri="{FF2B5EF4-FFF2-40B4-BE49-F238E27FC236}">
              <a16:creationId xmlns:a16="http://schemas.microsoft.com/office/drawing/2014/main" id="{5246081A-3176-1742-9454-2975D63A5D19}"/>
            </a:ext>
          </a:extLst>
        </xdr:cNvPr>
        <xdr:cNvCxnSpPr/>
      </xdr:nvCxnSpPr>
      <xdr:spPr>
        <a:xfrm>
          <a:off x="9486900" y="3759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18</xdr:row>
      <xdr:rowOff>25400</xdr:rowOff>
    </xdr:from>
    <xdr:to>
      <xdr:col>36</xdr:col>
      <xdr:colOff>0</xdr:colOff>
      <xdr:row>18</xdr:row>
      <xdr:rowOff>177800</xdr:rowOff>
    </xdr:to>
    <xdr:cxnSp macro="">
      <xdr:nvCxnSpPr>
        <xdr:cNvPr id="82" name="Leaf 11211">
          <a:extLst>
            <a:ext uri="{FF2B5EF4-FFF2-40B4-BE49-F238E27FC236}">
              <a16:creationId xmlns:a16="http://schemas.microsoft.com/office/drawing/2014/main" id="{4C74D5B7-CB40-0E45-92EB-E5C198F3A13D}"/>
            </a:ext>
          </a:extLst>
        </xdr:cNvPr>
        <xdr:cNvCxnSpPr/>
      </xdr:nvCxnSpPr>
      <xdr:spPr>
        <a:xfrm>
          <a:off x="15138400" y="36830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26</xdr:row>
      <xdr:rowOff>101600</xdr:rowOff>
    </xdr:from>
    <xdr:to>
      <xdr:col>26</xdr:col>
      <xdr:colOff>0</xdr:colOff>
      <xdr:row>26</xdr:row>
      <xdr:rowOff>101600</xdr:rowOff>
    </xdr:to>
    <xdr:cxnSp macro="">
      <xdr:nvCxnSpPr>
        <xdr:cNvPr id="84" name="Branch 11212">
          <a:extLst>
            <a:ext uri="{FF2B5EF4-FFF2-40B4-BE49-F238E27FC236}">
              <a16:creationId xmlns:a16="http://schemas.microsoft.com/office/drawing/2014/main" id="{FAA4AC83-6312-1640-87C3-A480EC2E6AD9}"/>
            </a:ext>
          </a:extLst>
        </xdr:cNvPr>
        <xdr:cNvCxnSpPr/>
      </xdr:nvCxnSpPr>
      <xdr:spPr>
        <a:xfrm>
          <a:off x="9486900" y="4572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47</xdr:row>
      <xdr:rowOff>0</xdr:rowOff>
    </xdr:from>
    <xdr:to>
      <xdr:col>21</xdr:col>
      <xdr:colOff>161925</xdr:colOff>
      <xdr:row>47</xdr:row>
      <xdr:rowOff>161925</xdr:rowOff>
    </xdr:to>
    <xdr:sp macro="" textlink="">
      <xdr:nvSpPr>
        <xdr:cNvPr id="87" name="TrNd 1122">
          <a:extLst>
            <a:ext uri="{FF2B5EF4-FFF2-40B4-BE49-F238E27FC236}">
              <a16:creationId xmlns:a16="http://schemas.microsoft.com/office/drawing/2014/main" id="{D99725A0-41CB-D546-A171-FFC649AE19C8}"/>
            </a:ext>
          </a:extLst>
        </xdr:cNvPr>
        <xdr:cNvSpPr>
          <a:spLocks/>
        </xdr:cNvSpPr>
      </xdr:nvSpPr>
      <xdr:spPr>
        <a:xfrm>
          <a:off x="9004300" y="52832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0</xdr:colOff>
      <xdr:row>41</xdr:row>
      <xdr:rowOff>101600</xdr:rowOff>
    </xdr:from>
    <xdr:to>
      <xdr:col>26</xdr:col>
      <xdr:colOff>0</xdr:colOff>
      <xdr:row>41</xdr:row>
      <xdr:rowOff>101600</xdr:rowOff>
    </xdr:to>
    <xdr:cxnSp macro="">
      <xdr:nvCxnSpPr>
        <xdr:cNvPr id="95" name="Branch 11221">
          <a:extLst>
            <a:ext uri="{FF2B5EF4-FFF2-40B4-BE49-F238E27FC236}">
              <a16:creationId xmlns:a16="http://schemas.microsoft.com/office/drawing/2014/main" id="{2EB3AD98-FB43-E247-930D-7BFD9716E269}"/>
            </a:ext>
          </a:extLst>
        </xdr:cNvPr>
        <xdr:cNvCxnSpPr/>
      </xdr:nvCxnSpPr>
      <xdr:spPr>
        <a:xfrm>
          <a:off x="9486900" y="5384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54</xdr:row>
      <xdr:rowOff>101600</xdr:rowOff>
    </xdr:from>
    <xdr:to>
      <xdr:col>26</xdr:col>
      <xdr:colOff>0</xdr:colOff>
      <xdr:row>54</xdr:row>
      <xdr:rowOff>101600</xdr:rowOff>
    </xdr:to>
    <xdr:cxnSp macro="">
      <xdr:nvCxnSpPr>
        <xdr:cNvPr id="98" name="Branch 11222">
          <a:extLst>
            <a:ext uri="{FF2B5EF4-FFF2-40B4-BE49-F238E27FC236}">
              <a16:creationId xmlns:a16="http://schemas.microsoft.com/office/drawing/2014/main" id="{31C4F63D-1AA9-1042-ABFC-A210232CD244}"/>
            </a:ext>
          </a:extLst>
        </xdr:cNvPr>
        <xdr:cNvCxnSpPr/>
      </xdr:nvCxnSpPr>
      <xdr:spPr>
        <a:xfrm>
          <a:off x="9486900" y="6197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26</xdr:row>
      <xdr:rowOff>0</xdr:rowOff>
    </xdr:from>
    <xdr:to>
      <xdr:col>26</xdr:col>
      <xdr:colOff>161925</xdr:colOff>
      <xdr:row>26</xdr:row>
      <xdr:rowOff>161925</xdr:rowOff>
    </xdr:to>
    <xdr:sp macro="" textlink="">
      <xdr:nvSpPr>
        <xdr:cNvPr id="100" name="TrNd 11212">
          <a:extLst>
            <a:ext uri="{FF2B5EF4-FFF2-40B4-BE49-F238E27FC236}">
              <a16:creationId xmlns:a16="http://schemas.microsoft.com/office/drawing/2014/main" id="{3D9E01A0-CBEA-A14C-9976-EA769E06A76A}"/>
            </a:ext>
          </a:extLst>
        </xdr:cNvPr>
        <xdr:cNvSpPr>
          <a:spLocks/>
        </xdr:cNvSpPr>
      </xdr:nvSpPr>
      <xdr:spPr>
        <a:xfrm>
          <a:off x="11049000" y="44704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22</xdr:row>
      <xdr:rowOff>101600</xdr:rowOff>
    </xdr:from>
    <xdr:to>
      <xdr:col>31</xdr:col>
      <xdr:colOff>0</xdr:colOff>
      <xdr:row>22</xdr:row>
      <xdr:rowOff>101600</xdr:rowOff>
    </xdr:to>
    <xdr:cxnSp macro="">
      <xdr:nvCxnSpPr>
        <xdr:cNvPr id="112" name="Branch 112121">
          <a:extLst>
            <a:ext uri="{FF2B5EF4-FFF2-40B4-BE49-F238E27FC236}">
              <a16:creationId xmlns:a16="http://schemas.microsoft.com/office/drawing/2014/main" id="{C64CFC4A-EB94-AF43-80FA-74D7C34BC8F6}"/>
            </a:ext>
          </a:extLst>
        </xdr:cNvPr>
        <xdr:cNvCxnSpPr/>
      </xdr:nvCxnSpPr>
      <xdr:spPr>
        <a:xfrm>
          <a:off x="11531600" y="4572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22</xdr:row>
      <xdr:rowOff>25400</xdr:rowOff>
    </xdr:from>
    <xdr:to>
      <xdr:col>36</xdr:col>
      <xdr:colOff>0</xdr:colOff>
      <xdr:row>22</xdr:row>
      <xdr:rowOff>177800</xdr:rowOff>
    </xdr:to>
    <xdr:cxnSp macro="">
      <xdr:nvCxnSpPr>
        <xdr:cNvPr id="113" name="Leaf 112121">
          <a:extLst>
            <a:ext uri="{FF2B5EF4-FFF2-40B4-BE49-F238E27FC236}">
              <a16:creationId xmlns:a16="http://schemas.microsoft.com/office/drawing/2014/main" id="{42FEE642-FFC0-7345-A8F7-3F9F570E80A1}"/>
            </a:ext>
          </a:extLst>
        </xdr:cNvPr>
        <xdr:cNvCxnSpPr/>
      </xdr:nvCxnSpPr>
      <xdr:spPr>
        <a:xfrm>
          <a:off x="15138400" y="44958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30</xdr:row>
      <xdr:rowOff>101600</xdr:rowOff>
    </xdr:from>
    <xdr:to>
      <xdr:col>31</xdr:col>
      <xdr:colOff>0</xdr:colOff>
      <xdr:row>30</xdr:row>
      <xdr:rowOff>101600</xdr:rowOff>
    </xdr:to>
    <xdr:cxnSp macro="">
      <xdr:nvCxnSpPr>
        <xdr:cNvPr id="115" name="Branch 112122">
          <a:extLst>
            <a:ext uri="{FF2B5EF4-FFF2-40B4-BE49-F238E27FC236}">
              <a16:creationId xmlns:a16="http://schemas.microsoft.com/office/drawing/2014/main" id="{FF487432-6782-B444-9767-2838FAF17434}"/>
            </a:ext>
          </a:extLst>
        </xdr:cNvPr>
        <xdr:cNvCxnSpPr/>
      </xdr:nvCxnSpPr>
      <xdr:spPr>
        <a:xfrm>
          <a:off x="11531600" y="5384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</xdr:row>
      <xdr:rowOff>101600</xdr:rowOff>
    </xdr:from>
    <xdr:to>
      <xdr:col>36</xdr:col>
      <xdr:colOff>0</xdr:colOff>
      <xdr:row>18</xdr:row>
      <xdr:rowOff>101600</xdr:rowOff>
    </xdr:to>
    <xdr:cxnSp macro="">
      <xdr:nvCxnSpPr>
        <xdr:cNvPr id="117" name="XBranch 11211">
          <a:extLst>
            <a:ext uri="{FF2B5EF4-FFF2-40B4-BE49-F238E27FC236}">
              <a16:creationId xmlns:a16="http://schemas.microsoft.com/office/drawing/2014/main" id="{378483E6-A26F-E94C-B6DD-F74C5B38D84A}"/>
            </a:ext>
          </a:extLst>
        </xdr:cNvPr>
        <xdr:cNvCxnSpPr/>
      </xdr:nvCxnSpPr>
      <xdr:spPr>
        <a:xfrm>
          <a:off x="11049000" y="3759200"/>
          <a:ext cx="4089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30</xdr:row>
      <xdr:rowOff>0</xdr:rowOff>
    </xdr:from>
    <xdr:to>
      <xdr:col>31</xdr:col>
      <xdr:colOff>161925</xdr:colOff>
      <xdr:row>30</xdr:row>
      <xdr:rowOff>161925</xdr:rowOff>
    </xdr:to>
    <xdr:sp macro="" textlink="">
      <xdr:nvSpPr>
        <xdr:cNvPr id="120" name="TrNd 112122">
          <a:extLst>
            <a:ext uri="{FF2B5EF4-FFF2-40B4-BE49-F238E27FC236}">
              <a16:creationId xmlns:a16="http://schemas.microsoft.com/office/drawing/2014/main" id="{FCD5B111-4536-1247-8BF5-AA51E2FA7F71}"/>
            </a:ext>
          </a:extLst>
        </xdr:cNvPr>
        <xdr:cNvSpPr>
          <a:spLocks/>
        </xdr:cNvSpPr>
      </xdr:nvSpPr>
      <xdr:spPr>
        <a:xfrm>
          <a:off x="13093700" y="52832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26</xdr:row>
      <xdr:rowOff>101600</xdr:rowOff>
    </xdr:from>
    <xdr:to>
      <xdr:col>36</xdr:col>
      <xdr:colOff>0</xdr:colOff>
      <xdr:row>26</xdr:row>
      <xdr:rowOff>101600</xdr:rowOff>
    </xdr:to>
    <xdr:cxnSp macro="">
      <xdr:nvCxnSpPr>
        <xdr:cNvPr id="130" name="Branch 1121221">
          <a:extLst>
            <a:ext uri="{FF2B5EF4-FFF2-40B4-BE49-F238E27FC236}">
              <a16:creationId xmlns:a16="http://schemas.microsoft.com/office/drawing/2014/main" id="{D8308FE8-8187-B34C-B96B-7D6C7F0DF172}"/>
            </a:ext>
          </a:extLst>
        </xdr:cNvPr>
        <xdr:cNvCxnSpPr/>
      </xdr:nvCxnSpPr>
      <xdr:spPr>
        <a:xfrm>
          <a:off x="13576300" y="5384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26</xdr:row>
      <xdr:rowOff>25400</xdr:rowOff>
    </xdr:from>
    <xdr:to>
      <xdr:col>36</xdr:col>
      <xdr:colOff>0</xdr:colOff>
      <xdr:row>26</xdr:row>
      <xdr:rowOff>177800</xdr:rowOff>
    </xdr:to>
    <xdr:cxnSp macro="">
      <xdr:nvCxnSpPr>
        <xdr:cNvPr id="131" name="Leaf 1121221">
          <a:extLst>
            <a:ext uri="{FF2B5EF4-FFF2-40B4-BE49-F238E27FC236}">
              <a16:creationId xmlns:a16="http://schemas.microsoft.com/office/drawing/2014/main" id="{D6576537-6D88-9043-B4D5-EF9A3C831927}"/>
            </a:ext>
          </a:extLst>
        </xdr:cNvPr>
        <xdr:cNvCxnSpPr/>
      </xdr:nvCxnSpPr>
      <xdr:spPr>
        <a:xfrm>
          <a:off x="15138400" y="53086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30</xdr:row>
      <xdr:rowOff>101600</xdr:rowOff>
    </xdr:from>
    <xdr:to>
      <xdr:col>36</xdr:col>
      <xdr:colOff>0</xdr:colOff>
      <xdr:row>30</xdr:row>
      <xdr:rowOff>101600</xdr:rowOff>
    </xdr:to>
    <xdr:cxnSp macro="">
      <xdr:nvCxnSpPr>
        <xdr:cNvPr id="133" name="Branch 1121222">
          <a:extLst>
            <a:ext uri="{FF2B5EF4-FFF2-40B4-BE49-F238E27FC236}">
              <a16:creationId xmlns:a16="http://schemas.microsoft.com/office/drawing/2014/main" id="{77E2877D-5881-5A42-AC49-0F7A80A8FCB5}"/>
            </a:ext>
          </a:extLst>
        </xdr:cNvPr>
        <xdr:cNvCxnSpPr/>
      </xdr:nvCxnSpPr>
      <xdr:spPr>
        <a:xfrm>
          <a:off x="13576300" y="6197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30</xdr:row>
      <xdr:rowOff>25400</xdr:rowOff>
    </xdr:from>
    <xdr:to>
      <xdr:col>36</xdr:col>
      <xdr:colOff>0</xdr:colOff>
      <xdr:row>30</xdr:row>
      <xdr:rowOff>177800</xdr:rowOff>
    </xdr:to>
    <xdr:cxnSp macro="">
      <xdr:nvCxnSpPr>
        <xdr:cNvPr id="134" name="Leaf 1121222">
          <a:extLst>
            <a:ext uri="{FF2B5EF4-FFF2-40B4-BE49-F238E27FC236}">
              <a16:creationId xmlns:a16="http://schemas.microsoft.com/office/drawing/2014/main" id="{FEE5D57E-BA16-2D4E-B3E7-674F61E54F43}"/>
            </a:ext>
          </a:extLst>
        </xdr:cNvPr>
        <xdr:cNvCxnSpPr/>
      </xdr:nvCxnSpPr>
      <xdr:spPr>
        <a:xfrm>
          <a:off x="15138400" y="61214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101600</xdr:rowOff>
    </xdr:from>
    <xdr:to>
      <xdr:col>36</xdr:col>
      <xdr:colOff>0</xdr:colOff>
      <xdr:row>22</xdr:row>
      <xdr:rowOff>101600</xdr:rowOff>
    </xdr:to>
    <xdr:cxnSp macro="">
      <xdr:nvCxnSpPr>
        <xdr:cNvPr id="135" name="XBranch 112121">
          <a:extLst>
            <a:ext uri="{FF2B5EF4-FFF2-40B4-BE49-F238E27FC236}">
              <a16:creationId xmlns:a16="http://schemas.microsoft.com/office/drawing/2014/main" id="{688D7EFA-8B21-8C42-A4CB-DA30E2A9C70B}"/>
            </a:ext>
          </a:extLst>
        </xdr:cNvPr>
        <xdr:cNvCxnSpPr/>
      </xdr:nvCxnSpPr>
      <xdr:spPr>
        <a:xfrm>
          <a:off x="13093700" y="4572000"/>
          <a:ext cx="2044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34</xdr:row>
      <xdr:rowOff>101600</xdr:rowOff>
    </xdr:from>
    <xdr:to>
      <xdr:col>36</xdr:col>
      <xdr:colOff>0</xdr:colOff>
      <xdr:row>34</xdr:row>
      <xdr:rowOff>101600</xdr:rowOff>
    </xdr:to>
    <xdr:cxnSp macro="">
      <xdr:nvCxnSpPr>
        <xdr:cNvPr id="137" name="Branch 1121223">
          <a:extLst>
            <a:ext uri="{FF2B5EF4-FFF2-40B4-BE49-F238E27FC236}">
              <a16:creationId xmlns:a16="http://schemas.microsoft.com/office/drawing/2014/main" id="{F8C38B96-DECB-4D4E-AEB0-4AF4E81FC7CA}"/>
            </a:ext>
          </a:extLst>
        </xdr:cNvPr>
        <xdr:cNvCxnSpPr/>
      </xdr:nvCxnSpPr>
      <xdr:spPr>
        <a:xfrm>
          <a:off x="13576300" y="7010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34</xdr:row>
      <xdr:rowOff>25400</xdr:rowOff>
    </xdr:from>
    <xdr:to>
      <xdr:col>36</xdr:col>
      <xdr:colOff>0</xdr:colOff>
      <xdr:row>34</xdr:row>
      <xdr:rowOff>177800</xdr:rowOff>
    </xdr:to>
    <xdr:cxnSp macro="">
      <xdr:nvCxnSpPr>
        <xdr:cNvPr id="138" name="Leaf 1121223">
          <a:extLst>
            <a:ext uri="{FF2B5EF4-FFF2-40B4-BE49-F238E27FC236}">
              <a16:creationId xmlns:a16="http://schemas.microsoft.com/office/drawing/2014/main" id="{4E38005A-D455-C54F-A715-E154D30979AD}"/>
            </a:ext>
          </a:extLst>
        </xdr:cNvPr>
        <xdr:cNvCxnSpPr/>
      </xdr:nvCxnSpPr>
      <xdr:spPr>
        <a:xfrm>
          <a:off x="15138400" y="69342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26</xdr:row>
      <xdr:rowOff>101600</xdr:rowOff>
    </xdr:from>
    <xdr:to>
      <xdr:col>33</xdr:col>
      <xdr:colOff>0</xdr:colOff>
      <xdr:row>30</xdr:row>
      <xdr:rowOff>80963</xdr:rowOff>
    </xdr:to>
    <xdr:cxnSp macro="">
      <xdr:nvCxnSpPr>
        <xdr:cNvPr id="139" name="FBranch 1121221">
          <a:extLst>
            <a:ext uri="{FF2B5EF4-FFF2-40B4-BE49-F238E27FC236}">
              <a16:creationId xmlns:a16="http://schemas.microsoft.com/office/drawing/2014/main" id="{C639C565-3BC5-694F-BC60-C2B423B6CFC5}"/>
            </a:ext>
          </a:extLst>
        </xdr:cNvPr>
        <xdr:cNvCxnSpPr/>
      </xdr:nvCxnSpPr>
      <xdr:spPr>
        <a:xfrm flipV="1">
          <a:off x="13284200" y="5384800"/>
          <a:ext cx="292100" cy="792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30</xdr:row>
      <xdr:rowOff>80963</xdr:rowOff>
    </xdr:from>
    <xdr:to>
      <xdr:col>33</xdr:col>
      <xdr:colOff>0</xdr:colOff>
      <xdr:row>30</xdr:row>
      <xdr:rowOff>101600</xdr:rowOff>
    </xdr:to>
    <xdr:cxnSp macro="">
      <xdr:nvCxnSpPr>
        <xdr:cNvPr id="140" name="FBranch 1121222">
          <a:extLst>
            <a:ext uri="{FF2B5EF4-FFF2-40B4-BE49-F238E27FC236}">
              <a16:creationId xmlns:a16="http://schemas.microsoft.com/office/drawing/2014/main" id="{C7D7C5D8-21A7-8F41-9312-85A150DEACD9}"/>
            </a:ext>
          </a:extLst>
        </xdr:cNvPr>
        <xdr:cNvCxnSpPr/>
      </xdr:nvCxnSpPr>
      <xdr:spPr>
        <a:xfrm>
          <a:off x="13284200" y="6176963"/>
          <a:ext cx="292100" cy="20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30</xdr:row>
      <xdr:rowOff>80963</xdr:rowOff>
    </xdr:from>
    <xdr:to>
      <xdr:col>33</xdr:col>
      <xdr:colOff>0</xdr:colOff>
      <xdr:row>34</xdr:row>
      <xdr:rowOff>101600</xdr:rowOff>
    </xdr:to>
    <xdr:cxnSp macro="">
      <xdr:nvCxnSpPr>
        <xdr:cNvPr id="141" name="FBranch 1121223">
          <a:extLst>
            <a:ext uri="{FF2B5EF4-FFF2-40B4-BE49-F238E27FC236}">
              <a16:creationId xmlns:a16="http://schemas.microsoft.com/office/drawing/2014/main" id="{1A3BC4F5-0B74-9147-A006-4729539884BB}"/>
            </a:ext>
          </a:extLst>
        </xdr:cNvPr>
        <xdr:cNvCxnSpPr/>
      </xdr:nvCxnSpPr>
      <xdr:spPr>
        <a:xfrm>
          <a:off x="13284200" y="6176963"/>
          <a:ext cx="292100" cy="833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101600</xdr:rowOff>
    </xdr:from>
    <xdr:to>
      <xdr:col>28</xdr:col>
      <xdr:colOff>0</xdr:colOff>
      <xdr:row>26</xdr:row>
      <xdr:rowOff>80963</xdr:rowOff>
    </xdr:to>
    <xdr:cxnSp macro="">
      <xdr:nvCxnSpPr>
        <xdr:cNvPr id="142" name="FBranch 112121">
          <a:extLst>
            <a:ext uri="{FF2B5EF4-FFF2-40B4-BE49-F238E27FC236}">
              <a16:creationId xmlns:a16="http://schemas.microsoft.com/office/drawing/2014/main" id="{B5D41079-9A23-9247-8664-5140CFD28C1F}"/>
            </a:ext>
          </a:extLst>
        </xdr:cNvPr>
        <xdr:cNvCxnSpPr/>
      </xdr:nvCxnSpPr>
      <xdr:spPr>
        <a:xfrm flipV="1">
          <a:off x="11239500" y="4572000"/>
          <a:ext cx="292100" cy="792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26</xdr:row>
      <xdr:rowOff>80963</xdr:rowOff>
    </xdr:from>
    <xdr:to>
      <xdr:col>28</xdr:col>
      <xdr:colOff>0</xdr:colOff>
      <xdr:row>30</xdr:row>
      <xdr:rowOff>101600</xdr:rowOff>
    </xdr:to>
    <xdr:cxnSp macro="">
      <xdr:nvCxnSpPr>
        <xdr:cNvPr id="143" name="FBranch 112122">
          <a:extLst>
            <a:ext uri="{FF2B5EF4-FFF2-40B4-BE49-F238E27FC236}">
              <a16:creationId xmlns:a16="http://schemas.microsoft.com/office/drawing/2014/main" id="{E49CC3A3-5D54-DE4B-8191-BA4F57A144F9}"/>
            </a:ext>
          </a:extLst>
        </xdr:cNvPr>
        <xdr:cNvCxnSpPr/>
      </xdr:nvCxnSpPr>
      <xdr:spPr>
        <a:xfrm>
          <a:off x="11239500" y="5364163"/>
          <a:ext cx="292100" cy="833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18</xdr:row>
      <xdr:rowOff>101600</xdr:rowOff>
    </xdr:from>
    <xdr:to>
      <xdr:col>23</xdr:col>
      <xdr:colOff>0</xdr:colOff>
      <xdr:row>22</xdr:row>
      <xdr:rowOff>80963</xdr:rowOff>
    </xdr:to>
    <xdr:cxnSp macro="">
      <xdr:nvCxnSpPr>
        <xdr:cNvPr id="144" name="FBranch 11211">
          <a:extLst>
            <a:ext uri="{FF2B5EF4-FFF2-40B4-BE49-F238E27FC236}">
              <a16:creationId xmlns:a16="http://schemas.microsoft.com/office/drawing/2014/main" id="{2DE180E9-B7F2-CE43-820A-5F7EB373D8AB}"/>
            </a:ext>
          </a:extLst>
        </xdr:cNvPr>
        <xdr:cNvCxnSpPr/>
      </xdr:nvCxnSpPr>
      <xdr:spPr>
        <a:xfrm flipV="1">
          <a:off x="9194800" y="3759200"/>
          <a:ext cx="292100" cy="792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22</xdr:row>
      <xdr:rowOff>80963</xdr:rowOff>
    </xdr:from>
    <xdr:to>
      <xdr:col>23</xdr:col>
      <xdr:colOff>0</xdr:colOff>
      <xdr:row>26</xdr:row>
      <xdr:rowOff>101600</xdr:rowOff>
    </xdr:to>
    <xdr:cxnSp macro="">
      <xdr:nvCxnSpPr>
        <xdr:cNvPr id="145" name="FBranch 11212">
          <a:extLst>
            <a:ext uri="{FF2B5EF4-FFF2-40B4-BE49-F238E27FC236}">
              <a16:creationId xmlns:a16="http://schemas.microsoft.com/office/drawing/2014/main" id="{73D2C8E4-EBF6-8245-BC32-8A40091C7E54}"/>
            </a:ext>
          </a:extLst>
        </xdr:cNvPr>
        <xdr:cNvCxnSpPr/>
      </xdr:nvCxnSpPr>
      <xdr:spPr>
        <a:xfrm>
          <a:off x="9194800" y="4551363"/>
          <a:ext cx="292100" cy="833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54</xdr:row>
      <xdr:rowOff>0</xdr:rowOff>
    </xdr:from>
    <xdr:to>
      <xdr:col>26</xdr:col>
      <xdr:colOff>161925</xdr:colOff>
      <xdr:row>54</xdr:row>
      <xdr:rowOff>161925</xdr:rowOff>
    </xdr:to>
    <xdr:sp macro="" textlink="">
      <xdr:nvSpPr>
        <xdr:cNvPr id="154" name="TrNd 11222">
          <a:extLst>
            <a:ext uri="{FF2B5EF4-FFF2-40B4-BE49-F238E27FC236}">
              <a16:creationId xmlns:a16="http://schemas.microsoft.com/office/drawing/2014/main" id="{3C6D143D-1448-AC4D-BEB7-ED09983669EC}"/>
            </a:ext>
          </a:extLst>
        </xdr:cNvPr>
        <xdr:cNvSpPr>
          <a:spLocks/>
        </xdr:cNvSpPr>
      </xdr:nvSpPr>
      <xdr:spPr>
        <a:xfrm>
          <a:off x="11049000" y="85344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50</xdr:row>
      <xdr:rowOff>101600</xdr:rowOff>
    </xdr:from>
    <xdr:to>
      <xdr:col>31</xdr:col>
      <xdr:colOff>0</xdr:colOff>
      <xdr:row>50</xdr:row>
      <xdr:rowOff>101600</xdr:rowOff>
    </xdr:to>
    <xdr:cxnSp macro="">
      <xdr:nvCxnSpPr>
        <xdr:cNvPr id="162" name="Branch 112221">
          <a:extLst>
            <a:ext uri="{FF2B5EF4-FFF2-40B4-BE49-F238E27FC236}">
              <a16:creationId xmlns:a16="http://schemas.microsoft.com/office/drawing/2014/main" id="{E51EE40B-378B-0848-9BE9-2B7AD88F1386}"/>
            </a:ext>
          </a:extLst>
        </xdr:cNvPr>
        <xdr:cNvCxnSpPr/>
      </xdr:nvCxnSpPr>
      <xdr:spPr>
        <a:xfrm>
          <a:off x="11531600" y="8636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50</xdr:row>
      <xdr:rowOff>25400</xdr:rowOff>
    </xdr:from>
    <xdr:to>
      <xdr:col>36</xdr:col>
      <xdr:colOff>0</xdr:colOff>
      <xdr:row>50</xdr:row>
      <xdr:rowOff>177800</xdr:rowOff>
    </xdr:to>
    <xdr:cxnSp macro="">
      <xdr:nvCxnSpPr>
        <xdr:cNvPr id="163" name="Leaf 112221">
          <a:extLst>
            <a:ext uri="{FF2B5EF4-FFF2-40B4-BE49-F238E27FC236}">
              <a16:creationId xmlns:a16="http://schemas.microsoft.com/office/drawing/2014/main" id="{1BBBC17B-6E18-3642-B182-CE83F3CBF4A2}"/>
            </a:ext>
          </a:extLst>
        </xdr:cNvPr>
        <xdr:cNvCxnSpPr/>
      </xdr:nvCxnSpPr>
      <xdr:spPr>
        <a:xfrm>
          <a:off x="15138400" y="101854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58</xdr:row>
      <xdr:rowOff>101600</xdr:rowOff>
    </xdr:from>
    <xdr:to>
      <xdr:col>31</xdr:col>
      <xdr:colOff>0</xdr:colOff>
      <xdr:row>58</xdr:row>
      <xdr:rowOff>101600</xdr:rowOff>
    </xdr:to>
    <xdr:cxnSp macro="">
      <xdr:nvCxnSpPr>
        <xdr:cNvPr id="165" name="Branch 112222">
          <a:extLst>
            <a:ext uri="{FF2B5EF4-FFF2-40B4-BE49-F238E27FC236}">
              <a16:creationId xmlns:a16="http://schemas.microsoft.com/office/drawing/2014/main" id="{D46E36AF-5E34-FC4C-930A-5697AD260C58}"/>
            </a:ext>
          </a:extLst>
        </xdr:cNvPr>
        <xdr:cNvCxnSpPr/>
      </xdr:nvCxnSpPr>
      <xdr:spPr>
        <a:xfrm>
          <a:off x="11531600" y="9448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50</xdr:row>
      <xdr:rowOff>101600</xdr:rowOff>
    </xdr:from>
    <xdr:to>
      <xdr:col>36</xdr:col>
      <xdr:colOff>0</xdr:colOff>
      <xdr:row>50</xdr:row>
      <xdr:rowOff>101600</xdr:rowOff>
    </xdr:to>
    <xdr:cxnSp macro="">
      <xdr:nvCxnSpPr>
        <xdr:cNvPr id="167" name="XBranch 112221">
          <a:extLst>
            <a:ext uri="{FF2B5EF4-FFF2-40B4-BE49-F238E27FC236}">
              <a16:creationId xmlns:a16="http://schemas.microsoft.com/office/drawing/2014/main" id="{6B93AF67-3D60-0445-BF78-C63D56B52B76}"/>
            </a:ext>
          </a:extLst>
        </xdr:cNvPr>
        <xdr:cNvCxnSpPr/>
      </xdr:nvCxnSpPr>
      <xdr:spPr>
        <a:xfrm>
          <a:off x="13093700" y="10261600"/>
          <a:ext cx="2044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58</xdr:row>
      <xdr:rowOff>0</xdr:rowOff>
    </xdr:from>
    <xdr:to>
      <xdr:col>31</xdr:col>
      <xdr:colOff>161925</xdr:colOff>
      <xdr:row>58</xdr:row>
      <xdr:rowOff>161925</xdr:rowOff>
    </xdr:to>
    <xdr:sp macro="" textlink="">
      <xdr:nvSpPr>
        <xdr:cNvPr id="169" name="TrNd 112222">
          <a:extLst>
            <a:ext uri="{FF2B5EF4-FFF2-40B4-BE49-F238E27FC236}">
              <a16:creationId xmlns:a16="http://schemas.microsoft.com/office/drawing/2014/main" id="{C99997A8-4C02-034A-BE43-EAEEB3AA2D26}"/>
            </a:ext>
          </a:extLst>
        </xdr:cNvPr>
        <xdr:cNvSpPr>
          <a:spLocks/>
        </xdr:cNvSpPr>
      </xdr:nvSpPr>
      <xdr:spPr>
        <a:xfrm>
          <a:off x="13093700" y="93472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54</xdr:row>
      <xdr:rowOff>101600</xdr:rowOff>
    </xdr:from>
    <xdr:to>
      <xdr:col>36</xdr:col>
      <xdr:colOff>0</xdr:colOff>
      <xdr:row>54</xdr:row>
      <xdr:rowOff>101600</xdr:rowOff>
    </xdr:to>
    <xdr:cxnSp macro="">
      <xdr:nvCxnSpPr>
        <xdr:cNvPr id="177" name="Branch 1122221">
          <a:extLst>
            <a:ext uri="{FF2B5EF4-FFF2-40B4-BE49-F238E27FC236}">
              <a16:creationId xmlns:a16="http://schemas.microsoft.com/office/drawing/2014/main" id="{6E4BED02-CCA9-B240-8435-7E8CBAB478D8}"/>
            </a:ext>
          </a:extLst>
        </xdr:cNvPr>
        <xdr:cNvCxnSpPr/>
      </xdr:nvCxnSpPr>
      <xdr:spPr>
        <a:xfrm>
          <a:off x="13576300" y="9448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54</xdr:row>
      <xdr:rowOff>25400</xdr:rowOff>
    </xdr:from>
    <xdr:to>
      <xdr:col>36</xdr:col>
      <xdr:colOff>0</xdr:colOff>
      <xdr:row>54</xdr:row>
      <xdr:rowOff>177800</xdr:rowOff>
    </xdr:to>
    <xdr:cxnSp macro="">
      <xdr:nvCxnSpPr>
        <xdr:cNvPr id="178" name="Leaf 1122221">
          <a:extLst>
            <a:ext uri="{FF2B5EF4-FFF2-40B4-BE49-F238E27FC236}">
              <a16:creationId xmlns:a16="http://schemas.microsoft.com/office/drawing/2014/main" id="{1C614800-7F02-2A4B-827A-2FAF02E9B5F9}"/>
            </a:ext>
          </a:extLst>
        </xdr:cNvPr>
        <xdr:cNvCxnSpPr/>
      </xdr:nvCxnSpPr>
      <xdr:spPr>
        <a:xfrm>
          <a:off x="15138400" y="93726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58</xdr:row>
      <xdr:rowOff>101600</xdr:rowOff>
    </xdr:from>
    <xdr:to>
      <xdr:col>36</xdr:col>
      <xdr:colOff>0</xdr:colOff>
      <xdr:row>58</xdr:row>
      <xdr:rowOff>101600</xdr:rowOff>
    </xdr:to>
    <xdr:cxnSp macro="">
      <xdr:nvCxnSpPr>
        <xdr:cNvPr id="180" name="Branch 1122222">
          <a:extLst>
            <a:ext uri="{FF2B5EF4-FFF2-40B4-BE49-F238E27FC236}">
              <a16:creationId xmlns:a16="http://schemas.microsoft.com/office/drawing/2014/main" id="{1282A03B-6A82-F54E-8210-AB145C0261FE}"/>
            </a:ext>
          </a:extLst>
        </xdr:cNvPr>
        <xdr:cNvCxnSpPr/>
      </xdr:nvCxnSpPr>
      <xdr:spPr>
        <a:xfrm>
          <a:off x="13576300" y="10261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58</xdr:row>
      <xdr:rowOff>25400</xdr:rowOff>
    </xdr:from>
    <xdr:to>
      <xdr:col>36</xdr:col>
      <xdr:colOff>0</xdr:colOff>
      <xdr:row>58</xdr:row>
      <xdr:rowOff>177800</xdr:rowOff>
    </xdr:to>
    <xdr:cxnSp macro="">
      <xdr:nvCxnSpPr>
        <xdr:cNvPr id="181" name="Leaf 1122222">
          <a:extLst>
            <a:ext uri="{FF2B5EF4-FFF2-40B4-BE49-F238E27FC236}">
              <a16:creationId xmlns:a16="http://schemas.microsoft.com/office/drawing/2014/main" id="{F657D766-4500-0F4E-B646-0FD0544C81DB}"/>
            </a:ext>
          </a:extLst>
        </xdr:cNvPr>
        <xdr:cNvCxnSpPr/>
      </xdr:nvCxnSpPr>
      <xdr:spPr>
        <a:xfrm>
          <a:off x="15138400" y="101854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62</xdr:row>
      <xdr:rowOff>101600</xdr:rowOff>
    </xdr:from>
    <xdr:to>
      <xdr:col>36</xdr:col>
      <xdr:colOff>0</xdr:colOff>
      <xdr:row>62</xdr:row>
      <xdr:rowOff>101600</xdr:rowOff>
    </xdr:to>
    <xdr:cxnSp macro="">
      <xdr:nvCxnSpPr>
        <xdr:cNvPr id="183" name="Branch 1122223">
          <a:extLst>
            <a:ext uri="{FF2B5EF4-FFF2-40B4-BE49-F238E27FC236}">
              <a16:creationId xmlns:a16="http://schemas.microsoft.com/office/drawing/2014/main" id="{DA92569E-847D-9640-B026-73CA5B72710E}"/>
            </a:ext>
          </a:extLst>
        </xdr:cNvPr>
        <xdr:cNvCxnSpPr/>
      </xdr:nvCxnSpPr>
      <xdr:spPr>
        <a:xfrm>
          <a:off x="13576300" y="11074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62</xdr:row>
      <xdr:rowOff>25400</xdr:rowOff>
    </xdr:from>
    <xdr:to>
      <xdr:col>36</xdr:col>
      <xdr:colOff>0</xdr:colOff>
      <xdr:row>62</xdr:row>
      <xdr:rowOff>177800</xdr:rowOff>
    </xdr:to>
    <xdr:cxnSp macro="">
      <xdr:nvCxnSpPr>
        <xdr:cNvPr id="184" name="Leaf 1122223">
          <a:extLst>
            <a:ext uri="{FF2B5EF4-FFF2-40B4-BE49-F238E27FC236}">
              <a16:creationId xmlns:a16="http://schemas.microsoft.com/office/drawing/2014/main" id="{90328E34-502B-9C47-8ED1-AEF09551D9C2}"/>
            </a:ext>
          </a:extLst>
        </xdr:cNvPr>
        <xdr:cNvCxnSpPr/>
      </xdr:nvCxnSpPr>
      <xdr:spPr>
        <a:xfrm>
          <a:off x="15138400" y="109982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54</xdr:row>
      <xdr:rowOff>101600</xdr:rowOff>
    </xdr:from>
    <xdr:to>
      <xdr:col>33</xdr:col>
      <xdr:colOff>0</xdr:colOff>
      <xdr:row>58</xdr:row>
      <xdr:rowOff>80963</xdr:rowOff>
    </xdr:to>
    <xdr:cxnSp macro="">
      <xdr:nvCxnSpPr>
        <xdr:cNvPr id="185" name="FBranch 1122221">
          <a:extLst>
            <a:ext uri="{FF2B5EF4-FFF2-40B4-BE49-F238E27FC236}">
              <a16:creationId xmlns:a16="http://schemas.microsoft.com/office/drawing/2014/main" id="{4E1CE4FB-2F5B-574F-888B-F0A80A94AC5E}"/>
            </a:ext>
          </a:extLst>
        </xdr:cNvPr>
        <xdr:cNvCxnSpPr/>
      </xdr:nvCxnSpPr>
      <xdr:spPr>
        <a:xfrm flipV="1">
          <a:off x="13284200" y="9448800"/>
          <a:ext cx="292100" cy="792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58</xdr:row>
      <xdr:rowOff>80963</xdr:rowOff>
    </xdr:from>
    <xdr:to>
      <xdr:col>33</xdr:col>
      <xdr:colOff>0</xdr:colOff>
      <xdr:row>58</xdr:row>
      <xdr:rowOff>101600</xdr:rowOff>
    </xdr:to>
    <xdr:cxnSp macro="">
      <xdr:nvCxnSpPr>
        <xdr:cNvPr id="186" name="FBranch 1122222">
          <a:extLst>
            <a:ext uri="{FF2B5EF4-FFF2-40B4-BE49-F238E27FC236}">
              <a16:creationId xmlns:a16="http://schemas.microsoft.com/office/drawing/2014/main" id="{B039DBA3-F255-5340-A1FC-C3D60B4095A1}"/>
            </a:ext>
          </a:extLst>
        </xdr:cNvPr>
        <xdr:cNvCxnSpPr/>
      </xdr:nvCxnSpPr>
      <xdr:spPr>
        <a:xfrm>
          <a:off x="13284200" y="10240963"/>
          <a:ext cx="292100" cy="20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58</xdr:row>
      <xdr:rowOff>80963</xdr:rowOff>
    </xdr:from>
    <xdr:to>
      <xdr:col>33</xdr:col>
      <xdr:colOff>0</xdr:colOff>
      <xdr:row>62</xdr:row>
      <xdr:rowOff>101600</xdr:rowOff>
    </xdr:to>
    <xdr:cxnSp macro="">
      <xdr:nvCxnSpPr>
        <xdr:cNvPr id="187" name="FBranch 1122223">
          <a:extLst>
            <a:ext uri="{FF2B5EF4-FFF2-40B4-BE49-F238E27FC236}">
              <a16:creationId xmlns:a16="http://schemas.microsoft.com/office/drawing/2014/main" id="{DA729192-D241-A645-BA9A-12FEFE6B047D}"/>
            </a:ext>
          </a:extLst>
        </xdr:cNvPr>
        <xdr:cNvCxnSpPr/>
      </xdr:nvCxnSpPr>
      <xdr:spPr>
        <a:xfrm>
          <a:off x="13284200" y="10240963"/>
          <a:ext cx="292100" cy="833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50</xdr:row>
      <xdr:rowOff>101600</xdr:rowOff>
    </xdr:from>
    <xdr:to>
      <xdr:col>28</xdr:col>
      <xdr:colOff>0</xdr:colOff>
      <xdr:row>54</xdr:row>
      <xdr:rowOff>80963</xdr:rowOff>
    </xdr:to>
    <xdr:cxnSp macro="">
      <xdr:nvCxnSpPr>
        <xdr:cNvPr id="188" name="FBranch 112221">
          <a:extLst>
            <a:ext uri="{FF2B5EF4-FFF2-40B4-BE49-F238E27FC236}">
              <a16:creationId xmlns:a16="http://schemas.microsoft.com/office/drawing/2014/main" id="{6B51CF76-1BCF-4446-BEE3-253B2ED834AD}"/>
            </a:ext>
          </a:extLst>
        </xdr:cNvPr>
        <xdr:cNvCxnSpPr/>
      </xdr:nvCxnSpPr>
      <xdr:spPr>
        <a:xfrm flipV="1">
          <a:off x="11239500" y="8636000"/>
          <a:ext cx="292100" cy="792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54</xdr:row>
      <xdr:rowOff>80963</xdr:rowOff>
    </xdr:from>
    <xdr:to>
      <xdr:col>28</xdr:col>
      <xdr:colOff>0</xdr:colOff>
      <xdr:row>58</xdr:row>
      <xdr:rowOff>101600</xdr:rowOff>
    </xdr:to>
    <xdr:cxnSp macro="">
      <xdr:nvCxnSpPr>
        <xdr:cNvPr id="189" name="FBranch 112222">
          <a:extLst>
            <a:ext uri="{FF2B5EF4-FFF2-40B4-BE49-F238E27FC236}">
              <a16:creationId xmlns:a16="http://schemas.microsoft.com/office/drawing/2014/main" id="{CF8823B5-64B7-D443-8474-7DF05408A6F5}"/>
            </a:ext>
          </a:extLst>
        </xdr:cNvPr>
        <xdr:cNvCxnSpPr/>
      </xdr:nvCxnSpPr>
      <xdr:spPr>
        <a:xfrm>
          <a:off x="11239500" y="9428163"/>
          <a:ext cx="292100" cy="833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54</xdr:row>
      <xdr:rowOff>101600</xdr:rowOff>
    </xdr:from>
    <xdr:to>
      <xdr:col>36</xdr:col>
      <xdr:colOff>0</xdr:colOff>
      <xdr:row>54</xdr:row>
      <xdr:rowOff>101600</xdr:rowOff>
    </xdr:to>
    <xdr:cxnSp macro="">
      <xdr:nvCxnSpPr>
        <xdr:cNvPr id="198" name="Branch 1121221">
          <a:extLst>
            <a:ext uri="{FF2B5EF4-FFF2-40B4-BE49-F238E27FC236}">
              <a16:creationId xmlns:a16="http://schemas.microsoft.com/office/drawing/2014/main" id="{FC14A54A-9E78-0D40-9F5F-7492F39737D6}"/>
            </a:ext>
          </a:extLst>
        </xdr:cNvPr>
        <xdr:cNvCxnSpPr/>
      </xdr:nvCxnSpPr>
      <xdr:spPr>
        <a:xfrm>
          <a:off x="13576300" y="5384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58</xdr:row>
      <xdr:rowOff>101600</xdr:rowOff>
    </xdr:from>
    <xdr:to>
      <xdr:col>36</xdr:col>
      <xdr:colOff>0</xdr:colOff>
      <xdr:row>58</xdr:row>
      <xdr:rowOff>101600</xdr:rowOff>
    </xdr:to>
    <xdr:cxnSp macro="">
      <xdr:nvCxnSpPr>
        <xdr:cNvPr id="199" name="Branch 1121222">
          <a:extLst>
            <a:ext uri="{FF2B5EF4-FFF2-40B4-BE49-F238E27FC236}">
              <a16:creationId xmlns:a16="http://schemas.microsoft.com/office/drawing/2014/main" id="{1EDADC34-FCFA-084A-9414-287652D06384}"/>
            </a:ext>
          </a:extLst>
        </xdr:cNvPr>
        <xdr:cNvCxnSpPr/>
      </xdr:nvCxnSpPr>
      <xdr:spPr>
        <a:xfrm>
          <a:off x="13576300" y="6197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77</xdr:row>
      <xdr:rowOff>0</xdr:rowOff>
    </xdr:from>
    <xdr:to>
      <xdr:col>11</xdr:col>
      <xdr:colOff>161925</xdr:colOff>
      <xdr:row>77</xdr:row>
      <xdr:rowOff>161925</xdr:rowOff>
    </xdr:to>
    <xdr:sp macro="" textlink="">
      <xdr:nvSpPr>
        <xdr:cNvPr id="200" name="TrNd 12">
          <a:extLst>
            <a:ext uri="{FF2B5EF4-FFF2-40B4-BE49-F238E27FC236}">
              <a16:creationId xmlns:a16="http://schemas.microsoft.com/office/drawing/2014/main" id="{F7F576E0-19B7-4D43-8F93-7188A7741149}"/>
            </a:ext>
          </a:extLst>
        </xdr:cNvPr>
        <xdr:cNvSpPr>
          <a:spLocks/>
        </xdr:cNvSpPr>
      </xdr:nvSpPr>
      <xdr:spPr>
        <a:xfrm>
          <a:off x="4914900" y="117856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66</xdr:row>
      <xdr:rowOff>101600</xdr:rowOff>
    </xdr:from>
    <xdr:to>
      <xdr:col>16</xdr:col>
      <xdr:colOff>0</xdr:colOff>
      <xdr:row>66</xdr:row>
      <xdr:rowOff>101600</xdr:rowOff>
    </xdr:to>
    <xdr:cxnSp macro="">
      <xdr:nvCxnSpPr>
        <xdr:cNvPr id="204" name="Branch 121">
          <a:extLst>
            <a:ext uri="{FF2B5EF4-FFF2-40B4-BE49-F238E27FC236}">
              <a16:creationId xmlns:a16="http://schemas.microsoft.com/office/drawing/2014/main" id="{E179F17A-7930-6B40-A230-E62562FA0A58}"/>
            </a:ext>
          </a:extLst>
        </xdr:cNvPr>
        <xdr:cNvCxnSpPr/>
      </xdr:nvCxnSpPr>
      <xdr:spPr>
        <a:xfrm>
          <a:off x="5397500" y="11887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87</xdr:row>
      <xdr:rowOff>101600</xdr:rowOff>
    </xdr:from>
    <xdr:to>
      <xdr:col>16</xdr:col>
      <xdr:colOff>0</xdr:colOff>
      <xdr:row>87</xdr:row>
      <xdr:rowOff>101600</xdr:rowOff>
    </xdr:to>
    <xdr:cxnSp macro="">
      <xdr:nvCxnSpPr>
        <xdr:cNvPr id="207" name="Branch 122">
          <a:extLst>
            <a:ext uri="{FF2B5EF4-FFF2-40B4-BE49-F238E27FC236}">
              <a16:creationId xmlns:a16="http://schemas.microsoft.com/office/drawing/2014/main" id="{6FF46400-6388-BF43-8CC7-5113B189BB1C}"/>
            </a:ext>
          </a:extLst>
        </xdr:cNvPr>
        <xdr:cNvCxnSpPr/>
      </xdr:nvCxnSpPr>
      <xdr:spPr>
        <a:xfrm>
          <a:off x="5397500" y="12700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66</xdr:row>
      <xdr:rowOff>4763</xdr:rowOff>
    </xdr:from>
    <xdr:to>
      <xdr:col>36</xdr:col>
      <xdr:colOff>0</xdr:colOff>
      <xdr:row>66</xdr:row>
      <xdr:rowOff>157163</xdr:rowOff>
    </xdr:to>
    <xdr:cxnSp macro="">
      <xdr:nvCxnSpPr>
        <xdr:cNvPr id="233" name="Leaf 121">
          <a:extLst>
            <a:ext uri="{FF2B5EF4-FFF2-40B4-BE49-F238E27FC236}">
              <a16:creationId xmlns:a16="http://schemas.microsoft.com/office/drawing/2014/main" id="{FA38F596-F135-7045-A5FE-2F6C6C4A8F9B}"/>
            </a:ext>
          </a:extLst>
        </xdr:cNvPr>
        <xdr:cNvCxnSpPr/>
      </xdr:nvCxnSpPr>
      <xdr:spPr>
        <a:xfrm>
          <a:off x="15138400" y="13415963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66</xdr:row>
      <xdr:rowOff>101600</xdr:rowOff>
    </xdr:from>
    <xdr:to>
      <xdr:col>36</xdr:col>
      <xdr:colOff>0</xdr:colOff>
      <xdr:row>66</xdr:row>
      <xdr:rowOff>101600</xdr:rowOff>
    </xdr:to>
    <xdr:cxnSp macro="">
      <xdr:nvCxnSpPr>
        <xdr:cNvPr id="234" name="XBranch 121">
          <a:extLst>
            <a:ext uri="{FF2B5EF4-FFF2-40B4-BE49-F238E27FC236}">
              <a16:creationId xmlns:a16="http://schemas.microsoft.com/office/drawing/2014/main" id="{75E12256-D239-3348-9107-9F6C5D355478}"/>
            </a:ext>
          </a:extLst>
        </xdr:cNvPr>
        <xdr:cNvCxnSpPr/>
      </xdr:nvCxnSpPr>
      <xdr:spPr>
        <a:xfrm>
          <a:off x="6959600" y="13512800"/>
          <a:ext cx="817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87</xdr:row>
      <xdr:rowOff>0</xdr:rowOff>
    </xdr:from>
    <xdr:to>
      <xdr:col>16</xdr:col>
      <xdr:colOff>161925</xdr:colOff>
      <xdr:row>87</xdr:row>
      <xdr:rowOff>161925</xdr:rowOff>
    </xdr:to>
    <xdr:sp macro="" textlink="">
      <xdr:nvSpPr>
        <xdr:cNvPr id="235" name="TrNd 122">
          <a:extLst>
            <a:ext uri="{FF2B5EF4-FFF2-40B4-BE49-F238E27FC236}">
              <a16:creationId xmlns:a16="http://schemas.microsoft.com/office/drawing/2014/main" id="{E2F08744-F78D-0141-8876-3B72470A2EE0}"/>
            </a:ext>
          </a:extLst>
        </xdr:cNvPr>
        <xdr:cNvSpPr>
          <a:spLocks/>
        </xdr:cNvSpPr>
      </xdr:nvSpPr>
      <xdr:spPr>
        <a:xfrm>
          <a:off x="6959600" y="125984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74</xdr:row>
      <xdr:rowOff>101600</xdr:rowOff>
    </xdr:from>
    <xdr:to>
      <xdr:col>21</xdr:col>
      <xdr:colOff>0</xdr:colOff>
      <xdr:row>74</xdr:row>
      <xdr:rowOff>101600</xdr:rowOff>
    </xdr:to>
    <xdr:cxnSp macro="">
      <xdr:nvCxnSpPr>
        <xdr:cNvPr id="243" name="Branch 1221">
          <a:extLst>
            <a:ext uri="{FF2B5EF4-FFF2-40B4-BE49-F238E27FC236}">
              <a16:creationId xmlns:a16="http://schemas.microsoft.com/office/drawing/2014/main" id="{567A0D6A-86B5-D641-B37C-514D58945193}"/>
            </a:ext>
          </a:extLst>
        </xdr:cNvPr>
        <xdr:cNvCxnSpPr/>
      </xdr:nvCxnSpPr>
      <xdr:spPr>
        <a:xfrm>
          <a:off x="7442200" y="12700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99</xdr:row>
      <xdr:rowOff>101600</xdr:rowOff>
    </xdr:from>
    <xdr:to>
      <xdr:col>21</xdr:col>
      <xdr:colOff>0</xdr:colOff>
      <xdr:row>99</xdr:row>
      <xdr:rowOff>101600</xdr:rowOff>
    </xdr:to>
    <xdr:cxnSp macro="">
      <xdr:nvCxnSpPr>
        <xdr:cNvPr id="246" name="Branch 1222">
          <a:extLst>
            <a:ext uri="{FF2B5EF4-FFF2-40B4-BE49-F238E27FC236}">
              <a16:creationId xmlns:a16="http://schemas.microsoft.com/office/drawing/2014/main" id="{1B6347B4-73CE-CA4A-A40E-B036DB0D2CE5}"/>
            </a:ext>
          </a:extLst>
        </xdr:cNvPr>
        <xdr:cNvCxnSpPr/>
      </xdr:nvCxnSpPr>
      <xdr:spPr>
        <a:xfrm>
          <a:off x="7442200" y="13512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74</xdr:row>
      <xdr:rowOff>0</xdr:rowOff>
    </xdr:from>
    <xdr:to>
      <xdr:col>21</xdr:col>
      <xdr:colOff>161925</xdr:colOff>
      <xdr:row>74</xdr:row>
      <xdr:rowOff>161925</xdr:rowOff>
    </xdr:to>
    <xdr:sp macro="" textlink="">
      <xdr:nvSpPr>
        <xdr:cNvPr id="250" name="TrNd 1221">
          <a:extLst>
            <a:ext uri="{FF2B5EF4-FFF2-40B4-BE49-F238E27FC236}">
              <a16:creationId xmlns:a16="http://schemas.microsoft.com/office/drawing/2014/main" id="{F426716B-6965-3E44-896E-E317B31227A5}"/>
            </a:ext>
          </a:extLst>
        </xdr:cNvPr>
        <xdr:cNvSpPr>
          <a:spLocks/>
        </xdr:cNvSpPr>
      </xdr:nvSpPr>
      <xdr:spPr>
        <a:xfrm>
          <a:off x="9004300" y="125984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0</xdr:colOff>
      <xdr:row>70</xdr:row>
      <xdr:rowOff>101600</xdr:rowOff>
    </xdr:from>
    <xdr:to>
      <xdr:col>26</xdr:col>
      <xdr:colOff>0</xdr:colOff>
      <xdr:row>70</xdr:row>
      <xdr:rowOff>101600</xdr:rowOff>
    </xdr:to>
    <xdr:cxnSp macro="">
      <xdr:nvCxnSpPr>
        <xdr:cNvPr id="260" name="Branch 12211">
          <a:extLst>
            <a:ext uri="{FF2B5EF4-FFF2-40B4-BE49-F238E27FC236}">
              <a16:creationId xmlns:a16="http://schemas.microsoft.com/office/drawing/2014/main" id="{4595683D-8C85-3043-A9DD-321F95119E1B}"/>
            </a:ext>
          </a:extLst>
        </xdr:cNvPr>
        <xdr:cNvCxnSpPr/>
      </xdr:nvCxnSpPr>
      <xdr:spPr>
        <a:xfrm>
          <a:off x="9486900" y="12700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70</xdr:row>
      <xdr:rowOff>25400</xdr:rowOff>
    </xdr:from>
    <xdr:to>
      <xdr:col>36</xdr:col>
      <xdr:colOff>0</xdr:colOff>
      <xdr:row>70</xdr:row>
      <xdr:rowOff>177800</xdr:rowOff>
    </xdr:to>
    <xdr:cxnSp macro="">
      <xdr:nvCxnSpPr>
        <xdr:cNvPr id="261" name="Leaf 12211">
          <a:extLst>
            <a:ext uri="{FF2B5EF4-FFF2-40B4-BE49-F238E27FC236}">
              <a16:creationId xmlns:a16="http://schemas.microsoft.com/office/drawing/2014/main" id="{D0E75956-6BEC-4645-A552-20540BE4A32E}"/>
            </a:ext>
          </a:extLst>
        </xdr:cNvPr>
        <xdr:cNvCxnSpPr/>
      </xdr:nvCxnSpPr>
      <xdr:spPr>
        <a:xfrm>
          <a:off x="15138400" y="142494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78</xdr:row>
      <xdr:rowOff>101600</xdr:rowOff>
    </xdr:from>
    <xdr:to>
      <xdr:col>26</xdr:col>
      <xdr:colOff>0</xdr:colOff>
      <xdr:row>78</xdr:row>
      <xdr:rowOff>101600</xdr:rowOff>
    </xdr:to>
    <xdr:cxnSp macro="">
      <xdr:nvCxnSpPr>
        <xdr:cNvPr id="263" name="Branch 12212">
          <a:extLst>
            <a:ext uri="{FF2B5EF4-FFF2-40B4-BE49-F238E27FC236}">
              <a16:creationId xmlns:a16="http://schemas.microsoft.com/office/drawing/2014/main" id="{D08E6C7F-4BF9-C845-8D7A-DC39A4E980DE}"/>
            </a:ext>
          </a:extLst>
        </xdr:cNvPr>
        <xdr:cNvCxnSpPr/>
      </xdr:nvCxnSpPr>
      <xdr:spPr>
        <a:xfrm>
          <a:off x="9486900" y="13512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70</xdr:row>
      <xdr:rowOff>101600</xdr:rowOff>
    </xdr:from>
    <xdr:to>
      <xdr:col>36</xdr:col>
      <xdr:colOff>0</xdr:colOff>
      <xdr:row>70</xdr:row>
      <xdr:rowOff>101600</xdr:rowOff>
    </xdr:to>
    <xdr:cxnSp macro="">
      <xdr:nvCxnSpPr>
        <xdr:cNvPr id="265" name="XBranch 12211">
          <a:extLst>
            <a:ext uri="{FF2B5EF4-FFF2-40B4-BE49-F238E27FC236}">
              <a16:creationId xmlns:a16="http://schemas.microsoft.com/office/drawing/2014/main" id="{24771ECF-056A-E84C-A096-0CD42597FF83}"/>
            </a:ext>
          </a:extLst>
        </xdr:cNvPr>
        <xdr:cNvCxnSpPr/>
      </xdr:nvCxnSpPr>
      <xdr:spPr>
        <a:xfrm>
          <a:off x="11049000" y="14325600"/>
          <a:ext cx="4089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78</xdr:row>
      <xdr:rowOff>0</xdr:rowOff>
    </xdr:from>
    <xdr:to>
      <xdr:col>26</xdr:col>
      <xdr:colOff>161925</xdr:colOff>
      <xdr:row>78</xdr:row>
      <xdr:rowOff>161925</xdr:rowOff>
    </xdr:to>
    <xdr:sp macro="" textlink="">
      <xdr:nvSpPr>
        <xdr:cNvPr id="267" name="TrNd 12212">
          <a:extLst>
            <a:ext uri="{FF2B5EF4-FFF2-40B4-BE49-F238E27FC236}">
              <a16:creationId xmlns:a16="http://schemas.microsoft.com/office/drawing/2014/main" id="{07E287DD-39B1-8145-B0F1-F78587CA47E6}"/>
            </a:ext>
          </a:extLst>
        </xdr:cNvPr>
        <xdr:cNvSpPr>
          <a:spLocks/>
        </xdr:cNvSpPr>
      </xdr:nvSpPr>
      <xdr:spPr>
        <a:xfrm>
          <a:off x="11049000" y="134112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74</xdr:row>
      <xdr:rowOff>101600</xdr:rowOff>
    </xdr:from>
    <xdr:to>
      <xdr:col>31</xdr:col>
      <xdr:colOff>0</xdr:colOff>
      <xdr:row>74</xdr:row>
      <xdr:rowOff>101600</xdr:rowOff>
    </xdr:to>
    <xdr:cxnSp macro="">
      <xdr:nvCxnSpPr>
        <xdr:cNvPr id="275" name="Branch 122121">
          <a:extLst>
            <a:ext uri="{FF2B5EF4-FFF2-40B4-BE49-F238E27FC236}">
              <a16:creationId xmlns:a16="http://schemas.microsoft.com/office/drawing/2014/main" id="{74ABE212-9A6A-2942-AA9A-234380204E82}"/>
            </a:ext>
          </a:extLst>
        </xdr:cNvPr>
        <xdr:cNvCxnSpPr/>
      </xdr:nvCxnSpPr>
      <xdr:spPr>
        <a:xfrm>
          <a:off x="11531600" y="13512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74</xdr:row>
      <xdr:rowOff>25400</xdr:rowOff>
    </xdr:from>
    <xdr:to>
      <xdr:col>36</xdr:col>
      <xdr:colOff>0</xdr:colOff>
      <xdr:row>74</xdr:row>
      <xdr:rowOff>177800</xdr:rowOff>
    </xdr:to>
    <xdr:cxnSp macro="">
      <xdr:nvCxnSpPr>
        <xdr:cNvPr id="276" name="Leaf 122121">
          <a:extLst>
            <a:ext uri="{FF2B5EF4-FFF2-40B4-BE49-F238E27FC236}">
              <a16:creationId xmlns:a16="http://schemas.microsoft.com/office/drawing/2014/main" id="{CA66641F-2119-8D44-A592-37DA1C6D3C29}"/>
            </a:ext>
          </a:extLst>
        </xdr:cNvPr>
        <xdr:cNvCxnSpPr/>
      </xdr:nvCxnSpPr>
      <xdr:spPr>
        <a:xfrm>
          <a:off x="15138400" y="150622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82</xdr:row>
      <xdr:rowOff>101600</xdr:rowOff>
    </xdr:from>
    <xdr:to>
      <xdr:col>31</xdr:col>
      <xdr:colOff>0</xdr:colOff>
      <xdr:row>82</xdr:row>
      <xdr:rowOff>101600</xdr:rowOff>
    </xdr:to>
    <xdr:cxnSp macro="">
      <xdr:nvCxnSpPr>
        <xdr:cNvPr id="278" name="Branch 122122">
          <a:extLst>
            <a:ext uri="{FF2B5EF4-FFF2-40B4-BE49-F238E27FC236}">
              <a16:creationId xmlns:a16="http://schemas.microsoft.com/office/drawing/2014/main" id="{89EDE358-8DFB-9F49-9123-34AE3557DBC6}"/>
            </a:ext>
          </a:extLst>
        </xdr:cNvPr>
        <xdr:cNvCxnSpPr/>
      </xdr:nvCxnSpPr>
      <xdr:spPr>
        <a:xfrm>
          <a:off x="11531600" y="14325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74</xdr:row>
      <xdr:rowOff>101600</xdr:rowOff>
    </xdr:from>
    <xdr:to>
      <xdr:col>36</xdr:col>
      <xdr:colOff>0</xdr:colOff>
      <xdr:row>74</xdr:row>
      <xdr:rowOff>101600</xdr:rowOff>
    </xdr:to>
    <xdr:cxnSp macro="">
      <xdr:nvCxnSpPr>
        <xdr:cNvPr id="280" name="XBranch 122121">
          <a:extLst>
            <a:ext uri="{FF2B5EF4-FFF2-40B4-BE49-F238E27FC236}">
              <a16:creationId xmlns:a16="http://schemas.microsoft.com/office/drawing/2014/main" id="{ED3A3E20-0611-324D-B17A-CFA6600F17C6}"/>
            </a:ext>
          </a:extLst>
        </xdr:cNvPr>
        <xdr:cNvCxnSpPr/>
      </xdr:nvCxnSpPr>
      <xdr:spPr>
        <a:xfrm>
          <a:off x="13093700" y="15138400"/>
          <a:ext cx="2044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82</xdr:row>
      <xdr:rowOff>0</xdr:rowOff>
    </xdr:from>
    <xdr:to>
      <xdr:col>31</xdr:col>
      <xdr:colOff>161925</xdr:colOff>
      <xdr:row>82</xdr:row>
      <xdr:rowOff>161925</xdr:rowOff>
    </xdr:to>
    <xdr:sp macro="" textlink="">
      <xdr:nvSpPr>
        <xdr:cNvPr id="282" name="TrNd 122122">
          <a:extLst>
            <a:ext uri="{FF2B5EF4-FFF2-40B4-BE49-F238E27FC236}">
              <a16:creationId xmlns:a16="http://schemas.microsoft.com/office/drawing/2014/main" id="{4EC16524-6A02-A544-9343-8B1EE8E30B30}"/>
            </a:ext>
          </a:extLst>
        </xdr:cNvPr>
        <xdr:cNvSpPr>
          <a:spLocks/>
        </xdr:cNvSpPr>
      </xdr:nvSpPr>
      <xdr:spPr>
        <a:xfrm>
          <a:off x="13093700" y="142240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78</xdr:row>
      <xdr:rowOff>101600</xdr:rowOff>
    </xdr:from>
    <xdr:to>
      <xdr:col>36</xdr:col>
      <xdr:colOff>0</xdr:colOff>
      <xdr:row>78</xdr:row>
      <xdr:rowOff>101600</xdr:rowOff>
    </xdr:to>
    <xdr:cxnSp macro="">
      <xdr:nvCxnSpPr>
        <xdr:cNvPr id="294" name="Branch 1221221">
          <a:extLst>
            <a:ext uri="{FF2B5EF4-FFF2-40B4-BE49-F238E27FC236}">
              <a16:creationId xmlns:a16="http://schemas.microsoft.com/office/drawing/2014/main" id="{6566F9F9-7FA1-F543-82B2-CC6078F31282}"/>
            </a:ext>
          </a:extLst>
        </xdr:cNvPr>
        <xdr:cNvCxnSpPr/>
      </xdr:nvCxnSpPr>
      <xdr:spPr>
        <a:xfrm>
          <a:off x="13576300" y="14325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78</xdr:row>
      <xdr:rowOff>25400</xdr:rowOff>
    </xdr:from>
    <xdr:to>
      <xdr:col>36</xdr:col>
      <xdr:colOff>0</xdr:colOff>
      <xdr:row>78</xdr:row>
      <xdr:rowOff>177800</xdr:rowOff>
    </xdr:to>
    <xdr:cxnSp macro="">
      <xdr:nvCxnSpPr>
        <xdr:cNvPr id="295" name="Leaf 1221221">
          <a:extLst>
            <a:ext uri="{FF2B5EF4-FFF2-40B4-BE49-F238E27FC236}">
              <a16:creationId xmlns:a16="http://schemas.microsoft.com/office/drawing/2014/main" id="{21556E92-2D4A-6147-AA7F-120DCE9A4CEA}"/>
            </a:ext>
          </a:extLst>
        </xdr:cNvPr>
        <xdr:cNvCxnSpPr/>
      </xdr:nvCxnSpPr>
      <xdr:spPr>
        <a:xfrm>
          <a:off x="15138400" y="142494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82</xdr:row>
      <xdr:rowOff>101600</xdr:rowOff>
    </xdr:from>
    <xdr:to>
      <xdr:col>36</xdr:col>
      <xdr:colOff>0</xdr:colOff>
      <xdr:row>82</xdr:row>
      <xdr:rowOff>101600</xdr:rowOff>
    </xdr:to>
    <xdr:cxnSp macro="">
      <xdr:nvCxnSpPr>
        <xdr:cNvPr id="297" name="Branch 1221222">
          <a:extLst>
            <a:ext uri="{FF2B5EF4-FFF2-40B4-BE49-F238E27FC236}">
              <a16:creationId xmlns:a16="http://schemas.microsoft.com/office/drawing/2014/main" id="{DC851B8F-A1F6-6E4A-8CC1-633134ABD180}"/>
            </a:ext>
          </a:extLst>
        </xdr:cNvPr>
        <xdr:cNvCxnSpPr/>
      </xdr:nvCxnSpPr>
      <xdr:spPr>
        <a:xfrm>
          <a:off x="13576300" y="15138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82</xdr:row>
      <xdr:rowOff>25400</xdr:rowOff>
    </xdr:from>
    <xdr:to>
      <xdr:col>36</xdr:col>
      <xdr:colOff>0</xdr:colOff>
      <xdr:row>82</xdr:row>
      <xdr:rowOff>177800</xdr:rowOff>
    </xdr:to>
    <xdr:cxnSp macro="">
      <xdr:nvCxnSpPr>
        <xdr:cNvPr id="298" name="Leaf 1221222">
          <a:extLst>
            <a:ext uri="{FF2B5EF4-FFF2-40B4-BE49-F238E27FC236}">
              <a16:creationId xmlns:a16="http://schemas.microsoft.com/office/drawing/2014/main" id="{1D138096-83AC-AC46-A75E-46D315DC7F16}"/>
            </a:ext>
          </a:extLst>
        </xdr:cNvPr>
        <xdr:cNvCxnSpPr/>
      </xdr:nvCxnSpPr>
      <xdr:spPr>
        <a:xfrm>
          <a:off x="15138400" y="150622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86</xdr:row>
      <xdr:rowOff>101600</xdr:rowOff>
    </xdr:from>
    <xdr:to>
      <xdr:col>36</xdr:col>
      <xdr:colOff>0</xdr:colOff>
      <xdr:row>86</xdr:row>
      <xdr:rowOff>101600</xdr:rowOff>
    </xdr:to>
    <xdr:cxnSp macro="">
      <xdr:nvCxnSpPr>
        <xdr:cNvPr id="300" name="Branch 1221223">
          <a:extLst>
            <a:ext uri="{FF2B5EF4-FFF2-40B4-BE49-F238E27FC236}">
              <a16:creationId xmlns:a16="http://schemas.microsoft.com/office/drawing/2014/main" id="{CB2C62B8-E485-3D45-9C34-F19074AA75C1}"/>
            </a:ext>
          </a:extLst>
        </xdr:cNvPr>
        <xdr:cNvCxnSpPr/>
      </xdr:nvCxnSpPr>
      <xdr:spPr>
        <a:xfrm>
          <a:off x="13576300" y="15951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86</xdr:row>
      <xdr:rowOff>25400</xdr:rowOff>
    </xdr:from>
    <xdr:to>
      <xdr:col>36</xdr:col>
      <xdr:colOff>0</xdr:colOff>
      <xdr:row>86</xdr:row>
      <xdr:rowOff>177800</xdr:rowOff>
    </xdr:to>
    <xdr:cxnSp macro="">
      <xdr:nvCxnSpPr>
        <xdr:cNvPr id="301" name="Leaf 1221223">
          <a:extLst>
            <a:ext uri="{FF2B5EF4-FFF2-40B4-BE49-F238E27FC236}">
              <a16:creationId xmlns:a16="http://schemas.microsoft.com/office/drawing/2014/main" id="{5A9D00C9-A73E-154F-B588-1299F1A1D641}"/>
            </a:ext>
          </a:extLst>
        </xdr:cNvPr>
        <xdr:cNvCxnSpPr/>
      </xdr:nvCxnSpPr>
      <xdr:spPr>
        <a:xfrm>
          <a:off x="15138400" y="158750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78</xdr:row>
      <xdr:rowOff>101600</xdr:rowOff>
    </xdr:from>
    <xdr:to>
      <xdr:col>33</xdr:col>
      <xdr:colOff>0</xdr:colOff>
      <xdr:row>82</xdr:row>
      <xdr:rowOff>80963</xdr:rowOff>
    </xdr:to>
    <xdr:cxnSp macro="">
      <xdr:nvCxnSpPr>
        <xdr:cNvPr id="302" name="FBranch 1221221">
          <a:extLst>
            <a:ext uri="{FF2B5EF4-FFF2-40B4-BE49-F238E27FC236}">
              <a16:creationId xmlns:a16="http://schemas.microsoft.com/office/drawing/2014/main" id="{F7554A16-9D74-8D4D-B7A7-3B97823C3294}"/>
            </a:ext>
          </a:extLst>
        </xdr:cNvPr>
        <xdr:cNvCxnSpPr/>
      </xdr:nvCxnSpPr>
      <xdr:spPr>
        <a:xfrm flipV="1">
          <a:off x="13284200" y="14325600"/>
          <a:ext cx="292100" cy="792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82</xdr:row>
      <xdr:rowOff>80963</xdr:rowOff>
    </xdr:from>
    <xdr:to>
      <xdr:col>33</xdr:col>
      <xdr:colOff>0</xdr:colOff>
      <xdr:row>82</xdr:row>
      <xdr:rowOff>101600</xdr:rowOff>
    </xdr:to>
    <xdr:cxnSp macro="">
      <xdr:nvCxnSpPr>
        <xdr:cNvPr id="303" name="FBranch 1221222">
          <a:extLst>
            <a:ext uri="{FF2B5EF4-FFF2-40B4-BE49-F238E27FC236}">
              <a16:creationId xmlns:a16="http://schemas.microsoft.com/office/drawing/2014/main" id="{5BD66A64-DCAC-E84E-AE3E-2C8E4EA7354D}"/>
            </a:ext>
          </a:extLst>
        </xdr:cNvPr>
        <xdr:cNvCxnSpPr/>
      </xdr:nvCxnSpPr>
      <xdr:spPr>
        <a:xfrm>
          <a:off x="13284200" y="15117763"/>
          <a:ext cx="292100" cy="20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82</xdr:row>
      <xdr:rowOff>80963</xdr:rowOff>
    </xdr:from>
    <xdr:to>
      <xdr:col>33</xdr:col>
      <xdr:colOff>0</xdr:colOff>
      <xdr:row>86</xdr:row>
      <xdr:rowOff>101600</xdr:rowOff>
    </xdr:to>
    <xdr:cxnSp macro="">
      <xdr:nvCxnSpPr>
        <xdr:cNvPr id="304" name="FBranch 1221223">
          <a:extLst>
            <a:ext uri="{FF2B5EF4-FFF2-40B4-BE49-F238E27FC236}">
              <a16:creationId xmlns:a16="http://schemas.microsoft.com/office/drawing/2014/main" id="{3F96D207-DBDD-2245-A98A-6E99BB45D3E6}"/>
            </a:ext>
          </a:extLst>
        </xdr:cNvPr>
        <xdr:cNvCxnSpPr/>
      </xdr:nvCxnSpPr>
      <xdr:spPr>
        <a:xfrm>
          <a:off x="13284200" y="15117763"/>
          <a:ext cx="292100" cy="833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74</xdr:row>
      <xdr:rowOff>101600</xdr:rowOff>
    </xdr:from>
    <xdr:to>
      <xdr:col>28</xdr:col>
      <xdr:colOff>0</xdr:colOff>
      <xdr:row>78</xdr:row>
      <xdr:rowOff>80963</xdr:rowOff>
    </xdr:to>
    <xdr:cxnSp macro="">
      <xdr:nvCxnSpPr>
        <xdr:cNvPr id="305" name="FBranch 122121">
          <a:extLst>
            <a:ext uri="{FF2B5EF4-FFF2-40B4-BE49-F238E27FC236}">
              <a16:creationId xmlns:a16="http://schemas.microsoft.com/office/drawing/2014/main" id="{BB16E1C8-0015-5548-8A15-5B910E56C427}"/>
            </a:ext>
          </a:extLst>
        </xdr:cNvPr>
        <xdr:cNvCxnSpPr/>
      </xdr:nvCxnSpPr>
      <xdr:spPr>
        <a:xfrm flipV="1">
          <a:off x="11239500" y="13512800"/>
          <a:ext cx="292100" cy="792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78</xdr:row>
      <xdr:rowOff>80963</xdr:rowOff>
    </xdr:from>
    <xdr:to>
      <xdr:col>28</xdr:col>
      <xdr:colOff>0</xdr:colOff>
      <xdr:row>82</xdr:row>
      <xdr:rowOff>101600</xdr:rowOff>
    </xdr:to>
    <xdr:cxnSp macro="">
      <xdr:nvCxnSpPr>
        <xdr:cNvPr id="306" name="FBranch 122122">
          <a:extLst>
            <a:ext uri="{FF2B5EF4-FFF2-40B4-BE49-F238E27FC236}">
              <a16:creationId xmlns:a16="http://schemas.microsoft.com/office/drawing/2014/main" id="{599552AE-25D7-7342-92F3-235A3F0722B9}"/>
            </a:ext>
          </a:extLst>
        </xdr:cNvPr>
        <xdr:cNvCxnSpPr/>
      </xdr:nvCxnSpPr>
      <xdr:spPr>
        <a:xfrm>
          <a:off x="11239500" y="14304963"/>
          <a:ext cx="292100" cy="833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70</xdr:row>
      <xdr:rowOff>101600</xdr:rowOff>
    </xdr:from>
    <xdr:to>
      <xdr:col>23</xdr:col>
      <xdr:colOff>0</xdr:colOff>
      <xdr:row>74</xdr:row>
      <xdr:rowOff>80963</xdr:rowOff>
    </xdr:to>
    <xdr:cxnSp macro="">
      <xdr:nvCxnSpPr>
        <xdr:cNvPr id="307" name="FBranch 12211">
          <a:extLst>
            <a:ext uri="{FF2B5EF4-FFF2-40B4-BE49-F238E27FC236}">
              <a16:creationId xmlns:a16="http://schemas.microsoft.com/office/drawing/2014/main" id="{F04A9E99-8162-0240-845C-F21F60AB00CC}"/>
            </a:ext>
          </a:extLst>
        </xdr:cNvPr>
        <xdr:cNvCxnSpPr/>
      </xdr:nvCxnSpPr>
      <xdr:spPr>
        <a:xfrm flipV="1">
          <a:off x="9194800" y="12700000"/>
          <a:ext cx="292100" cy="792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74</xdr:row>
      <xdr:rowOff>80963</xdr:rowOff>
    </xdr:from>
    <xdr:to>
      <xdr:col>23</xdr:col>
      <xdr:colOff>0</xdr:colOff>
      <xdr:row>78</xdr:row>
      <xdr:rowOff>101600</xdr:rowOff>
    </xdr:to>
    <xdr:cxnSp macro="">
      <xdr:nvCxnSpPr>
        <xdr:cNvPr id="308" name="FBranch 12212">
          <a:extLst>
            <a:ext uri="{FF2B5EF4-FFF2-40B4-BE49-F238E27FC236}">
              <a16:creationId xmlns:a16="http://schemas.microsoft.com/office/drawing/2014/main" id="{AF9EB2B5-E5D3-CB4A-BE69-0E8FF9F1D84B}"/>
            </a:ext>
          </a:extLst>
        </xdr:cNvPr>
        <xdr:cNvCxnSpPr/>
      </xdr:nvCxnSpPr>
      <xdr:spPr>
        <a:xfrm>
          <a:off x="9194800" y="13492163"/>
          <a:ext cx="292100" cy="833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78</xdr:row>
      <xdr:rowOff>101600</xdr:rowOff>
    </xdr:from>
    <xdr:to>
      <xdr:col>36</xdr:col>
      <xdr:colOff>0</xdr:colOff>
      <xdr:row>78</xdr:row>
      <xdr:rowOff>101600</xdr:rowOff>
    </xdr:to>
    <xdr:cxnSp macro="">
      <xdr:nvCxnSpPr>
        <xdr:cNvPr id="317" name="Branch 1122221">
          <a:extLst>
            <a:ext uri="{FF2B5EF4-FFF2-40B4-BE49-F238E27FC236}">
              <a16:creationId xmlns:a16="http://schemas.microsoft.com/office/drawing/2014/main" id="{AD1D8DE3-9498-6B4A-BB74-25DFDE8ABCA7}"/>
            </a:ext>
          </a:extLst>
        </xdr:cNvPr>
        <xdr:cNvCxnSpPr/>
      </xdr:nvCxnSpPr>
      <xdr:spPr>
        <a:xfrm>
          <a:off x="13576300" y="9448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82</xdr:row>
      <xdr:rowOff>101600</xdr:rowOff>
    </xdr:from>
    <xdr:to>
      <xdr:col>36</xdr:col>
      <xdr:colOff>0</xdr:colOff>
      <xdr:row>82</xdr:row>
      <xdr:rowOff>101600</xdr:rowOff>
    </xdr:to>
    <xdr:cxnSp macro="">
      <xdr:nvCxnSpPr>
        <xdr:cNvPr id="318" name="Branch 1122222">
          <a:extLst>
            <a:ext uri="{FF2B5EF4-FFF2-40B4-BE49-F238E27FC236}">
              <a16:creationId xmlns:a16="http://schemas.microsoft.com/office/drawing/2014/main" id="{27F92DDE-4DEE-B64A-93A8-2FD886DAE641}"/>
            </a:ext>
          </a:extLst>
        </xdr:cNvPr>
        <xdr:cNvCxnSpPr/>
      </xdr:nvCxnSpPr>
      <xdr:spPr>
        <a:xfrm>
          <a:off x="13576300" y="10261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78</xdr:row>
      <xdr:rowOff>101600</xdr:rowOff>
    </xdr:from>
    <xdr:to>
      <xdr:col>36</xdr:col>
      <xdr:colOff>0</xdr:colOff>
      <xdr:row>78</xdr:row>
      <xdr:rowOff>101600</xdr:rowOff>
    </xdr:to>
    <xdr:cxnSp macro="">
      <xdr:nvCxnSpPr>
        <xdr:cNvPr id="319" name="Branch 1121221">
          <a:extLst>
            <a:ext uri="{FF2B5EF4-FFF2-40B4-BE49-F238E27FC236}">
              <a16:creationId xmlns:a16="http://schemas.microsoft.com/office/drawing/2014/main" id="{45D145E8-28F4-0E4F-A3FC-822B6293555D}"/>
            </a:ext>
          </a:extLst>
        </xdr:cNvPr>
        <xdr:cNvCxnSpPr/>
      </xdr:nvCxnSpPr>
      <xdr:spPr>
        <a:xfrm>
          <a:off x="13576300" y="9448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82</xdr:row>
      <xdr:rowOff>101600</xdr:rowOff>
    </xdr:from>
    <xdr:to>
      <xdr:col>36</xdr:col>
      <xdr:colOff>0</xdr:colOff>
      <xdr:row>82</xdr:row>
      <xdr:rowOff>101600</xdr:rowOff>
    </xdr:to>
    <xdr:cxnSp macro="">
      <xdr:nvCxnSpPr>
        <xdr:cNvPr id="320" name="Branch 1121222">
          <a:extLst>
            <a:ext uri="{FF2B5EF4-FFF2-40B4-BE49-F238E27FC236}">
              <a16:creationId xmlns:a16="http://schemas.microsoft.com/office/drawing/2014/main" id="{4C0509F7-F149-0143-8F5D-52B4F496C882}"/>
            </a:ext>
          </a:extLst>
        </xdr:cNvPr>
        <xdr:cNvCxnSpPr/>
      </xdr:nvCxnSpPr>
      <xdr:spPr>
        <a:xfrm>
          <a:off x="13576300" y="10261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99</xdr:row>
      <xdr:rowOff>0</xdr:rowOff>
    </xdr:from>
    <xdr:to>
      <xdr:col>21</xdr:col>
      <xdr:colOff>161925</xdr:colOff>
      <xdr:row>99</xdr:row>
      <xdr:rowOff>161925</xdr:rowOff>
    </xdr:to>
    <xdr:sp macro="" textlink="">
      <xdr:nvSpPr>
        <xdr:cNvPr id="321" name="TrNd 1222">
          <a:extLst>
            <a:ext uri="{FF2B5EF4-FFF2-40B4-BE49-F238E27FC236}">
              <a16:creationId xmlns:a16="http://schemas.microsoft.com/office/drawing/2014/main" id="{87CDC5AF-6938-A341-9943-727114D934CD}"/>
            </a:ext>
          </a:extLst>
        </xdr:cNvPr>
        <xdr:cNvSpPr>
          <a:spLocks/>
        </xdr:cNvSpPr>
      </xdr:nvSpPr>
      <xdr:spPr>
        <a:xfrm>
          <a:off x="9004300" y="166624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0</xdr:colOff>
      <xdr:row>93</xdr:row>
      <xdr:rowOff>101600</xdr:rowOff>
    </xdr:from>
    <xdr:to>
      <xdr:col>26</xdr:col>
      <xdr:colOff>0</xdr:colOff>
      <xdr:row>93</xdr:row>
      <xdr:rowOff>101600</xdr:rowOff>
    </xdr:to>
    <xdr:cxnSp macro="">
      <xdr:nvCxnSpPr>
        <xdr:cNvPr id="329" name="Branch 12221">
          <a:extLst>
            <a:ext uri="{FF2B5EF4-FFF2-40B4-BE49-F238E27FC236}">
              <a16:creationId xmlns:a16="http://schemas.microsoft.com/office/drawing/2014/main" id="{20EDF79B-30E0-C043-8FD7-7AB494E710EC}"/>
            </a:ext>
          </a:extLst>
        </xdr:cNvPr>
        <xdr:cNvCxnSpPr/>
      </xdr:nvCxnSpPr>
      <xdr:spPr>
        <a:xfrm>
          <a:off x="9486900" y="16764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106</xdr:row>
      <xdr:rowOff>101600</xdr:rowOff>
    </xdr:from>
    <xdr:to>
      <xdr:col>26</xdr:col>
      <xdr:colOff>0</xdr:colOff>
      <xdr:row>106</xdr:row>
      <xdr:rowOff>101600</xdr:rowOff>
    </xdr:to>
    <xdr:cxnSp macro="">
      <xdr:nvCxnSpPr>
        <xdr:cNvPr id="332" name="Branch 12222">
          <a:extLst>
            <a:ext uri="{FF2B5EF4-FFF2-40B4-BE49-F238E27FC236}">
              <a16:creationId xmlns:a16="http://schemas.microsoft.com/office/drawing/2014/main" id="{64F395F1-FDF8-4045-84D6-742CE06E3A44}"/>
            </a:ext>
          </a:extLst>
        </xdr:cNvPr>
        <xdr:cNvCxnSpPr/>
      </xdr:nvCxnSpPr>
      <xdr:spPr>
        <a:xfrm>
          <a:off x="9486900" y="17576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93</xdr:row>
      <xdr:rowOff>101600</xdr:rowOff>
    </xdr:from>
    <xdr:to>
      <xdr:col>26</xdr:col>
      <xdr:colOff>0</xdr:colOff>
      <xdr:row>93</xdr:row>
      <xdr:rowOff>101600</xdr:rowOff>
    </xdr:to>
    <xdr:cxnSp macro="">
      <xdr:nvCxnSpPr>
        <xdr:cNvPr id="336" name="Branch 12211">
          <a:extLst>
            <a:ext uri="{FF2B5EF4-FFF2-40B4-BE49-F238E27FC236}">
              <a16:creationId xmlns:a16="http://schemas.microsoft.com/office/drawing/2014/main" id="{448B3770-5B70-1B4B-8D03-B8D5BB2A70CA}"/>
            </a:ext>
          </a:extLst>
        </xdr:cNvPr>
        <xdr:cNvCxnSpPr/>
      </xdr:nvCxnSpPr>
      <xdr:spPr>
        <a:xfrm>
          <a:off x="9486900" y="12700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106</xdr:row>
      <xdr:rowOff>0</xdr:rowOff>
    </xdr:from>
    <xdr:to>
      <xdr:col>26</xdr:col>
      <xdr:colOff>161925</xdr:colOff>
      <xdr:row>106</xdr:row>
      <xdr:rowOff>161925</xdr:rowOff>
    </xdr:to>
    <xdr:sp macro="" textlink="">
      <xdr:nvSpPr>
        <xdr:cNvPr id="337" name="TrNd 12222">
          <a:extLst>
            <a:ext uri="{FF2B5EF4-FFF2-40B4-BE49-F238E27FC236}">
              <a16:creationId xmlns:a16="http://schemas.microsoft.com/office/drawing/2014/main" id="{2AB37EFA-35A2-5E48-B7DC-6E248235CD7A}"/>
            </a:ext>
          </a:extLst>
        </xdr:cNvPr>
        <xdr:cNvSpPr>
          <a:spLocks/>
        </xdr:cNvSpPr>
      </xdr:nvSpPr>
      <xdr:spPr>
        <a:xfrm>
          <a:off x="11049000" y="174752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102</xdr:row>
      <xdr:rowOff>101600</xdr:rowOff>
    </xdr:from>
    <xdr:to>
      <xdr:col>31</xdr:col>
      <xdr:colOff>0</xdr:colOff>
      <xdr:row>102</xdr:row>
      <xdr:rowOff>101600</xdr:rowOff>
    </xdr:to>
    <xdr:cxnSp macro="">
      <xdr:nvCxnSpPr>
        <xdr:cNvPr id="343" name="Branch 122221">
          <a:extLst>
            <a:ext uri="{FF2B5EF4-FFF2-40B4-BE49-F238E27FC236}">
              <a16:creationId xmlns:a16="http://schemas.microsoft.com/office/drawing/2014/main" id="{4FA3D071-1047-0F49-9D66-54869AFAD945}"/>
            </a:ext>
          </a:extLst>
        </xdr:cNvPr>
        <xdr:cNvCxnSpPr/>
      </xdr:nvCxnSpPr>
      <xdr:spPr>
        <a:xfrm>
          <a:off x="11531600" y="17576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102</xdr:row>
      <xdr:rowOff>25400</xdr:rowOff>
    </xdr:from>
    <xdr:to>
      <xdr:col>36</xdr:col>
      <xdr:colOff>0</xdr:colOff>
      <xdr:row>102</xdr:row>
      <xdr:rowOff>177800</xdr:rowOff>
    </xdr:to>
    <xdr:cxnSp macro="">
      <xdr:nvCxnSpPr>
        <xdr:cNvPr id="344" name="Leaf 122221">
          <a:extLst>
            <a:ext uri="{FF2B5EF4-FFF2-40B4-BE49-F238E27FC236}">
              <a16:creationId xmlns:a16="http://schemas.microsoft.com/office/drawing/2014/main" id="{BFB69FEE-DEC1-3E47-B563-852ABC8A3B74}"/>
            </a:ext>
          </a:extLst>
        </xdr:cNvPr>
        <xdr:cNvCxnSpPr/>
      </xdr:nvCxnSpPr>
      <xdr:spPr>
        <a:xfrm>
          <a:off x="15138400" y="207518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110</xdr:row>
      <xdr:rowOff>101600</xdr:rowOff>
    </xdr:from>
    <xdr:to>
      <xdr:col>31</xdr:col>
      <xdr:colOff>0</xdr:colOff>
      <xdr:row>110</xdr:row>
      <xdr:rowOff>101600</xdr:rowOff>
    </xdr:to>
    <xdr:cxnSp macro="">
      <xdr:nvCxnSpPr>
        <xdr:cNvPr id="346" name="Branch 122222">
          <a:extLst>
            <a:ext uri="{FF2B5EF4-FFF2-40B4-BE49-F238E27FC236}">
              <a16:creationId xmlns:a16="http://schemas.microsoft.com/office/drawing/2014/main" id="{EE40E6F6-F0F6-1544-81DB-BE68BC078A6C}"/>
            </a:ext>
          </a:extLst>
        </xdr:cNvPr>
        <xdr:cNvCxnSpPr/>
      </xdr:nvCxnSpPr>
      <xdr:spPr>
        <a:xfrm>
          <a:off x="11531600" y="18389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102</xdr:row>
      <xdr:rowOff>101600</xdr:rowOff>
    </xdr:from>
    <xdr:to>
      <xdr:col>36</xdr:col>
      <xdr:colOff>0</xdr:colOff>
      <xdr:row>102</xdr:row>
      <xdr:rowOff>101600</xdr:rowOff>
    </xdr:to>
    <xdr:cxnSp macro="">
      <xdr:nvCxnSpPr>
        <xdr:cNvPr id="348" name="XBranch 122221">
          <a:extLst>
            <a:ext uri="{FF2B5EF4-FFF2-40B4-BE49-F238E27FC236}">
              <a16:creationId xmlns:a16="http://schemas.microsoft.com/office/drawing/2014/main" id="{21CDE0BC-B196-594D-8C4F-5901BDDCA0B0}"/>
            </a:ext>
          </a:extLst>
        </xdr:cNvPr>
        <xdr:cNvCxnSpPr/>
      </xdr:nvCxnSpPr>
      <xdr:spPr>
        <a:xfrm>
          <a:off x="13093700" y="20828000"/>
          <a:ext cx="2044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110</xdr:row>
      <xdr:rowOff>0</xdr:rowOff>
    </xdr:from>
    <xdr:to>
      <xdr:col>31</xdr:col>
      <xdr:colOff>161925</xdr:colOff>
      <xdr:row>110</xdr:row>
      <xdr:rowOff>161925</xdr:rowOff>
    </xdr:to>
    <xdr:sp macro="" textlink="">
      <xdr:nvSpPr>
        <xdr:cNvPr id="350" name="TrNd 122222">
          <a:extLst>
            <a:ext uri="{FF2B5EF4-FFF2-40B4-BE49-F238E27FC236}">
              <a16:creationId xmlns:a16="http://schemas.microsoft.com/office/drawing/2014/main" id="{D869D32E-4C70-8644-AC7E-075840C32152}"/>
            </a:ext>
          </a:extLst>
        </xdr:cNvPr>
        <xdr:cNvSpPr>
          <a:spLocks/>
        </xdr:cNvSpPr>
      </xdr:nvSpPr>
      <xdr:spPr>
        <a:xfrm>
          <a:off x="13093700" y="182880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106</xdr:row>
      <xdr:rowOff>101600</xdr:rowOff>
    </xdr:from>
    <xdr:to>
      <xdr:col>36</xdr:col>
      <xdr:colOff>0</xdr:colOff>
      <xdr:row>106</xdr:row>
      <xdr:rowOff>101600</xdr:rowOff>
    </xdr:to>
    <xdr:cxnSp macro="">
      <xdr:nvCxnSpPr>
        <xdr:cNvPr id="356" name="Branch 1222221">
          <a:extLst>
            <a:ext uri="{FF2B5EF4-FFF2-40B4-BE49-F238E27FC236}">
              <a16:creationId xmlns:a16="http://schemas.microsoft.com/office/drawing/2014/main" id="{3EC0E222-8272-7948-84EB-F739B6FB7CA6}"/>
            </a:ext>
          </a:extLst>
        </xdr:cNvPr>
        <xdr:cNvCxnSpPr/>
      </xdr:nvCxnSpPr>
      <xdr:spPr>
        <a:xfrm>
          <a:off x="13576300" y="18389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106</xdr:row>
      <xdr:rowOff>25400</xdr:rowOff>
    </xdr:from>
    <xdr:to>
      <xdr:col>36</xdr:col>
      <xdr:colOff>0</xdr:colOff>
      <xdr:row>106</xdr:row>
      <xdr:rowOff>177800</xdr:rowOff>
    </xdr:to>
    <xdr:cxnSp macro="">
      <xdr:nvCxnSpPr>
        <xdr:cNvPr id="357" name="Leaf 1222221">
          <a:extLst>
            <a:ext uri="{FF2B5EF4-FFF2-40B4-BE49-F238E27FC236}">
              <a16:creationId xmlns:a16="http://schemas.microsoft.com/office/drawing/2014/main" id="{D5A4DE69-8B3E-F544-B9A6-AB6F75959F46}"/>
            </a:ext>
          </a:extLst>
        </xdr:cNvPr>
        <xdr:cNvCxnSpPr/>
      </xdr:nvCxnSpPr>
      <xdr:spPr>
        <a:xfrm>
          <a:off x="15138400" y="183134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110</xdr:row>
      <xdr:rowOff>101600</xdr:rowOff>
    </xdr:from>
    <xdr:to>
      <xdr:col>36</xdr:col>
      <xdr:colOff>0</xdr:colOff>
      <xdr:row>110</xdr:row>
      <xdr:rowOff>101600</xdr:rowOff>
    </xdr:to>
    <xdr:cxnSp macro="">
      <xdr:nvCxnSpPr>
        <xdr:cNvPr id="359" name="Branch 1222222">
          <a:extLst>
            <a:ext uri="{FF2B5EF4-FFF2-40B4-BE49-F238E27FC236}">
              <a16:creationId xmlns:a16="http://schemas.microsoft.com/office/drawing/2014/main" id="{3EFC3026-957B-D049-92CD-3DC7AE3C0BED}"/>
            </a:ext>
          </a:extLst>
        </xdr:cNvPr>
        <xdr:cNvCxnSpPr/>
      </xdr:nvCxnSpPr>
      <xdr:spPr>
        <a:xfrm>
          <a:off x="13576300" y="19202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110</xdr:row>
      <xdr:rowOff>25400</xdr:rowOff>
    </xdr:from>
    <xdr:to>
      <xdr:col>36</xdr:col>
      <xdr:colOff>0</xdr:colOff>
      <xdr:row>110</xdr:row>
      <xdr:rowOff>177800</xdr:rowOff>
    </xdr:to>
    <xdr:cxnSp macro="">
      <xdr:nvCxnSpPr>
        <xdr:cNvPr id="360" name="Leaf 1222222">
          <a:extLst>
            <a:ext uri="{FF2B5EF4-FFF2-40B4-BE49-F238E27FC236}">
              <a16:creationId xmlns:a16="http://schemas.microsoft.com/office/drawing/2014/main" id="{3CF3105C-D31E-1F4A-B6EC-C8FCD8642081}"/>
            </a:ext>
          </a:extLst>
        </xdr:cNvPr>
        <xdr:cNvCxnSpPr/>
      </xdr:nvCxnSpPr>
      <xdr:spPr>
        <a:xfrm>
          <a:off x="15138400" y="191262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114</xdr:row>
      <xdr:rowOff>101600</xdr:rowOff>
    </xdr:from>
    <xdr:to>
      <xdr:col>36</xdr:col>
      <xdr:colOff>0</xdr:colOff>
      <xdr:row>114</xdr:row>
      <xdr:rowOff>101600</xdr:rowOff>
    </xdr:to>
    <xdr:cxnSp macro="">
      <xdr:nvCxnSpPr>
        <xdr:cNvPr id="362" name="Branch 1222223">
          <a:extLst>
            <a:ext uri="{FF2B5EF4-FFF2-40B4-BE49-F238E27FC236}">
              <a16:creationId xmlns:a16="http://schemas.microsoft.com/office/drawing/2014/main" id="{A6EB142B-EFD2-704C-87EE-2CD380FF344B}"/>
            </a:ext>
          </a:extLst>
        </xdr:cNvPr>
        <xdr:cNvCxnSpPr/>
      </xdr:nvCxnSpPr>
      <xdr:spPr>
        <a:xfrm>
          <a:off x="13576300" y="20015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114</xdr:row>
      <xdr:rowOff>25400</xdr:rowOff>
    </xdr:from>
    <xdr:to>
      <xdr:col>36</xdr:col>
      <xdr:colOff>0</xdr:colOff>
      <xdr:row>114</xdr:row>
      <xdr:rowOff>177800</xdr:rowOff>
    </xdr:to>
    <xdr:cxnSp macro="">
      <xdr:nvCxnSpPr>
        <xdr:cNvPr id="363" name="Leaf 1222223">
          <a:extLst>
            <a:ext uri="{FF2B5EF4-FFF2-40B4-BE49-F238E27FC236}">
              <a16:creationId xmlns:a16="http://schemas.microsoft.com/office/drawing/2014/main" id="{994AEB54-3D9C-9D48-92C4-6E112A8766B4}"/>
            </a:ext>
          </a:extLst>
        </xdr:cNvPr>
        <xdr:cNvCxnSpPr/>
      </xdr:nvCxnSpPr>
      <xdr:spPr>
        <a:xfrm>
          <a:off x="15138400" y="199390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106</xdr:row>
      <xdr:rowOff>101600</xdr:rowOff>
    </xdr:from>
    <xdr:to>
      <xdr:col>33</xdr:col>
      <xdr:colOff>0</xdr:colOff>
      <xdr:row>110</xdr:row>
      <xdr:rowOff>80963</xdr:rowOff>
    </xdr:to>
    <xdr:cxnSp macro="">
      <xdr:nvCxnSpPr>
        <xdr:cNvPr id="364" name="FBranch 1222221">
          <a:extLst>
            <a:ext uri="{FF2B5EF4-FFF2-40B4-BE49-F238E27FC236}">
              <a16:creationId xmlns:a16="http://schemas.microsoft.com/office/drawing/2014/main" id="{1330F2F3-7594-F046-BCFB-001AEED34A51}"/>
            </a:ext>
          </a:extLst>
        </xdr:cNvPr>
        <xdr:cNvCxnSpPr/>
      </xdr:nvCxnSpPr>
      <xdr:spPr>
        <a:xfrm flipV="1">
          <a:off x="13284200" y="18389600"/>
          <a:ext cx="292100" cy="792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110</xdr:row>
      <xdr:rowOff>80963</xdr:rowOff>
    </xdr:from>
    <xdr:to>
      <xdr:col>33</xdr:col>
      <xdr:colOff>0</xdr:colOff>
      <xdr:row>110</xdr:row>
      <xdr:rowOff>101600</xdr:rowOff>
    </xdr:to>
    <xdr:cxnSp macro="">
      <xdr:nvCxnSpPr>
        <xdr:cNvPr id="365" name="FBranch 1222222">
          <a:extLst>
            <a:ext uri="{FF2B5EF4-FFF2-40B4-BE49-F238E27FC236}">
              <a16:creationId xmlns:a16="http://schemas.microsoft.com/office/drawing/2014/main" id="{5656CE10-0F91-6D4C-839C-79000F9BAD0A}"/>
            </a:ext>
          </a:extLst>
        </xdr:cNvPr>
        <xdr:cNvCxnSpPr/>
      </xdr:nvCxnSpPr>
      <xdr:spPr>
        <a:xfrm>
          <a:off x="13284200" y="19181763"/>
          <a:ext cx="292100" cy="20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110</xdr:row>
      <xdr:rowOff>80963</xdr:rowOff>
    </xdr:from>
    <xdr:to>
      <xdr:col>33</xdr:col>
      <xdr:colOff>0</xdr:colOff>
      <xdr:row>114</xdr:row>
      <xdr:rowOff>101600</xdr:rowOff>
    </xdr:to>
    <xdr:cxnSp macro="">
      <xdr:nvCxnSpPr>
        <xdr:cNvPr id="366" name="FBranch 1222223">
          <a:extLst>
            <a:ext uri="{FF2B5EF4-FFF2-40B4-BE49-F238E27FC236}">
              <a16:creationId xmlns:a16="http://schemas.microsoft.com/office/drawing/2014/main" id="{8E9B59DF-7B52-C541-805A-3E3CF066FC97}"/>
            </a:ext>
          </a:extLst>
        </xdr:cNvPr>
        <xdr:cNvCxnSpPr/>
      </xdr:nvCxnSpPr>
      <xdr:spPr>
        <a:xfrm>
          <a:off x="13284200" y="19181763"/>
          <a:ext cx="292100" cy="833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102</xdr:row>
      <xdr:rowOff>101600</xdr:rowOff>
    </xdr:from>
    <xdr:to>
      <xdr:col>28</xdr:col>
      <xdr:colOff>0</xdr:colOff>
      <xdr:row>106</xdr:row>
      <xdr:rowOff>80963</xdr:rowOff>
    </xdr:to>
    <xdr:cxnSp macro="">
      <xdr:nvCxnSpPr>
        <xdr:cNvPr id="367" name="FBranch 122221">
          <a:extLst>
            <a:ext uri="{FF2B5EF4-FFF2-40B4-BE49-F238E27FC236}">
              <a16:creationId xmlns:a16="http://schemas.microsoft.com/office/drawing/2014/main" id="{DF255757-3FDF-0944-9ABB-65512CD3C821}"/>
            </a:ext>
          </a:extLst>
        </xdr:cNvPr>
        <xdr:cNvCxnSpPr/>
      </xdr:nvCxnSpPr>
      <xdr:spPr>
        <a:xfrm flipV="1">
          <a:off x="11239500" y="17576800"/>
          <a:ext cx="292100" cy="792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106</xdr:row>
      <xdr:rowOff>80963</xdr:rowOff>
    </xdr:from>
    <xdr:to>
      <xdr:col>28</xdr:col>
      <xdr:colOff>0</xdr:colOff>
      <xdr:row>110</xdr:row>
      <xdr:rowOff>101600</xdr:rowOff>
    </xdr:to>
    <xdr:cxnSp macro="">
      <xdr:nvCxnSpPr>
        <xdr:cNvPr id="368" name="FBranch 122222">
          <a:extLst>
            <a:ext uri="{FF2B5EF4-FFF2-40B4-BE49-F238E27FC236}">
              <a16:creationId xmlns:a16="http://schemas.microsoft.com/office/drawing/2014/main" id="{62EEB1C6-B2E7-2945-8F1E-99E142805254}"/>
            </a:ext>
          </a:extLst>
        </xdr:cNvPr>
        <xdr:cNvCxnSpPr/>
      </xdr:nvCxnSpPr>
      <xdr:spPr>
        <a:xfrm>
          <a:off x="11239500" y="18368963"/>
          <a:ext cx="292100" cy="833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102</xdr:row>
      <xdr:rowOff>101600</xdr:rowOff>
    </xdr:from>
    <xdr:to>
      <xdr:col>31</xdr:col>
      <xdr:colOff>0</xdr:colOff>
      <xdr:row>102</xdr:row>
      <xdr:rowOff>101600</xdr:rowOff>
    </xdr:to>
    <xdr:cxnSp macro="">
      <xdr:nvCxnSpPr>
        <xdr:cNvPr id="375" name="Branch 122121">
          <a:extLst>
            <a:ext uri="{FF2B5EF4-FFF2-40B4-BE49-F238E27FC236}">
              <a16:creationId xmlns:a16="http://schemas.microsoft.com/office/drawing/2014/main" id="{04C23749-08E7-E343-AA86-08E0DAC3DE75}"/>
            </a:ext>
          </a:extLst>
        </xdr:cNvPr>
        <xdr:cNvCxnSpPr/>
      </xdr:nvCxnSpPr>
      <xdr:spPr>
        <a:xfrm>
          <a:off x="11531600" y="13512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106</xdr:row>
      <xdr:rowOff>101600</xdr:rowOff>
    </xdr:from>
    <xdr:to>
      <xdr:col>36</xdr:col>
      <xdr:colOff>0</xdr:colOff>
      <xdr:row>106</xdr:row>
      <xdr:rowOff>101600</xdr:rowOff>
    </xdr:to>
    <xdr:cxnSp macro="">
      <xdr:nvCxnSpPr>
        <xdr:cNvPr id="376" name="Branch 1221221">
          <a:extLst>
            <a:ext uri="{FF2B5EF4-FFF2-40B4-BE49-F238E27FC236}">
              <a16:creationId xmlns:a16="http://schemas.microsoft.com/office/drawing/2014/main" id="{683852DE-2940-5545-A43C-96E7761EDF38}"/>
            </a:ext>
          </a:extLst>
        </xdr:cNvPr>
        <xdr:cNvCxnSpPr/>
      </xdr:nvCxnSpPr>
      <xdr:spPr>
        <a:xfrm>
          <a:off x="13576300" y="14325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110</xdr:row>
      <xdr:rowOff>101600</xdr:rowOff>
    </xdr:from>
    <xdr:to>
      <xdr:col>36</xdr:col>
      <xdr:colOff>0</xdr:colOff>
      <xdr:row>110</xdr:row>
      <xdr:rowOff>101600</xdr:rowOff>
    </xdr:to>
    <xdr:cxnSp macro="">
      <xdr:nvCxnSpPr>
        <xdr:cNvPr id="377" name="Branch 1221222">
          <a:extLst>
            <a:ext uri="{FF2B5EF4-FFF2-40B4-BE49-F238E27FC236}">
              <a16:creationId xmlns:a16="http://schemas.microsoft.com/office/drawing/2014/main" id="{581A93D4-F244-D548-A3FE-FE1A2CFD8C29}"/>
            </a:ext>
          </a:extLst>
        </xdr:cNvPr>
        <xdr:cNvCxnSpPr/>
      </xdr:nvCxnSpPr>
      <xdr:spPr>
        <a:xfrm>
          <a:off x="13576300" y="15138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106</xdr:row>
      <xdr:rowOff>101600</xdr:rowOff>
    </xdr:from>
    <xdr:to>
      <xdr:col>36</xdr:col>
      <xdr:colOff>0</xdr:colOff>
      <xdr:row>106</xdr:row>
      <xdr:rowOff>101600</xdr:rowOff>
    </xdr:to>
    <xdr:cxnSp macro="">
      <xdr:nvCxnSpPr>
        <xdr:cNvPr id="378" name="Branch 1122221">
          <a:extLst>
            <a:ext uri="{FF2B5EF4-FFF2-40B4-BE49-F238E27FC236}">
              <a16:creationId xmlns:a16="http://schemas.microsoft.com/office/drawing/2014/main" id="{9A51CDC4-2189-5C4A-99C7-247810EF8300}"/>
            </a:ext>
          </a:extLst>
        </xdr:cNvPr>
        <xdr:cNvCxnSpPr/>
      </xdr:nvCxnSpPr>
      <xdr:spPr>
        <a:xfrm>
          <a:off x="13576300" y="14325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110</xdr:row>
      <xdr:rowOff>101600</xdr:rowOff>
    </xdr:from>
    <xdr:to>
      <xdr:col>36</xdr:col>
      <xdr:colOff>0</xdr:colOff>
      <xdr:row>110</xdr:row>
      <xdr:rowOff>101600</xdr:rowOff>
    </xdr:to>
    <xdr:cxnSp macro="">
      <xdr:nvCxnSpPr>
        <xdr:cNvPr id="379" name="Branch 1122222">
          <a:extLst>
            <a:ext uri="{FF2B5EF4-FFF2-40B4-BE49-F238E27FC236}">
              <a16:creationId xmlns:a16="http://schemas.microsoft.com/office/drawing/2014/main" id="{F75E2A67-99C7-884F-9993-59DD0FB046A0}"/>
            </a:ext>
          </a:extLst>
        </xdr:cNvPr>
        <xdr:cNvCxnSpPr/>
      </xdr:nvCxnSpPr>
      <xdr:spPr>
        <a:xfrm>
          <a:off x="13576300" y="15138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106</xdr:row>
      <xdr:rowOff>101600</xdr:rowOff>
    </xdr:from>
    <xdr:to>
      <xdr:col>36</xdr:col>
      <xdr:colOff>0</xdr:colOff>
      <xdr:row>106</xdr:row>
      <xdr:rowOff>101600</xdr:rowOff>
    </xdr:to>
    <xdr:cxnSp macro="">
      <xdr:nvCxnSpPr>
        <xdr:cNvPr id="380" name="Branch 1121221">
          <a:extLst>
            <a:ext uri="{FF2B5EF4-FFF2-40B4-BE49-F238E27FC236}">
              <a16:creationId xmlns:a16="http://schemas.microsoft.com/office/drawing/2014/main" id="{8525060C-73DA-9041-BCDC-C535217E288E}"/>
            </a:ext>
          </a:extLst>
        </xdr:cNvPr>
        <xdr:cNvCxnSpPr/>
      </xdr:nvCxnSpPr>
      <xdr:spPr>
        <a:xfrm>
          <a:off x="13576300" y="14325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110</xdr:row>
      <xdr:rowOff>101600</xdr:rowOff>
    </xdr:from>
    <xdr:to>
      <xdr:col>36</xdr:col>
      <xdr:colOff>0</xdr:colOff>
      <xdr:row>110</xdr:row>
      <xdr:rowOff>101600</xdr:rowOff>
    </xdr:to>
    <xdr:cxnSp macro="">
      <xdr:nvCxnSpPr>
        <xdr:cNvPr id="381" name="Branch 1121222">
          <a:extLst>
            <a:ext uri="{FF2B5EF4-FFF2-40B4-BE49-F238E27FC236}">
              <a16:creationId xmlns:a16="http://schemas.microsoft.com/office/drawing/2014/main" id="{3EF9E49F-3C83-9B4E-9426-0C6A5D44CA9E}"/>
            </a:ext>
          </a:extLst>
        </xdr:cNvPr>
        <xdr:cNvCxnSpPr/>
      </xdr:nvCxnSpPr>
      <xdr:spPr>
        <a:xfrm>
          <a:off x="13576300" y="15138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126</xdr:row>
      <xdr:rowOff>0</xdr:rowOff>
    </xdr:from>
    <xdr:to>
      <xdr:col>16</xdr:col>
      <xdr:colOff>161925</xdr:colOff>
      <xdr:row>126</xdr:row>
      <xdr:rowOff>161925</xdr:rowOff>
    </xdr:to>
    <xdr:sp macro="" textlink="">
      <xdr:nvSpPr>
        <xdr:cNvPr id="382" name="TrNd 221">
          <a:extLst>
            <a:ext uri="{FF2B5EF4-FFF2-40B4-BE49-F238E27FC236}">
              <a16:creationId xmlns:a16="http://schemas.microsoft.com/office/drawing/2014/main" id="{CAC67537-0748-AB41-9C40-1AE845E9A9D1}"/>
            </a:ext>
          </a:extLst>
        </xdr:cNvPr>
        <xdr:cNvSpPr>
          <a:spLocks/>
        </xdr:cNvSpPr>
      </xdr:nvSpPr>
      <xdr:spPr>
        <a:xfrm>
          <a:off x="6959600" y="215392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122</xdr:row>
      <xdr:rowOff>101600</xdr:rowOff>
    </xdr:from>
    <xdr:to>
      <xdr:col>21</xdr:col>
      <xdr:colOff>0</xdr:colOff>
      <xdr:row>122</xdr:row>
      <xdr:rowOff>101600</xdr:rowOff>
    </xdr:to>
    <xdr:cxnSp macro="">
      <xdr:nvCxnSpPr>
        <xdr:cNvPr id="390" name="Branch 2211">
          <a:extLst>
            <a:ext uri="{FF2B5EF4-FFF2-40B4-BE49-F238E27FC236}">
              <a16:creationId xmlns:a16="http://schemas.microsoft.com/office/drawing/2014/main" id="{52AA19F8-DC1A-EF4F-9D19-E73CA4413FB3}"/>
            </a:ext>
          </a:extLst>
        </xdr:cNvPr>
        <xdr:cNvCxnSpPr/>
      </xdr:nvCxnSpPr>
      <xdr:spPr>
        <a:xfrm>
          <a:off x="7442200" y="21640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122</xdr:row>
      <xdr:rowOff>25400</xdr:rowOff>
    </xdr:from>
    <xdr:to>
      <xdr:col>36</xdr:col>
      <xdr:colOff>0</xdr:colOff>
      <xdr:row>122</xdr:row>
      <xdr:rowOff>177800</xdr:rowOff>
    </xdr:to>
    <xdr:cxnSp macro="">
      <xdr:nvCxnSpPr>
        <xdr:cNvPr id="391" name="Leaf 2211">
          <a:extLst>
            <a:ext uri="{FF2B5EF4-FFF2-40B4-BE49-F238E27FC236}">
              <a16:creationId xmlns:a16="http://schemas.microsoft.com/office/drawing/2014/main" id="{31068C1C-2073-7541-A2D5-B31F1D75AC71}"/>
            </a:ext>
          </a:extLst>
        </xdr:cNvPr>
        <xdr:cNvCxnSpPr/>
      </xdr:nvCxnSpPr>
      <xdr:spPr>
        <a:xfrm>
          <a:off x="15138400" y="248158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130</xdr:row>
      <xdr:rowOff>101600</xdr:rowOff>
    </xdr:from>
    <xdr:to>
      <xdr:col>21</xdr:col>
      <xdr:colOff>0</xdr:colOff>
      <xdr:row>130</xdr:row>
      <xdr:rowOff>101600</xdr:rowOff>
    </xdr:to>
    <xdr:cxnSp macro="">
      <xdr:nvCxnSpPr>
        <xdr:cNvPr id="393" name="Branch 2212">
          <a:extLst>
            <a:ext uri="{FF2B5EF4-FFF2-40B4-BE49-F238E27FC236}">
              <a16:creationId xmlns:a16="http://schemas.microsoft.com/office/drawing/2014/main" id="{04406D1F-73B7-2D4E-AD23-9D26C9E4FD4C}"/>
            </a:ext>
          </a:extLst>
        </xdr:cNvPr>
        <xdr:cNvCxnSpPr/>
      </xdr:nvCxnSpPr>
      <xdr:spPr>
        <a:xfrm>
          <a:off x="7442200" y="22453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122</xdr:row>
      <xdr:rowOff>101600</xdr:rowOff>
    </xdr:from>
    <xdr:to>
      <xdr:col>36</xdr:col>
      <xdr:colOff>0</xdr:colOff>
      <xdr:row>122</xdr:row>
      <xdr:rowOff>101600</xdr:rowOff>
    </xdr:to>
    <xdr:cxnSp macro="">
      <xdr:nvCxnSpPr>
        <xdr:cNvPr id="395" name="XBranch 2211">
          <a:extLst>
            <a:ext uri="{FF2B5EF4-FFF2-40B4-BE49-F238E27FC236}">
              <a16:creationId xmlns:a16="http://schemas.microsoft.com/office/drawing/2014/main" id="{9E67C1B0-A3D7-E742-B688-2C0335FC9975}"/>
            </a:ext>
          </a:extLst>
        </xdr:cNvPr>
        <xdr:cNvCxnSpPr/>
      </xdr:nvCxnSpPr>
      <xdr:spPr>
        <a:xfrm>
          <a:off x="9004300" y="24892000"/>
          <a:ext cx="6134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130</xdr:row>
      <xdr:rowOff>0</xdr:rowOff>
    </xdr:from>
    <xdr:to>
      <xdr:col>21</xdr:col>
      <xdr:colOff>161925</xdr:colOff>
      <xdr:row>130</xdr:row>
      <xdr:rowOff>161925</xdr:rowOff>
    </xdr:to>
    <xdr:sp macro="" textlink="">
      <xdr:nvSpPr>
        <xdr:cNvPr id="397" name="TrNd 2212">
          <a:extLst>
            <a:ext uri="{FF2B5EF4-FFF2-40B4-BE49-F238E27FC236}">
              <a16:creationId xmlns:a16="http://schemas.microsoft.com/office/drawing/2014/main" id="{2945B4C0-D4D7-3948-A2C3-C6D82C0BC4E6}"/>
            </a:ext>
          </a:extLst>
        </xdr:cNvPr>
        <xdr:cNvSpPr>
          <a:spLocks/>
        </xdr:cNvSpPr>
      </xdr:nvSpPr>
      <xdr:spPr>
        <a:xfrm>
          <a:off x="9004300" y="223520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0</xdr:colOff>
      <xdr:row>126</xdr:row>
      <xdr:rowOff>101600</xdr:rowOff>
    </xdr:from>
    <xdr:to>
      <xdr:col>26</xdr:col>
      <xdr:colOff>0</xdr:colOff>
      <xdr:row>126</xdr:row>
      <xdr:rowOff>101600</xdr:rowOff>
    </xdr:to>
    <xdr:cxnSp macro="">
      <xdr:nvCxnSpPr>
        <xdr:cNvPr id="403" name="Branch 22121">
          <a:extLst>
            <a:ext uri="{FF2B5EF4-FFF2-40B4-BE49-F238E27FC236}">
              <a16:creationId xmlns:a16="http://schemas.microsoft.com/office/drawing/2014/main" id="{82F7D816-C282-C042-BDDB-A362A9838AEA}"/>
            </a:ext>
          </a:extLst>
        </xdr:cNvPr>
        <xdr:cNvCxnSpPr/>
      </xdr:nvCxnSpPr>
      <xdr:spPr>
        <a:xfrm>
          <a:off x="9486900" y="22453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126</xdr:row>
      <xdr:rowOff>25400</xdr:rowOff>
    </xdr:from>
    <xdr:to>
      <xdr:col>36</xdr:col>
      <xdr:colOff>0</xdr:colOff>
      <xdr:row>126</xdr:row>
      <xdr:rowOff>177800</xdr:rowOff>
    </xdr:to>
    <xdr:cxnSp macro="">
      <xdr:nvCxnSpPr>
        <xdr:cNvPr id="404" name="Leaf 22121">
          <a:extLst>
            <a:ext uri="{FF2B5EF4-FFF2-40B4-BE49-F238E27FC236}">
              <a16:creationId xmlns:a16="http://schemas.microsoft.com/office/drawing/2014/main" id="{A6DCFE31-1CD8-1345-A3EA-08A6608EBB05}"/>
            </a:ext>
          </a:extLst>
        </xdr:cNvPr>
        <xdr:cNvCxnSpPr/>
      </xdr:nvCxnSpPr>
      <xdr:spPr>
        <a:xfrm>
          <a:off x="15138400" y="256286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134</xdr:row>
      <xdr:rowOff>101600</xdr:rowOff>
    </xdr:from>
    <xdr:to>
      <xdr:col>26</xdr:col>
      <xdr:colOff>0</xdr:colOff>
      <xdr:row>134</xdr:row>
      <xdr:rowOff>101600</xdr:rowOff>
    </xdr:to>
    <xdr:cxnSp macro="">
      <xdr:nvCxnSpPr>
        <xdr:cNvPr id="406" name="Branch 22122">
          <a:extLst>
            <a:ext uri="{FF2B5EF4-FFF2-40B4-BE49-F238E27FC236}">
              <a16:creationId xmlns:a16="http://schemas.microsoft.com/office/drawing/2014/main" id="{D3DDC300-6BB3-2B49-AF56-ABC4FF3962E4}"/>
            </a:ext>
          </a:extLst>
        </xdr:cNvPr>
        <xdr:cNvCxnSpPr/>
      </xdr:nvCxnSpPr>
      <xdr:spPr>
        <a:xfrm>
          <a:off x="9486900" y="23266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126</xdr:row>
      <xdr:rowOff>101600</xdr:rowOff>
    </xdr:from>
    <xdr:to>
      <xdr:col>36</xdr:col>
      <xdr:colOff>0</xdr:colOff>
      <xdr:row>126</xdr:row>
      <xdr:rowOff>101600</xdr:rowOff>
    </xdr:to>
    <xdr:cxnSp macro="">
      <xdr:nvCxnSpPr>
        <xdr:cNvPr id="408" name="XBranch 22121">
          <a:extLst>
            <a:ext uri="{FF2B5EF4-FFF2-40B4-BE49-F238E27FC236}">
              <a16:creationId xmlns:a16="http://schemas.microsoft.com/office/drawing/2014/main" id="{AD669E0E-8177-9A49-BF7D-30FE835A2EBE}"/>
            </a:ext>
          </a:extLst>
        </xdr:cNvPr>
        <xdr:cNvCxnSpPr/>
      </xdr:nvCxnSpPr>
      <xdr:spPr>
        <a:xfrm>
          <a:off x="11049000" y="25704800"/>
          <a:ext cx="4089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</xdr:row>
      <xdr:rowOff>0</xdr:rowOff>
    </xdr:from>
    <xdr:to>
      <xdr:col>26</xdr:col>
      <xdr:colOff>161925</xdr:colOff>
      <xdr:row>134</xdr:row>
      <xdr:rowOff>161925</xdr:rowOff>
    </xdr:to>
    <xdr:sp macro="" textlink="">
      <xdr:nvSpPr>
        <xdr:cNvPr id="410" name="TrNd 22122">
          <a:extLst>
            <a:ext uri="{FF2B5EF4-FFF2-40B4-BE49-F238E27FC236}">
              <a16:creationId xmlns:a16="http://schemas.microsoft.com/office/drawing/2014/main" id="{516F01A0-3394-0749-A414-5994FF02BDFD}"/>
            </a:ext>
          </a:extLst>
        </xdr:cNvPr>
        <xdr:cNvSpPr>
          <a:spLocks/>
        </xdr:cNvSpPr>
      </xdr:nvSpPr>
      <xdr:spPr>
        <a:xfrm>
          <a:off x="11049000" y="231648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130</xdr:row>
      <xdr:rowOff>101600</xdr:rowOff>
    </xdr:from>
    <xdr:to>
      <xdr:col>31</xdr:col>
      <xdr:colOff>0</xdr:colOff>
      <xdr:row>130</xdr:row>
      <xdr:rowOff>101600</xdr:rowOff>
    </xdr:to>
    <xdr:cxnSp macro="">
      <xdr:nvCxnSpPr>
        <xdr:cNvPr id="420" name="Branch 221221">
          <a:extLst>
            <a:ext uri="{FF2B5EF4-FFF2-40B4-BE49-F238E27FC236}">
              <a16:creationId xmlns:a16="http://schemas.microsoft.com/office/drawing/2014/main" id="{527256E8-1A25-C449-BE78-621044B1E437}"/>
            </a:ext>
          </a:extLst>
        </xdr:cNvPr>
        <xdr:cNvCxnSpPr/>
      </xdr:nvCxnSpPr>
      <xdr:spPr>
        <a:xfrm>
          <a:off x="11531600" y="23266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130</xdr:row>
      <xdr:rowOff>25400</xdr:rowOff>
    </xdr:from>
    <xdr:to>
      <xdr:col>36</xdr:col>
      <xdr:colOff>0</xdr:colOff>
      <xdr:row>130</xdr:row>
      <xdr:rowOff>177800</xdr:rowOff>
    </xdr:to>
    <xdr:cxnSp macro="">
      <xdr:nvCxnSpPr>
        <xdr:cNvPr id="421" name="Leaf 221221">
          <a:extLst>
            <a:ext uri="{FF2B5EF4-FFF2-40B4-BE49-F238E27FC236}">
              <a16:creationId xmlns:a16="http://schemas.microsoft.com/office/drawing/2014/main" id="{C7E533EF-49B8-4243-92B8-9F0ED37A0981}"/>
            </a:ext>
          </a:extLst>
        </xdr:cNvPr>
        <xdr:cNvCxnSpPr/>
      </xdr:nvCxnSpPr>
      <xdr:spPr>
        <a:xfrm>
          <a:off x="15138400" y="264414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134</xdr:row>
      <xdr:rowOff>101600</xdr:rowOff>
    </xdr:from>
    <xdr:to>
      <xdr:col>31</xdr:col>
      <xdr:colOff>0</xdr:colOff>
      <xdr:row>134</xdr:row>
      <xdr:rowOff>101600</xdr:rowOff>
    </xdr:to>
    <xdr:cxnSp macro="">
      <xdr:nvCxnSpPr>
        <xdr:cNvPr id="423" name="Branch 221222">
          <a:extLst>
            <a:ext uri="{FF2B5EF4-FFF2-40B4-BE49-F238E27FC236}">
              <a16:creationId xmlns:a16="http://schemas.microsoft.com/office/drawing/2014/main" id="{9CA86080-EF4D-AA40-8363-934ACBB24B83}"/>
            </a:ext>
          </a:extLst>
        </xdr:cNvPr>
        <xdr:cNvCxnSpPr/>
      </xdr:nvCxnSpPr>
      <xdr:spPr>
        <a:xfrm>
          <a:off x="11531600" y="24079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134</xdr:row>
      <xdr:rowOff>25400</xdr:rowOff>
    </xdr:from>
    <xdr:to>
      <xdr:col>36</xdr:col>
      <xdr:colOff>0</xdr:colOff>
      <xdr:row>134</xdr:row>
      <xdr:rowOff>177800</xdr:rowOff>
    </xdr:to>
    <xdr:cxnSp macro="">
      <xdr:nvCxnSpPr>
        <xdr:cNvPr id="424" name="Leaf 221222">
          <a:extLst>
            <a:ext uri="{FF2B5EF4-FFF2-40B4-BE49-F238E27FC236}">
              <a16:creationId xmlns:a16="http://schemas.microsoft.com/office/drawing/2014/main" id="{B0159D90-254F-DA4D-8A6C-6CA3D725E992}"/>
            </a:ext>
          </a:extLst>
        </xdr:cNvPr>
        <xdr:cNvCxnSpPr/>
      </xdr:nvCxnSpPr>
      <xdr:spPr>
        <a:xfrm>
          <a:off x="15138400" y="272542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130</xdr:row>
      <xdr:rowOff>101600</xdr:rowOff>
    </xdr:from>
    <xdr:to>
      <xdr:col>36</xdr:col>
      <xdr:colOff>0</xdr:colOff>
      <xdr:row>130</xdr:row>
      <xdr:rowOff>101600</xdr:rowOff>
    </xdr:to>
    <xdr:cxnSp macro="">
      <xdr:nvCxnSpPr>
        <xdr:cNvPr id="425" name="XBranch 221221">
          <a:extLst>
            <a:ext uri="{FF2B5EF4-FFF2-40B4-BE49-F238E27FC236}">
              <a16:creationId xmlns:a16="http://schemas.microsoft.com/office/drawing/2014/main" id="{D366E341-5E55-0446-BD4D-6C23A3DAA062}"/>
            </a:ext>
          </a:extLst>
        </xdr:cNvPr>
        <xdr:cNvCxnSpPr/>
      </xdr:nvCxnSpPr>
      <xdr:spPr>
        <a:xfrm>
          <a:off x="13093700" y="26517600"/>
          <a:ext cx="2044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134</xdr:row>
      <xdr:rowOff>101600</xdr:rowOff>
    </xdr:from>
    <xdr:to>
      <xdr:col>36</xdr:col>
      <xdr:colOff>0</xdr:colOff>
      <xdr:row>134</xdr:row>
      <xdr:rowOff>101600</xdr:rowOff>
    </xdr:to>
    <xdr:cxnSp macro="">
      <xdr:nvCxnSpPr>
        <xdr:cNvPr id="426" name="XBranch 221222">
          <a:extLst>
            <a:ext uri="{FF2B5EF4-FFF2-40B4-BE49-F238E27FC236}">
              <a16:creationId xmlns:a16="http://schemas.microsoft.com/office/drawing/2014/main" id="{47FE2EAC-D7E2-B44F-A6F2-B13DEE490D23}"/>
            </a:ext>
          </a:extLst>
        </xdr:cNvPr>
        <xdr:cNvCxnSpPr/>
      </xdr:nvCxnSpPr>
      <xdr:spPr>
        <a:xfrm>
          <a:off x="13093700" y="27330400"/>
          <a:ext cx="2044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138</xdr:row>
      <xdr:rowOff>101600</xdr:rowOff>
    </xdr:from>
    <xdr:to>
      <xdr:col>31</xdr:col>
      <xdr:colOff>0</xdr:colOff>
      <xdr:row>138</xdr:row>
      <xdr:rowOff>101600</xdr:rowOff>
    </xdr:to>
    <xdr:cxnSp macro="">
      <xdr:nvCxnSpPr>
        <xdr:cNvPr id="428" name="Branch 221223">
          <a:extLst>
            <a:ext uri="{FF2B5EF4-FFF2-40B4-BE49-F238E27FC236}">
              <a16:creationId xmlns:a16="http://schemas.microsoft.com/office/drawing/2014/main" id="{7DFED5FC-99CF-F742-B702-5682019F99A2}"/>
            </a:ext>
          </a:extLst>
        </xdr:cNvPr>
        <xdr:cNvCxnSpPr/>
      </xdr:nvCxnSpPr>
      <xdr:spPr>
        <a:xfrm>
          <a:off x="11531600" y="24892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138</xdr:row>
      <xdr:rowOff>25400</xdr:rowOff>
    </xdr:from>
    <xdr:to>
      <xdr:col>36</xdr:col>
      <xdr:colOff>0</xdr:colOff>
      <xdr:row>138</xdr:row>
      <xdr:rowOff>177800</xdr:rowOff>
    </xdr:to>
    <xdr:cxnSp macro="">
      <xdr:nvCxnSpPr>
        <xdr:cNvPr id="429" name="Leaf 221223">
          <a:extLst>
            <a:ext uri="{FF2B5EF4-FFF2-40B4-BE49-F238E27FC236}">
              <a16:creationId xmlns:a16="http://schemas.microsoft.com/office/drawing/2014/main" id="{07EF3A96-9A9A-504C-8FB4-D5AC7D397A00}"/>
            </a:ext>
          </a:extLst>
        </xdr:cNvPr>
        <xdr:cNvCxnSpPr/>
      </xdr:nvCxnSpPr>
      <xdr:spPr>
        <a:xfrm>
          <a:off x="15138400" y="280670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130</xdr:row>
      <xdr:rowOff>101600</xdr:rowOff>
    </xdr:from>
    <xdr:to>
      <xdr:col>28</xdr:col>
      <xdr:colOff>0</xdr:colOff>
      <xdr:row>134</xdr:row>
      <xdr:rowOff>80963</xdr:rowOff>
    </xdr:to>
    <xdr:cxnSp macro="">
      <xdr:nvCxnSpPr>
        <xdr:cNvPr id="430" name="FBranch 221221">
          <a:extLst>
            <a:ext uri="{FF2B5EF4-FFF2-40B4-BE49-F238E27FC236}">
              <a16:creationId xmlns:a16="http://schemas.microsoft.com/office/drawing/2014/main" id="{B59AE34E-E822-544F-9952-11A315EFA5A8}"/>
            </a:ext>
          </a:extLst>
        </xdr:cNvPr>
        <xdr:cNvCxnSpPr/>
      </xdr:nvCxnSpPr>
      <xdr:spPr>
        <a:xfrm flipV="1">
          <a:off x="11239500" y="23266400"/>
          <a:ext cx="292100" cy="792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134</xdr:row>
      <xdr:rowOff>80963</xdr:rowOff>
    </xdr:from>
    <xdr:to>
      <xdr:col>28</xdr:col>
      <xdr:colOff>0</xdr:colOff>
      <xdr:row>134</xdr:row>
      <xdr:rowOff>101600</xdr:rowOff>
    </xdr:to>
    <xdr:cxnSp macro="">
      <xdr:nvCxnSpPr>
        <xdr:cNvPr id="431" name="FBranch 221222">
          <a:extLst>
            <a:ext uri="{FF2B5EF4-FFF2-40B4-BE49-F238E27FC236}">
              <a16:creationId xmlns:a16="http://schemas.microsoft.com/office/drawing/2014/main" id="{6343C057-391A-9240-804A-BE54423CC42F}"/>
            </a:ext>
          </a:extLst>
        </xdr:cNvPr>
        <xdr:cNvCxnSpPr/>
      </xdr:nvCxnSpPr>
      <xdr:spPr>
        <a:xfrm>
          <a:off x="11239500" y="24058563"/>
          <a:ext cx="292100" cy="20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134</xdr:row>
      <xdr:rowOff>80963</xdr:rowOff>
    </xdr:from>
    <xdr:to>
      <xdr:col>28</xdr:col>
      <xdr:colOff>0</xdr:colOff>
      <xdr:row>138</xdr:row>
      <xdr:rowOff>101600</xdr:rowOff>
    </xdr:to>
    <xdr:cxnSp macro="">
      <xdr:nvCxnSpPr>
        <xdr:cNvPr id="432" name="FBranch 221223">
          <a:extLst>
            <a:ext uri="{FF2B5EF4-FFF2-40B4-BE49-F238E27FC236}">
              <a16:creationId xmlns:a16="http://schemas.microsoft.com/office/drawing/2014/main" id="{87284E61-5FFB-5B40-A9F0-C37FA11574CE}"/>
            </a:ext>
          </a:extLst>
        </xdr:cNvPr>
        <xdr:cNvCxnSpPr/>
      </xdr:nvCxnSpPr>
      <xdr:spPr>
        <a:xfrm>
          <a:off x="11239500" y="24058563"/>
          <a:ext cx="292100" cy="833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126</xdr:row>
      <xdr:rowOff>101600</xdr:rowOff>
    </xdr:from>
    <xdr:to>
      <xdr:col>23</xdr:col>
      <xdr:colOff>0</xdr:colOff>
      <xdr:row>130</xdr:row>
      <xdr:rowOff>80963</xdr:rowOff>
    </xdr:to>
    <xdr:cxnSp macro="">
      <xdr:nvCxnSpPr>
        <xdr:cNvPr id="433" name="FBranch 22121">
          <a:extLst>
            <a:ext uri="{FF2B5EF4-FFF2-40B4-BE49-F238E27FC236}">
              <a16:creationId xmlns:a16="http://schemas.microsoft.com/office/drawing/2014/main" id="{CB924338-DF5E-DA49-BE01-765D56755F07}"/>
            </a:ext>
          </a:extLst>
        </xdr:cNvPr>
        <xdr:cNvCxnSpPr/>
      </xdr:nvCxnSpPr>
      <xdr:spPr>
        <a:xfrm flipV="1">
          <a:off x="9194800" y="22453600"/>
          <a:ext cx="292100" cy="792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130</xdr:row>
      <xdr:rowOff>80963</xdr:rowOff>
    </xdr:from>
    <xdr:to>
      <xdr:col>23</xdr:col>
      <xdr:colOff>0</xdr:colOff>
      <xdr:row>134</xdr:row>
      <xdr:rowOff>101600</xdr:rowOff>
    </xdr:to>
    <xdr:cxnSp macro="">
      <xdr:nvCxnSpPr>
        <xdr:cNvPr id="434" name="FBranch 22122">
          <a:extLst>
            <a:ext uri="{FF2B5EF4-FFF2-40B4-BE49-F238E27FC236}">
              <a16:creationId xmlns:a16="http://schemas.microsoft.com/office/drawing/2014/main" id="{66F07C86-E1D9-4344-BDF2-97FC2C91B4CA}"/>
            </a:ext>
          </a:extLst>
        </xdr:cNvPr>
        <xdr:cNvCxnSpPr/>
      </xdr:nvCxnSpPr>
      <xdr:spPr>
        <a:xfrm>
          <a:off x="9194800" y="23245763"/>
          <a:ext cx="292100" cy="833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122</xdr:row>
      <xdr:rowOff>101600</xdr:rowOff>
    </xdr:from>
    <xdr:to>
      <xdr:col>18</xdr:col>
      <xdr:colOff>0</xdr:colOff>
      <xdr:row>126</xdr:row>
      <xdr:rowOff>80963</xdr:rowOff>
    </xdr:to>
    <xdr:cxnSp macro="">
      <xdr:nvCxnSpPr>
        <xdr:cNvPr id="435" name="FBranch 2211">
          <a:extLst>
            <a:ext uri="{FF2B5EF4-FFF2-40B4-BE49-F238E27FC236}">
              <a16:creationId xmlns:a16="http://schemas.microsoft.com/office/drawing/2014/main" id="{946F7CCF-DC30-1B4A-A4DF-F8BE7EDE8088}"/>
            </a:ext>
          </a:extLst>
        </xdr:cNvPr>
        <xdr:cNvCxnSpPr/>
      </xdr:nvCxnSpPr>
      <xdr:spPr>
        <a:xfrm flipV="1">
          <a:off x="7150100" y="21640800"/>
          <a:ext cx="292100" cy="792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126</xdr:row>
      <xdr:rowOff>80963</xdr:rowOff>
    </xdr:from>
    <xdr:to>
      <xdr:col>18</xdr:col>
      <xdr:colOff>0</xdr:colOff>
      <xdr:row>130</xdr:row>
      <xdr:rowOff>101600</xdr:rowOff>
    </xdr:to>
    <xdr:cxnSp macro="">
      <xdr:nvCxnSpPr>
        <xdr:cNvPr id="436" name="FBranch 2212">
          <a:extLst>
            <a:ext uri="{FF2B5EF4-FFF2-40B4-BE49-F238E27FC236}">
              <a16:creationId xmlns:a16="http://schemas.microsoft.com/office/drawing/2014/main" id="{CE063B5E-16F8-DF4F-8E49-FDA192EAE22B}"/>
            </a:ext>
          </a:extLst>
        </xdr:cNvPr>
        <xdr:cNvCxnSpPr/>
      </xdr:nvCxnSpPr>
      <xdr:spPr>
        <a:xfrm>
          <a:off x="7150100" y="22432963"/>
          <a:ext cx="292100" cy="833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138</xdr:row>
      <xdr:rowOff>101600</xdr:rowOff>
    </xdr:from>
    <xdr:to>
      <xdr:col>36</xdr:col>
      <xdr:colOff>0</xdr:colOff>
      <xdr:row>138</xdr:row>
      <xdr:rowOff>101600</xdr:rowOff>
    </xdr:to>
    <xdr:cxnSp macro="">
      <xdr:nvCxnSpPr>
        <xdr:cNvPr id="441" name="XBranch 221223">
          <a:extLst>
            <a:ext uri="{FF2B5EF4-FFF2-40B4-BE49-F238E27FC236}">
              <a16:creationId xmlns:a16="http://schemas.microsoft.com/office/drawing/2014/main" id="{0747BAF1-12EE-9547-8738-5AADA7210636}"/>
            </a:ext>
          </a:extLst>
        </xdr:cNvPr>
        <xdr:cNvCxnSpPr/>
      </xdr:nvCxnSpPr>
      <xdr:spPr>
        <a:xfrm>
          <a:off x="13093700" y="28143200"/>
          <a:ext cx="2044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130</xdr:row>
      <xdr:rowOff>101600</xdr:rowOff>
    </xdr:from>
    <xdr:to>
      <xdr:col>31</xdr:col>
      <xdr:colOff>0</xdr:colOff>
      <xdr:row>130</xdr:row>
      <xdr:rowOff>101600</xdr:rowOff>
    </xdr:to>
    <xdr:cxnSp macro="">
      <xdr:nvCxnSpPr>
        <xdr:cNvPr id="442" name="Branch 1222221">
          <a:extLst>
            <a:ext uri="{FF2B5EF4-FFF2-40B4-BE49-F238E27FC236}">
              <a16:creationId xmlns:a16="http://schemas.microsoft.com/office/drawing/2014/main" id="{0259A6EF-3D6F-F249-9F81-0750C410A957}"/>
            </a:ext>
          </a:extLst>
        </xdr:cNvPr>
        <xdr:cNvCxnSpPr/>
      </xdr:nvCxnSpPr>
      <xdr:spPr>
        <a:xfrm>
          <a:off x="13576300" y="18389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134</xdr:row>
      <xdr:rowOff>101600</xdr:rowOff>
    </xdr:from>
    <xdr:to>
      <xdr:col>31</xdr:col>
      <xdr:colOff>0</xdr:colOff>
      <xdr:row>134</xdr:row>
      <xdr:rowOff>101600</xdr:rowOff>
    </xdr:to>
    <xdr:cxnSp macro="">
      <xdr:nvCxnSpPr>
        <xdr:cNvPr id="443" name="Branch 1222222">
          <a:extLst>
            <a:ext uri="{FF2B5EF4-FFF2-40B4-BE49-F238E27FC236}">
              <a16:creationId xmlns:a16="http://schemas.microsoft.com/office/drawing/2014/main" id="{460B4730-73FC-1D43-9AA3-D13832BFA5E3}"/>
            </a:ext>
          </a:extLst>
        </xdr:cNvPr>
        <xdr:cNvCxnSpPr/>
      </xdr:nvCxnSpPr>
      <xdr:spPr>
        <a:xfrm>
          <a:off x="13576300" y="19202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130</xdr:row>
      <xdr:rowOff>101600</xdr:rowOff>
    </xdr:from>
    <xdr:to>
      <xdr:col>31</xdr:col>
      <xdr:colOff>0</xdr:colOff>
      <xdr:row>130</xdr:row>
      <xdr:rowOff>101600</xdr:rowOff>
    </xdr:to>
    <xdr:cxnSp macro="">
      <xdr:nvCxnSpPr>
        <xdr:cNvPr id="444" name="Branch 1221221">
          <a:extLst>
            <a:ext uri="{FF2B5EF4-FFF2-40B4-BE49-F238E27FC236}">
              <a16:creationId xmlns:a16="http://schemas.microsoft.com/office/drawing/2014/main" id="{BE4A1342-4360-2B45-82B8-B630428A5C19}"/>
            </a:ext>
          </a:extLst>
        </xdr:cNvPr>
        <xdr:cNvCxnSpPr/>
      </xdr:nvCxnSpPr>
      <xdr:spPr>
        <a:xfrm>
          <a:off x="13576300" y="18389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134</xdr:row>
      <xdr:rowOff>101600</xdr:rowOff>
    </xdr:from>
    <xdr:to>
      <xdr:col>31</xdr:col>
      <xdr:colOff>0</xdr:colOff>
      <xdr:row>134</xdr:row>
      <xdr:rowOff>101600</xdr:rowOff>
    </xdr:to>
    <xdr:cxnSp macro="">
      <xdr:nvCxnSpPr>
        <xdr:cNvPr id="445" name="Branch 1221222">
          <a:extLst>
            <a:ext uri="{FF2B5EF4-FFF2-40B4-BE49-F238E27FC236}">
              <a16:creationId xmlns:a16="http://schemas.microsoft.com/office/drawing/2014/main" id="{D8C823B3-FD64-8541-B806-27C4DB988EAF}"/>
            </a:ext>
          </a:extLst>
        </xdr:cNvPr>
        <xdr:cNvCxnSpPr/>
      </xdr:nvCxnSpPr>
      <xdr:spPr>
        <a:xfrm>
          <a:off x="13576300" y="19202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130</xdr:row>
      <xdr:rowOff>101600</xdr:rowOff>
    </xdr:from>
    <xdr:to>
      <xdr:col>31</xdr:col>
      <xdr:colOff>0</xdr:colOff>
      <xdr:row>130</xdr:row>
      <xdr:rowOff>101600</xdr:rowOff>
    </xdr:to>
    <xdr:cxnSp macro="">
      <xdr:nvCxnSpPr>
        <xdr:cNvPr id="446" name="Branch 1122221">
          <a:extLst>
            <a:ext uri="{FF2B5EF4-FFF2-40B4-BE49-F238E27FC236}">
              <a16:creationId xmlns:a16="http://schemas.microsoft.com/office/drawing/2014/main" id="{9D0FB2D2-FB03-554D-A18A-6EF9888E0FFF}"/>
            </a:ext>
          </a:extLst>
        </xdr:cNvPr>
        <xdr:cNvCxnSpPr/>
      </xdr:nvCxnSpPr>
      <xdr:spPr>
        <a:xfrm>
          <a:off x="13576300" y="18389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134</xdr:row>
      <xdr:rowOff>101600</xdr:rowOff>
    </xdr:from>
    <xdr:to>
      <xdr:col>31</xdr:col>
      <xdr:colOff>0</xdr:colOff>
      <xdr:row>134</xdr:row>
      <xdr:rowOff>101600</xdr:rowOff>
    </xdr:to>
    <xdr:cxnSp macro="">
      <xdr:nvCxnSpPr>
        <xdr:cNvPr id="447" name="Branch 1122222">
          <a:extLst>
            <a:ext uri="{FF2B5EF4-FFF2-40B4-BE49-F238E27FC236}">
              <a16:creationId xmlns:a16="http://schemas.microsoft.com/office/drawing/2014/main" id="{84FFB9D9-3AA1-C643-8DF4-A63D4B6D96B2}"/>
            </a:ext>
          </a:extLst>
        </xdr:cNvPr>
        <xdr:cNvCxnSpPr/>
      </xdr:nvCxnSpPr>
      <xdr:spPr>
        <a:xfrm>
          <a:off x="13576300" y="19202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130</xdr:row>
      <xdr:rowOff>101600</xdr:rowOff>
    </xdr:from>
    <xdr:to>
      <xdr:col>31</xdr:col>
      <xdr:colOff>0</xdr:colOff>
      <xdr:row>130</xdr:row>
      <xdr:rowOff>101600</xdr:rowOff>
    </xdr:to>
    <xdr:cxnSp macro="">
      <xdr:nvCxnSpPr>
        <xdr:cNvPr id="448" name="Branch 1121221">
          <a:extLst>
            <a:ext uri="{FF2B5EF4-FFF2-40B4-BE49-F238E27FC236}">
              <a16:creationId xmlns:a16="http://schemas.microsoft.com/office/drawing/2014/main" id="{0E36E643-247F-DC4C-97B9-28ACCD7E8C85}"/>
            </a:ext>
          </a:extLst>
        </xdr:cNvPr>
        <xdr:cNvCxnSpPr/>
      </xdr:nvCxnSpPr>
      <xdr:spPr>
        <a:xfrm>
          <a:off x="13576300" y="18389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134</xdr:row>
      <xdr:rowOff>101600</xdr:rowOff>
    </xdr:from>
    <xdr:to>
      <xdr:col>31</xdr:col>
      <xdr:colOff>0</xdr:colOff>
      <xdr:row>134</xdr:row>
      <xdr:rowOff>101600</xdr:rowOff>
    </xdr:to>
    <xdr:cxnSp macro="">
      <xdr:nvCxnSpPr>
        <xdr:cNvPr id="449" name="Branch 1121222">
          <a:extLst>
            <a:ext uri="{FF2B5EF4-FFF2-40B4-BE49-F238E27FC236}">
              <a16:creationId xmlns:a16="http://schemas.microsoft.com/office/drawing/2014/main" id="{E5608650-20BF-0A47-B289-00995DD5117C}"/>
            </a:ext>
          </a:extLst>
        </xdr:cNvPr>
        <xdr:cNvCxnSpPr/>
      </xdr:nvCxnSpPr>
      <xdr:spPr>
        <a:xfrm>
          <a:off x="13576300" y="19202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151</xdr:row>
      <xdr:rowOff>0</xdr:rowOff>
    </xdr:from>
    <xdr:to>
      <xdr:col>16</xdr:col>
      <xdr:colOff>161925</xdr:colOff>
      <xdr:row>151</xdr:row>
      <xdr:rowOff>161925</xdr:rowOff>
    </xdr:to>
    <xdr:sp macro="" textlink="">
      <xdr:nvSpPr>
        <xdr:cNvPr id="450" name="TrNd 222">
          <a:extLst>
            <a:ext uri="{FF2B5EF4-FFF2-40B4-BE49-F238E27FC236}">
              <a16:creationId xmlns:a16="http://schemas.microsoft.com/office/drawing/2014/main" id="{4E3DC7AA-3E34-D144-BB66-76222FDFEC06}"/>
            </a:ext>
          </a:extLst>
        </xdr:cNvPr>
        <xdr:cNvSpPr>
          <a:spLocks/>
        </xdr:cNvSpPr>
      </xdr:nvSpPr>
      <xdr:spPr>
        <a:xfrm>
          <a:off x="6959600" y="256032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145</xdr:row>
      <xdr:rowOff>101600</xdr:rowOff>
    </xdr:from>
    <xdr:to>
      <xdr:col>21</xdr:col>
      <xdr:colOff>0</xdr:colOff>
      <xdr:row>145</xdr:row>
      <xdr:rowOff>101600</xdr:rowOff>
    </xdr:to>
    <xdr:cxnSp macro="">
      <xdr:nvCxnSpPr>
        <xdr:cNvPr id="458" name="Branch 2221">
          <a:extLst>
            <a:ext uri="{FF2B5EF4-FFF2-40B4-BE49-F238E27FC236}">
              <a16:creationId xmlns:a16="http://schemas.microsoft.com/office/drawing/2014/main" id="{B2384F36-A7FC-6048-B2E9-C77AACE39B80}"/>
            </a:ext>
          </a:extLst>
        </xdr:cNvPr>
        <xdr:cNvCxnSpPr/>
      </xdr:nvCxnSpPr>
      <xdr:spPr>
        <a:xfrm>
          <a:off x="7442200" y="25704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158</xdr:row>
      <xdr:rowOff>101600</xdr:rowOff>
    </xdr:from>
    <xdr:to>
      <xdr:col>21</xdr:col>
      <xdr:colOff>0</xdr:colOff>
      <xdr:row>158</xdr:row>
      <xdr:rowOff>101600</xdr:rowOff>
    </xdr:to>
    <xdr:cxnSp macro="">
      <xdr:nvCxnSpPr>
        <xdr:cNvPr id="461" name="Branch 2222">
          <a:extLst>
            <a:ext uri="{FF2B5EF4-FFF2-40B4-BE49-F238E27FC236}">
              <a16:creationId xmlns:a16="http://schemas.microsoft.com/office/drawing/2014/main" id="{8A9FE9B5-BFBB-614E-8BC1-17EAB2C052BB}"/>
            </a:ext>
          </a:extLst>
        </xdr:cNvPr>
        <xdr:cNvCxnSpPr/>
      </xdr:nvCxnSpPr>
      <xdr:spPr>
        <a:xfrm>
          <a:off x="7442200" y="26517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158</xdr:row>
      <xdr:rowOff>0</xdr:rowOff>
    </xdr:from>
    <xdr:to>
      <xdr:col>21</xdr:col>
      <xdr:colOff>161925</xdr:colOff>
      <xdr:row>158</xdr:row>
      <xdr:rowOff>161925</xdr:rowOff>
    </xdr:to>
    <xdr:sp macro="" textlink="">
      <xdr:nvSpPr>
        <xdr:cNvPr id="465" name="TrNd 2222">
          <a:extLst>
            <a:ext uri="{FF2B5EF4-FFF2-40B4-BE49-F238E27FC236}">
              <a16:creationId xmlns:a16="http://schemas.microsoft.com/office/drawing/2014/main" id="{C43EC2A2-75EF-B24E-A707-45490A396DF2}"/>
            </a:ext>
          </a:extLst>
        </xdr:cNvPr>
        <xdr:cNvSpPr>
          <a:spLocks/>
        </xdr:cNvSpPr>
      </xdr:nvSpPr>
      <xdr:spPr>
        <a:xfrm>
          <a:off x="9004300" y="264160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0</xdr:colOff>
      <xdr:row>154</xdr:row>
      <xdr:rowOff>101600</xdr:rowOff>
    </xdr:from>
    <xdr:to>
      <xdr:col>26</xdr:col>
      <xdr:colOff>0</xdr:colOff>
      <xdr:row>154</xdr:row>
      <xdr:rowOff>101600</xdr:rowOff>
    </xdr:to>
    <xdr:cxnSp macro="">
      <xdr:nvCxnSpPr>
        <xdr:cNvPr id="469" name="Branch 22221">
          <a:extLst>
            <a:ext uri="{FF2B5EF4-FFF2-40B4-BE49-F238E27FC236}">
              <a16:creationId xmlns:a16="http://schemas.microsoft.com/office/drawing/2014/main" id="{583D5BDC-7B7F-EC49-AE0F-E922AE892FD1}"/>
            </a:ext>
          </a:extLst>
        </xdr:cNvPr>
        <xdr:cNvCxnSpPr/>
      </xdr:nvCxnSpPr>
      <xdr:spPr>
        <a:xfrm>
          <a:off x="9486900" y="26517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154</xdr:row>
      <xdr:rowOff>25400</xdr:rowOff>
    </xdr:from>
    <xdr:to>
      <xdr:col>36</xdr:col>
      <xdr:colOff>0</xdr:colOff>
      <xdr:row>154</xdr:row>
      <xdr:rowOff>177800</xdr:rowOff>
    </xdr:to>
    <xdr:cxnSp macro="">
      <xdr:nvCxnSpPr>
        <xdr:cNvPr id="470" name="Leaf 22221">
          <a:extLst>
            <a:ext uri="{FF2B5EF4-FFF2-40B4-BE49-F238E27FC236}">
              <a16:creationId xmlns:a16="http://schemas.microsoft.com/office/drawing/2014/main" id="{CD1703AD-C54A-4849-A839-3F54BC1FD411}"/>
            </a:ext>
          </a:extLst>
        </xdr:cNvPr>
        <xdr:cNvCxnSpPr/>
      </xdr:nvCxnSpPr>
      <xdr:spPr>
        <a:xfrm>
          <a:off x="15138400" y="313182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162</xdr:row>
      <xdr:rowOff>101600</xdr:rowOff>
    </xdr:from>
    <xdr:to>
      <xdr:col>26</xdr:col>
      <xdr:colOff>0</xdr:colOff>
      <xdr:row>162</xdr:row>
      <xdr:rowOff>101600</xdr:rowOff>
    </xdr:to>
    <xdr:cxnSp macro="">
      <xdr:nvCxnSpPr>
        <xdr:cNvPr id="472" name="Branch 22222">
          <a:extLst>
            <a:ext uri="{FF2B5EF4-FFF2-40B4-BE49-F238E27FC236}">
              <a16:creationId xmlns:a16="http://schemas.microsoft.com/office/drawing/2014/main" id="{6122710F-2987-C044-99C0-4FA91CAEB07F}"/>
            </a:ext>
          </a:extLst>
        </xdr:cNvPr>
        <xdr:cNvCxnSpPr/>
      </xdr:nvCxnSpPr>
      <xdr:spPr>
        <a:xfrm>
          <a:off x="9486900" y="27330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154</xdr:row>
      <xdr:rowOff>101600</xdr:rowOff>
    </xdr:from>
    <xdr:to>
      <xdr:col>36</xdr:col>
      <xdr:colOff>0</xdr:colOff>
      <xdr:row>154</xdr:row>
      <xdr:rowOff>101600</xdr:rowOff>
    </xdr:to>
    <xdr:cxnSp macro="">
      <xdr:nvCxnSpPr>
        <xdr:cNvPr id="474" name="XBranch 22221">
          <a:extLst>
            <a:ext uri="{FF2B5EF4-FFF2-40B4-BE49-F238E27FC236}">
              <a16:creationId xmlns:a16="http://schemas.microsoft.com/office/drawing/2014/main" id="{02244A7B-9483-6342-B8B4-633ADFACD8E7}"/>
            </a:ext>
          </a:extLst>
        </xdr:cNvPr>
        <xdr:cNvCxnSpPr/>
      </xdr:nvCxnSpPr>
      <xdr:spPr>
        <a:xfrm>
          <a:off x="11049000" y="31394400"/>
          <a:ext cx="4089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162</xdr:row>
      <xdr:rowOff>0</xdr:rowOff>
    </xdr:from>
    <xdr:to>
      <xdr:col>26</xdr:col>
      <xdr:colOff>161925</xdr:colOff>
      <xdr:row>162</xdr:row>
      <xdr:rowOff>161925</xdr:rowOff>
    </xdr:to>
    <xdr:sp macro="" textlink="">
      <xdr:nvSpPr>
        <xdr:cNvPr id="476" name="TrNd 22222">
          <a:extLst>
            <a:ext uri="{FF2B5EF4-FFF2-40B4-BE49-F238E27FC236}">
              <a16:creationId xmlns:a16="http://schemas.microsoft.com/office/drawing/2014/main" id="{CA951F2B-1245-744B-98B8-D3709D0B69F4}"/>
            </a:ext>
          </a:extLst>
        </xdr:cNvPr>
        <xdr:cNvSpPr>
          <a:spLocks/>
        </xdr:cNvSpPr>
      </xdr:nvSpPr>
      <xdr:spPr>
        <a:xfrm>
          <a:off x="11049000" y="272288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158</xdr:row>
      <xdr:rowOff>101600</xdr:rowOff>
    </xdr:from>
    <xdr:to>
      <xdr:col>31</xdr:col>
      <xdr:colOff>0</xdr:colOff>
      <xdr:row>158</xdr:row>
      <xdr:rowOff>101600</xdr:rowOff>
    </xdr:to>
    <xdr:cxnSp macro="">
      <xdr:nvCxnSpPr>
        <xdr:cNvPr id="480" name="Branch 222221">
          <a:extLst>
            <a:ext uri="{FF2B5EF4-FFF2-40B4-BE49-F238E27FC236}">
              <a16:creationId xmlns:a16="http://schemas.microsoft.com/office/drawing/2014/main" id="{D2A550D2-9ADF-0A4D-89FD-AA629849B67B}"/>
            </a:ext>
          </a:extLst>
        </xdr:cNvPr>
        <xdr:cNvCxnSpPr/>
      </xdr:nvCxnSpPr>
      <xdr:spPr>
        <a:xfrm>
          <a:off x="11531600" y="27330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158</xdr:row>
      <xdr:rowOff>25400</xdr:rowOff>
    </xdr:from>
    <xdr:to>
      <xdr:col>36</xdr:col>
      <xdr:colOff>0</xdr:colOff>
      <xdr:row>158</xdr:row>
      <xdr:rowOff>177800</xdr:rowOff>
    </xdr:to>
    <xdr:cxnSp macro="">
      <xdr:nvCxnSpPr>
        <xdr:cNvPr id="481" name="Leaf 222221">
          <a:extLst>
            <a:ext uri="{FF2B5EF4-FFF2-40B4-BE49-F238E27FC236}">
              <a16:creationId xmlns:a16="http://schemas.microsoft.com/office/drawing/2014/main" id="{70624440-E19A-2447-9E9E-A4634872A7DC}"/>
            </a:ext>
          </a:extLst>
        </xdr:cNvPr>
        <xdr:cNvCxnSpPr/>
      </xdr:nvCxnSpPr>
      <xdr:spPr>
        <a:xfrm>
          <a:off x="15138400" y="321310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162</xdr:row>
      <xdr:rowOff>101600</xdr:rowOff>
    </xdr:from>
    <xdr:to>
      <xdr:col>31</xdr:col>
      <xdr:colOff>0</xdr:colOff>
      <xdr:row>162</xdr:row>
      <xdr:rowOff>101600</xdr:rowOff>
    </xdr:to>
    <xdr:cxnSp macro="">
      <xdr:nvCxnSpPr>
        <xdr:cNvPr id="483" name="Branch 222222">
          <a:extLst>
            <a:ext uri="{FF2B5EF4-FFF2-40B4-BE49-F238E27FC236}">
              <a16:creationId xmlns:a16="http://schemas.microsoft.com/office/drawing/2014/main" id="{100BF4E9-E8AE-B344-AA8F-FF3BE8D7C3AA}"/>
            </a:ext>
          </a:extLst>
        </xdr:cNvPr>
        <xdr:cNvCxnSpPr/>
      </xdr:nvCxnSpPr>
      <xdr:spPr>
        <a:xfrm>
          <a:off x="11531600" y="28143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162</xdr:row>
      <xdr:rowOff>25400</xdr:rowOff>
    </xdr:from>
    <xdr:to>
      <xdr:col>36</xdr:col>
      <xdr:colOff>0</xdr:colOff>
      <xdr:row>162</xdr:row>
      <xdr:rowOff>177800</xdr:rowOff>
    </xdr:to>
    <xdr:cxnSp macro="">
      <xdr:nvCxnSpPr>
        <xdr:cNvPr id="484" name="Leaf 222222">
          <a:extLst>
            <a:ext uri="{FF2B5EF4-FFF2-40B4-BE49-F238E27FC236}">
              <a16:creationId xmlns:a16="http://schemas.microsoft.com/office/drawing/2014/main" id="{E9E700F5-A1A4-C945-95AD-30032A986596}"/>
            </a:ext>
          </a:extLst>
        </xdr:cNvPr>
        <xdr:cNvCxnSpPr/>
      </xdr:nvCxnSpPr>
      <xdr:spPr>
        <a:xfrm>
          <a:off x="15138400" y="329438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158</xdr:row>
      <xdr:rowOff>101600</xdr:rowOff>
    </xdr:from>
    <xdr:to>
      <xdr:col>36</xdr:col>
      <xdr:colOff>0</xdr:colOff>
      <xdr:row>158</xdr:row>
      <xdr:rowOff>101600</xdr:rowOff>
    </xdr:to>
    <xdr:cxnSp macro="">
      <xdr:nvCxnSpPr>
        <xdr:cNvPr id="485" name="XBranch 222221">
          <a:extLst>
            <a:ext uri="{FF2B5EF4-FFF2-40B4-BE49-F238E27FC236}">
              <a16:creationId xmlns:a16="http://schemas.microsoft.com/office/drawing/2014/main" id="{42DA4DEA-C5D1-1A49-B365-CB8D9152E3E1}"/>
            </a:ext>
          </a:extLst>
        </xdr:cNvPr>
        <xdr:cNvCxnSpPr/>
      </xdr:nvCxnSpPr>
      <xdr:spPr>
        <a:xfrm>
          <a:off x="13093700" y="32207200"/>
          <a:ext cx="2044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162</xdr:row>
      <xdr:rowOff>101600</xdr:rowOff>
    </xdr:from>
    <xdr:to>
      <xdr:col>36</xdr:col>
      <xdr:colOff>0</xdr:colOff>
      <xdr:row>162</xdr:row>
      <xdr:rowOff>101600</xdr:rowOff>
    </xdr:to>
    <xdr:cxnSp macro="">
      <xdr:nvCxnSpPr>
        <xdr:cNvPr id="486" name="XBranch 222222">
          <a:extLst>
            <a:ext uri="{FF2B5EF4-FFF2-40B4-BE49-F238E27FC236}">
              <a16:creationId xmlns:a16="http://schemas.microsoft.com/office/drawing/2014/main" id="{0A3B8189-37F6-B747-B0FD-CBCE335B2E1C}"/>
            </a:ext>
          </a:extLst>
        </xdr:cNvPr>
        <xdr:cNvCxnSpPr/>
      </xdr:nvCxnSpPr>
      <xdr:spPr>
        <a:xfrm>
          <a:off x="13093700" y="33020000"/>
          <a:ext cx="2044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166</xdr:row>
      <xdr:rowOff>101600</xdr:rowOff>
    </xdr:from>
    <xdr:to>
      <xdr:col>31</xdr:col>
      <xdr:colOff>0</xdr:colOff>
      <xdr:row>166</xdr:row>
      <xdr:rowOff>101600</xdr:rowOff>
    </xdr:to>
    <xdr:cxnSp macro="">
      <xdr:nvCxnSpPr>
        <xdr:cNvPr id="488" name="Branch 222223">
          <a:extLst>
            <a:ext uri="{FF2B5EF4-FFF2-40B4-BE49-F238E27FC236}">
              <a16:creationId xmlns:a16="http://schemas.microsoft.com/office/drawing/2014/main" id="{514BA3AB-C0A0-8B4F-93A9-4F29774EB73E}"/>
            </a:ext>
          </a:extLst>
        </xdr:cNvPr>
        <xdr:cNvCxnSpPr/>
      </xdr:nvCxnSpPr>
      <xdr:spPr>
        <a:xfrm>
          <a:off x="11531600" y="28956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166</xdr:row>
      <xdr:rowOff>25400</xdr:rowOff>
    </xdr:from>
    <xdr:to>
      <xdr:col>36</xdr:col>
      <xdr:colOff>0</xdr:colOff>
      <xdr:row>166</xdr:row>
      <xdr:rowOff>177800</xdr:rowOff>
    </xdr:to>
    <xdr:cxnSp macro="">
      <xdr:nvCxnSpPr>
        <xdr:cNvPr id="489" name="Leaf 222223">
          <a:extLst>
            <a:ext uri="{FF2B5EF4-FFF2-40B4-BE49-F238E27FC236}">
              <a16:creationId xmlns:a16="http://schemas.microsoft.com/office/drawing/2014/main" id="{07355BCD-3BD8-124E-A5D3-60315F07C25A}"/>
            </a:ext>
          </a:extLst>
        </xdr:cNvPr>
        <xdr:cNvCxnSpPr/>
      </xdr:nvCxnSpPr>
      <xdr:spPr>
        <a:xfrm>
          <a:off x="15138400" y="337566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158</xdr:row>
      <xdr:rowOff>101600</xdr:rowOff>
    </xdr:from>
    <xdr:to>
      <xdr:col>28</xdr:col>
      <xdr:colOff>0</xdr:colOff>
      <xdr:row>162</xdr:row>
      <xdr:rowOff>80963</xdr:rowOff>
    </xdr:to>
    <xdr:cxnSp macro="">
      <xdr:nvCxnSpPr>
        <xdr:cNvPr id="490" name="FBranch 222221">
          <a:extLst>
            <a:ext uri="{FF2B5EF4-FFF2-40B4-BE49-F238E27FC236}">
              <a16:creationId xmlns:a16="http://schemas.microsoft.com/office/drawing/2014/main" id="{89A8C122-A8CB-C147-9879-6933F28F716D}"/>
            </a:ext>
          </a:extLst>
        </xdr:cNvPr>
        <xdr:cNvCxnSpPr/>
      </xdr:nvCxnSpPr>
      <xdr:spPr>
        <a:xfrm flipV="1">
          <a:off x="11239500" y="27330400"/>
          <a:ext cx="292100" cy="792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162</xdr:row>
      <xdr:rowOff>80963</xdr:rowOff>
    </xdr:from>
    <xdr:to>
      <xdr:col>28</xdr:col>
      <xdr:colOff>0</xdr:colOff>
      <xdr:row>162</xdr:row>
      <xdr:rowOff>101600</xdr:rowOff>
    </xdr:to>
    <xdr:cxnSp macro="">
      <xdr:nvCxnSpPr>
        <xdr:cNvPr id="491" name="FBranch 222222">
          <a:extLst>
            <a:ext uri="{FF2B5EF4-FFF2-40B4-BE49-F238E27FC236}">
              <a16:creationId xmlns:a16="http://schemas.microsoft.com/office/drawing/2014/main" id="{87113AB9-F84F-BF47-9360-E74B4FD0EECB}"/>
            </a:ext>
          </a:extLst>
        </xdr:cNvPr>
        <xdr:cNvCxnSpPr/>
      </xdr:nvCxnSpPr>
      <xdr:spPr>
        <a:xfrm>
          <a:off x="11239500" y="28122563"/>
          <a:ext cx="292100" cy="20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162</xdr:row>
      <xdr:rowOff>80963</xdr:rowOff>
    </xdr:from>
    <xdr:to>
      <xdr:col>28</xdr:col>
      <xdr:colOff>0</xdr:colOff>
      <xdr:row>166</xdr:row>
      <xdr:rowOff>101600</xdr:rowOff>
    </xdr:to>
    <xdr:cxnSp macro="">
      <xdr:nvCxnSpPr>
        <xdr:cNvPr id="492" name="FBranch 222223">
          <a:extLst>
            <a:ext uri="{FF2B5EF4-FFF2-40B4-BE49-F238E27FC236}">
              <a16:creationId xmlns:a16="http://schemas.microsoft.com/office/drawing/2014/main" id="{B3D09E0B-EA9C-E045-8146-AF650604C8FF}"/>
            </a:ext>
          </a:extLst>
        </xdr:cNvPr>
        <xdr:cNvCxnSpPr/>
      </xdr:nvCxnSpPr>
      <xdr:spPr>
        <a:xfrm>
          <a:off x="11239500" y="28122563"/>
          <a:ext cx="292100" cy="833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154</xdr:row>
      <xdr:rowOff>101600</xdr:rowOff>
    </xdr:from>
    <xdr:to>
      <xdr:col>23</xdr:col>
      <xdr:colOff>0</xdr:colOff>
      <xdr:row>158</xdr:row>
      <xdr:rowOff>80963</xdr:rowOff>
    </xdr:to>
    <xdr:cxnSp macro="">
      <xdr:nvCxnSpPr>
        <xdr:cNvPr id="493" name="FBranch 22221">
          <a:extLst>
            <a:ext uri="{FF2B5EF4-FFF2-40B4-BE49-F238E27FC236}">
              <a16:creationId xmlns:a16="http://schemas.microsoft.com/office/drawing/2014/main" id="{7690A849-D27C-E741-8556-F9B64AC1B0A3}"/>
            </a:ext>
          </a:extLst>
        </xdr:cNvPr>
        <xdr:cNvCxnSpPr/>
      </xdr:nvCxnSpPr>
      <xdr:spPr>
        <a:xfrm flipV="1">
          <a:off x="9194800" y="26517600"/>
          <a:ext cx="292100" cy="792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158</xdr:row>
      <xdr:rowOff>80963</xdr:rowOff>
    </xdr:from>
    <xdr:to>
      <xdr:col>23</xdr:col>
      <xdr:colOff>0</xdr:colOff>
      <xdr:row>162</xdr:row>
      <xdr:rowOff>101600</xdr:rowOff>
    </xdr:to>
    <xdr:cxnSp macro="">
      <xdr:nvCxnSpPr>
        <xdr:cNvPr id="494" name="FBranch 22222">
          <a:extLst>
            <a:ext uri="{FF2B5EF4-FFF2-40B4-BE49-F238E27FC236}">
              <a16:creationId xmlns:a16="http://schemas.microsoft.com/office/drawing/2014/main" id="{2D0214F8-B1A3-2B49-BA8C-8ED8652F2709}"/>
            </a:ext>
          </a:extLst>
        </xdr:cNvPr>
        <xdr:cNvCxnSpPr/>
      </xdr:nvCxnSpPr>
      <xdr:spPr>
        <a:xfrm>
          <a:off x="9194800" y="27309763"/>
          <a:ext cx="292100" cy="833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166</xdr:row>
      <xdr:rowOff>101600</xdr:rowOff>
    </xdr:from>
    <xdr:to>
      <xdr:col>36</xdr:col>
      <xdr:colOff>0</xdr:colOff>
      <xdr:row>166</xdr:row>
      <xdr:rowOff>101600</xdr:rowOff>
    </xdr:to>
    <xdr:cxnSp macro="">
      <xdr:nvCxnSpPr>
        <xdr:cNvPr id="499" name="XBranch 222223">
          <a:extLst>
            <a:ext uri="{FF2B5EF4-FFF2-40B4-BE49-F238E27FC236}">
              <a16:creationId xmlns:a16="http://schemas.microsoft.com/office/drawing/2014/main" id="{9D32E7D4-4495-B44B-A572-A979FEF05388}"/>
            </a:ext>
          </a:extLst>
        </xdr:cNvPr>
        <xdr:cNvCxnSpPr/>
      </xdr:nvCxnSpPr>
      <xdr:spPr>
        <a:xfrm>
          <a:off x="13093700" y="33832800"/>
          <a:ext cx="2044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158</xdr:row>
      <xdr:rowOff>101600</xdr:rowOff>
    </xdr:from>
    <xdr:to>
      <xdr:col>31</xdr:col>
      <xdr:colOff>0</xdr:colOff>
      <xdr:row>158</xdr:row>
      <xdr:rowOff>101600</xdr:rowOff>
    </xdr:to>
    <xdr:cxnSp macro="">
      <xdr:nvCxnSpPr>
        <xdr:cNvPr id="500" name="Branch 221221">
          <a:extLst>
            <a:ext uri="{FF2B5EF4-FFF2-40B4-BE49-F238E27FC236}">
              <a16:creationId xmlns:a16="http://schemas.microsoft.com/office/drawing/2014/main" id="{0EE5ED66-AB26-C244-A4DA-87787DCBED63}"/>
            </a:ext>
          </a:extLst>
        </xdr:cNvPr>
        <xdr:cNvCxnSpPr/>
      </xdr:nvCxnSpPr>
      <xdr:spPr>
        <a:xfrm>
          <a:off x="11531600" y="23266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162</xdr:row>
      <xdr:rowOff>101600</xdr:rowOff>
    </xdr:from>
    <xdr:to>
      <xdr:col>31</xdr:col>
      <xdr:colOff>0</xdr:colOff>
      <xdr:row>162</xdr:row>
      <xdr:rowOff>101600</xdr:rowOff>
    </xdr:to>
    <xdr:cxnSp macro="">
      <xdr:nvCxnSpPr>
        <xdr:cNvPr id="501" name="Branch 221222">
          <a:extLst>
            <a:ext uri="{FF2B5EF4-FFF2-40B4-BE49-F238E27FC236}">
              <a16:creationId xmlns:a16="http://schemas.microsoft.com/office/drawing/2014/main" id="{30846E85-52F6-9A41-9873-0BA5B0155329}"/>
            </a:ext>
          </a:extLst>
        </xdr:cNvPr>
        <xdr:cNvCxnSpPr/>
      </xdr:nvCxnSpPr>
      <xdr:spPr>
        <a:xfrm>
          <a:off x="11531600" y="24079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158</xdr:row>
      <xdr:rowOff>101600</xdr:rowOff>
    </xdr:from>
    <xdr:to>
      <xdr:col>31</xdr:col>
      <xdr:colOff>0</xdr:colOff>
      <xdr:row>158</xdr:row>
      <xdr:rowOff>101600</xdr:rowOff>
    </xdr:to>
    <xdr:cxnSp macro="">
      <xdr:nvCxnSpPr>
        <xdr:cNvPr id="502" name="Branch 1222221">
          <a:extLst>
            <a:ext uri="{FF2B5EF4-FFF2-40B4-BE49-F238E27FC236}">
              <a16:creationId xmlns:a16="http://schemas.microsoft.com/office/drawing/2014/main" id="{F70133EC-8645-7D4E-838E-F791A04D021A}"/>
            </a:ext>
          </a:extLst>
        </xdr:cNvPr>
        <xdr:cNvCxnSpPr/>
      </xdr:nvCxnSpPr>
      <xdr:spPr>
        <a:xfrm>
          <a:off x="11531600" y="23266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162</xdr:row>
      <xdr:rowOff>101600</xdr:rowOff>
    </xdr:from>
    <xdr:to>
      <xdr:col>31</xdr:col>
      <xdr:colOff>0</xdr:colOff>
      <xdr:row>162</xdr:row>
      <xdr:rowOff>101600</xdr:rowOff>
    </xdr:to>
    <xdr:cxnSp macro="">
      <xdr:nvCxnSpPr>
        <xdr:cNvPr id="503" name="Branch 1222222">
          <a:extLst>
            <a:ext uri="{FF2B5EF4-FFF2-40B4-BE49-F238E27FC236}">
              <a16:creationId xmlns:a16="http://schemas.microsoft.com/office/drawing/2014/main" id="{6B6498FF-8DE7-A04B-A3D0-0CA4C12946FF}"/>
            </a:ext>
          </a:extLst>
        </xdr:cNvPr>
        <xdr:cNvCxnSpPr/>
      </xdr:nvCxnSpPr>
      <xdr:spPr>
        <a:xfrm>
          <a:off x="11531600" y="24079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158</xdr:row>
      <xdr:rowOff>101600</xdr:rowOff>
    </xdr:from>
    <xdr:to>
      <xdr:col>31</xdr:col>
      <xdr:colOff>0</xdr:colOff>
      <xdr:row>158</xdr:row>
      <xdr:rowOff>101600</xdr:rowOff>
    </xdr:to>
    <xdr:cxnSp macro="">
      <xdr:nvCxnSpPr>
        <xdr:cNvPr id="504" name="Branch 1221221">
          <a:extLst>
            <a:ext uri="{FF2B5EF4-FFF2-40B4-BE49-F238E27FC236}">
              <a16:creationId xmlns:a16="http://schemas.microsoft.com/office/drawing/2014/main" id="{1AD60262-3691-264F-A0D0-A79D5F3C1A02}"/>
            </a:ext>
          </a:extLst>
        </xdr:cNvPr>
        <xdr:cNvCxnSpPr/>
      </xdr:nvCxnSpPr>
      <xdr:spPr>
        <a:xfrm>
          <a:off x="11531600" y="23266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162</xdr:row>
      <xdr:rowOff>101600</xdr:rowOff>
    </xdr:from>
    <xdr:to>
      <xdr:col>31</xdr:col>
      <xdr:colOff>0</xdr:colOff>
      <xdr:row>162</xdr:row>
      <xdr:rowOff>101600</xdr:rowOff>
    </xdr:to>
    <xdr:cxnSp macro="">
      <xdr:nvCxnSpPr>
        <xdr:cNvPr id="505" name="Branch 1221222">
          <a:extLst>
            <a:ext uri="{FF2B5EF4-FFF2-40B4-BE49-F238E27FC236}">
              <a16:creationId xmlns:a16="http://schemas.microsoft.com/office/drawing/2014/main" id="{8ABD20BF-34DD-8246-87C1-6D7A9FAB9DF2}"/>
            </a:ext>
          </a:extLst>
        </xdr:cNvPr>
        <xdr:cNvCxnSpPr/>
      </xdr:nvCxnSpPr>
      <xdr:spPr>
        <a:xfrm>
          <a:off x="11531600" y="24079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158</xdr:row>
      <xdr:rowOff>101600</xdr:rowOff>
    </xdr:from>
    <xdr:to>
      <xdr:col>31</xdr:col>
      <xdr:colOff>0</xdr:colOff>
      <xdr:row>158</xdr:row>
      <xdr:rowOff>101600</xdr:rowOff>
    </xdr:to>
    <xdr:cxnSp macro="">
      <xdr:nvCxnSpPr>
        <xdr:cNvPr id="506" name="Branch 1122221">
          <a:extLst>
            <a:ext uri="{FF2B5EF4-FFF2-40B4-BE49-F238E27FC236}">
              <a16:creationId xmlns:a16="http://schemas.microsoft.com/office/drawing/2014/main" id="{759998C0-FCC1-A148-AC7F-ECB68FE8C10D}"/>
            </a:ext>
          </a:extLst>
        </xdr:cNvPr>
        <xdr:cNvCxnSpPr/>
      </xdr:nvCxnSpPr>
      <xdr:spPr>
        <a:xfrm>
          <a:off x="11531600" y="23266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162</xdr:row>
      <xdr:rowOff>101600</xdr:rowOff>
    </xdr:from>
    <xdr:to>
      <xdr:col>31</xdr:col>
      <xdr:colOff>0</xdr:colOff>
      <xdr:row>162</xdr:row>
      <xdr:rowOff>101600</xdr:rowOff>
    </xdr:to>
    <xdr:cxnSp macro="">
      <xdr:nvCxnSpPr>
        <xdr:cNvPr id="507" name="Branch 1122222">
          <a:extLst>
            <a:ext uri="{FF2B5EF4-FFF2-40B4-BE49-F238E27FC236}">
              <a16:creationId xmlns:a16="http://schemas.microsoft.com/office/drawing/2014/main" id="{FA8C9FCB-11BF-034C-B1CF-77B887B0FB34}"/>
            </a:ext>
          </a:extLst>
        </xdr:cNvPr>
        <xdr:cNvCxnSpPr/>
      </xdr:nvCxnSpPr>
      <xdr:spPr>
        <a:xfrm>
          <a:off x="11531600" y="24079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158</xdr:row>
      <xdr:rowOff>101600</xdr:rowOff>
    </xdr:from>
    <xdr:to>
      <xdr:col>31</xdr:col>
      <xdr:colOff>0</xdr:colOff>
      <xdr:row>158</xdr:row>
      <xdr:rowOff>101600</xdr:rowOff>
    </xdr:to>
    <xdr:cxnSp macro="">
      <xdr:nvCxnSpPr>
        <xdr:cNvPr id="508" name="Branch 1121221">
          <a:extLst>
            <a:ext uri="{FF2B5EF4-FFF2-40B4-BE49-F238E27FC236}">
              <a16:creationId xmlns:a16="http://schemas.microsoft.com/office/drawing/2014/main" id="{88020309-9140-1C45-9551-AF27B3955099}"/>
            </a:ext>
          </a:extLst>
        </xdr:cNvPr>
        <xdr:cNvCxnSpPr/>
      </xdr:nvCxnSpPr>
      <xdr:spPr>
        <a:xfrm>
          <a:off x="11531600" y="23266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162</xdr:row>
      <xdr:rowOff>101600</xdr:rowOff>
    </xdr:from>
    <xdr:to>
      <xdr:col>31</xdr:col>
      <xdr:colOff>0</xdr:colOff>
      <xdr:row>162</xdr:row>
      <xdr:rowOff>101600</xdr:rowOff>
    </xdr:to>
    <xdr:cxnSp macro="">
      <xdr:nvCxnSpPr>
        <xdr:cNvPr id="509" name="Branch 1121222">
          <a:extLst>
            <a:ext uri="{FF2B5EF4-FFF2-40B4-BE49-F238E27FC236}">
              <a16:creationId xmlns:a16="http://schemas.microsoft.com/office/drawing/2014/main" id="{CD303369-7FD2-904D-9537-2680913FC1B7}"/>
            </a:ext>
          </a:extLst>
        </xdr:cNvPr>
        <xdr:cNvCxnSpPr/>
      </xdr:nvCxnSpPr>
      <xdr:spPr>
        <a:xfrm>
          <a:off x="11531600" y="24079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93</xdr:row>
      <xdr:rowOff>0</xdr:rowOff>
    </xdr:from>
    <xdr:to>
      <xdr:col>26</xdr:col>
      <xdr:colOff>161925</xdr:colOff>
      <xdr:row>93</xdr:row>
      <xdr:rowOff>161925</xdr:rowOff>
    </xdr:to>
    <xdr:sp macro="" textlink="">
      <xdr:nvSpPr>
        <xdr:cNvPr id="510" name="TrNd 12221">
          <a:extLst>
            <a:ext uri="{FF2B5EF4-FFF2-40B4-BE49-F238E27FC236}">
              <a16:creationId xmlns:a16="http://schemas.microsoft.com/office/drawing/2014/main" id="{C8E06718-6431-4C41-ABAC-9CC7E33F96AE}"/>
            </a:ext>
          </a:extLst>
        </xdr:cNvPr>
        <xdr:cNvSpPr>
          <a:spLocks/>
        </xdr:cNvSpPr>
      </xdr:nvSpPr>
      <xdr:spPr>
        <a:xfrm>
          <a:off x="11049000" y="166624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90</xdr:row>
      <xdr:rowOff>101600</xdr:rowOff>
    </xdr:from>
    <xdr:to>
      <xdr:col>31</xdr:col>
      <xdr:colOff>0</xdr:colOff>
      <xdr:row>90</xdr:row>
      <xdr:rowOff>101600</xdr:rowOff>
    </xdr:to>
    <xdr:cxnSp macro="">
      <xdr:nvCxnSpPr>
        <xdr:cNvPr id="518" name="Branch 122211">
          <a:extLst>
            <a:ext uri="{FF2B5EF4-FFF2-40B4-BE49-F238E27FC236}">
              <a16:creationId xmlns:a16="http://schemas.microsoft.com/office/drawing/2014/main" id="{4D62E60E-144D-E348-AE77-9ED18D36067D}"/>
            </a:ext>
          </a:extLst>
        </xdr:cNvPr>
        <xdr:cNvCxnSpPr/>
      </xdr:nvCxnSpPr>
      <xdr:spPr>
        <a:xfrm>
          <a:off x="11531600" y="16764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90</xdr:row>
      <xdr:rowOff>25400</xdr:rowOff>
    </xdr:from>
    <xdr:to>
      <xdr:col>36</xdr:col>
      <xdr:colOff>0</xdr:colOff>
      <xdr:row>90</xdr:row>
      <xdr:rowOff>177800</xdr:rowOff>
    </xdr:to>
    <xdr:cxnSp macro="">
      <xdr:nvCxnSpPr>
        <xdr:cNvPr id="519" name="Leaf 122211">
          <a:extLst>
            <a:ext uri="{FF2B5EF4-FFF2-40B4-BE49-F238E27FC236}">
              <a16:creationId xmlns:a16="http://schemas.microsoft.com/office/drawing/2014/main" id="{56947825-A73F-0B4C-B2CC-FA35D5B1F41B}"/>
            </a:ext>
          </a:extLst>
        </xdr:cNvPr>
        <xdr:cNvCxnSpPr/>
      </xdr:nvCxnSpPr>
      <xdr:spPr>
        <a:xfrm>
          <a:off x="15138400" y="183134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96</xdr:row>
      <xdr:rowOff>101600</xdr:rowOff>
    </xdr:from>
    <xdr:to>
      <xdr:col>31</xdr:col>
      <xdr:colOff>0</xdr:colOff>
      <xdr:row>96</xdr:row>
      <xdr:rowOff>101600</xdr:rowOff>
    </xdr:to>
    <xdr:cxnSp macro="">
      <xdr:nvCxnSpPr>
        <xdr:cNvPr id="521" name="Branch 122212">
          <a:extLst>
            <a:ext uri="{FF2B5EF4-FFF2-40B4-BE49-F238E27FC236}">
              <a16:creationId xmlns:a16="http://schemas.microsoft.com/office/drawing/2014/main" id="{EE6C656B-9E7B-E34C-B57B-B32FF882A204}"/>
            </a:ext>
          </a:extLst>
        </xdr:cNvPr>
        <xdr:cNvCxnSpPr/>
      </xdr:nvCxnSpPr>
      <xdr:spPr>
        <a:xfrm>
          <a:off x="11531600" y="17576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90</xdr:row>
      <xdr:rowOff>101600</xdr:rowOff>
    </xdr:from>
    <xdr:to>
      <xdr:col>36</xdr:col>
      <xdr:colOff>0</xdr:colOff>
      <xdr:row>90</xdr:row>
      <xdr:rowOff>101600</xdr:rowOff>
    </xdr:to>
    <xdr:cxnSp macro="">
      <xdr:nvCxnSpPr>
        <xdr:cNvPr id="523" name="XBranch 122211">
          <a:extLst>
            <a:ext uri="{FF2B5EF4-FFF2-40B4-BE49-F238E27FC236}">
              <a16:creationId xmlns:a16="http://schemas.microsoft.com/office/drawing/2014/main" id="{41778A1A-0FE9-6740-8051-BA0816AA3BA6}"/>
            </a:ext>
          </a:extLst>
        </xdr:cNvPr>
        <xdr:cNvCxnSpPr/>
      </xdr:nvCxnSpPr>
      <xdr:spPr>
        <a:xfrm>
          <a:off x="13093700" y="18389600"/>
          <a:ext cx="2044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96</xdr:row>
      <xdr:rowOff>0</xdr:rowOff>
    </xdr:from>
    <xdr:to>
      <xdr:col>31</xdr:col>
      <xdr:colOff>161925</xdr:colOff>
      <xdr:row>96</xdr:row>
      <xdr:rowOff>161925</xdr:rowOff>
    </xdr:to>
    <xdr:sp macro="" textlink="">
      <xdr:nvSpPr>
        <xdr:cNvPr id="525" name="TrNd 122212">
          <a:extLst>
            <a:ext uri="{FF2B5EF4-FFF2-40B4-BE49-F238E27FC236}">
              <a16:creationId xmlns:a16="http://schemas.microsoft.com/office/drawing/2014/main" id="{0106A43D-CE66-D941-84FF-35873B4D13A0}"/>
            </a:ext>
          </a:extLst>
        </xdr:cNvPr>
        <xdr:cNvSpPr>
          <a:spLocks/>
        </xdr:cNvSpPr>
      </xdr:nvSpPr>
      <xdr:spPr>
        <a:xfrm>
          <a:off x="13093700" y="174752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0</xdr:colOff>
      <xdr:row>90</xdr:row>
      <xdr:rowOff>101600</xdr:rowOff>
    </xdr:from>
    <xdr:to>
      <xdr:col>28</xdr:col>
      <xdr:colOff>0</xdr:colOff>
      <xdr:row>93</xdr:row>
      <xdr:rowOff>80963</xdr:rowOff>
    </xdr:to>
    <xdr:cxnSp macro="">
      <xdr:nvCxnSpPr>
        <xdr:cNvPr id="526" name="FBranch 122211">
          <a:extLst>
            <a:ext uri="{FF2B5EF4-FFF2-40B4-BE49-F238E27FC236}">
              <a16:creationId xmlns:a16="http://schemas.microsoft.com/office/drawing/2014/main" id="{9EF35AC3-EE5B-4B40-AB0E-52E5358A1E27}"/>
            </a:ext>
          </a:extLst>
        </xdr:cNvPr>
        <xdr:cNvCxnSpPr/>
      </xdr:nvCxnSpPr>
      <xdr:spPr>
        <a:xfrm flipV="1">
          <a:off x="11239500" y="16764000"/>
          <a:ext cx="292100" cy="588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93</xdr:row>
      <xdr:rowOff>80963</xdr:rowOff>
    </xdr:from>
    <xdr:to>
      <xdr:col>28</xdr:col>
      <xdr:colOff>0</xdr:colOff>
      <xdr:row>96</xdr:row>
      <xdr:rowOff>101600</xdr:rowOff>
    </xdr:to>
    <xdr:cxnSp macro="">
      <xdr:nvCxnSpPr>
        <xdr:cNvPr id="527" name="FBranch 122212">
          <a:extLst>
            <a:ext uri="{FF2B5EF4-FFF2-40B4-BE49-F238E27FC236}">
              <a16:creationId xmlns:a16="http://schemas.microsoft.com/office/drawing/2014/main" id="{E7A9DF77-FF43-0B40-954A-70A960C2E324}"/>
            </a:ext>
          </a:extLst>
        </xdr:cNvPr>
        <xdr:cNvCxnSpPr/>
      </xdr:nvCxnSpPr>
      <xdr:spPr>
        <a:xfrm>
          <a:off x="11239500" y="17352963"/>
          <a:ext cx="292100" cy="6302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93</xdr:row>
      <xdr:rowOff>101600</xdr:rowOff>
    </xdr:from>
    <xdr:to>
      <xdr:col>23</xdr:col>
      <xdr:colOff>0</xdr:colOff>
      <xdr:row>99</xdr:row>
      <xdr:rowOff>80963</xdr:rowOff>
    </xdr:to>
    <xdr:cxnSp macro="">
      <xdr:nvCxnSpPr>
        <xdr:cNvPr id="528" name="FBranch 12221">
          <a:extLst>
            <a:ext uri="{FF2B5EF4-FFF2-40B4-BE49-F238E27FC236}">
              <a16:creationId xmlns:a16="http://schemas.microsoft.com/office/drawing/2014/main" id="{C8725650-26D4-6C44-BB97-8D1A40492877}"/>
            </a:ext>
          </a:extLst>
        </xdr:cNvPr>
        <xdr:cNvCxnSpPr/>
      </xdr:nvCxnSpPr>
      <xdr:spPr>
        <a:xfrm flipV="1">
          <a:off x="9194800" y="17373600"/>
          <a:ext cx="292100" cy="11985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99</xdr:row>
      <xdr:rowOff>80963</xdr:rowOff>
    </xdr:from>
    <xdr:to>
      <xdr:col>23</xdr:col>
      <xdr:colOff>0</xdr:colOff>
      <xdr:row>106</xdr:row>
      <xdr:rowOff>101600</xdr:rowOff>
    </xdr:to>
    <xdr:cxnSp macro="">
      <xdr:nvCxnSpPr>
        <xdr:cNvPr id="529" name="FBranch 12222">
          <a:extLst>
            <a:ext uri="{FF2B5EF4-FFF2-40B4-BE49-F238E27FC236}">
              <a16:creationId xmlns:a16="http://schemas.microsoft.com/office/drawing/2014/main" id="{ACAE8FA1-2A5A-AE40-B0AC-B741018F036E}"/>
            </a:ext>
          </a:extLst>
        </xdr:cNvPr>
        <xdr:cNvCxnSpPr/>
      </xdr:nvCxnSpPr>
      <xdr:spPr>
        <a:xfrm>
          <a:off x="9194800" y="18572163"/>
          <a:ext cx="292100" cy="1443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74</xdr:row>
      <xdr:rowOff>101600</xdr:rowOff>
    </xdr:from>
    <xdr:to>
      <xdr:col>18</xdr:col>
      <xdr:colOff>0</xdr:colOff>
      <xdr:row>87</xdr:row>
      <xdr:rowOff>80963</xdr:rowOff>
    </xdr:to>
    <xdr:cxnSp macro="">
      <xdr:nvCxnSpPr>
        <xdr:cNvPr id="530" name="FBranch 1221">
          <a:extLst>
            <a:ext uri="{FF2B5EF4-FFF2-40B4-BE49-F238E27FC236}">
              <a16:creationId xmlns:a16="http://schemas.microsoft.com/office/drawing/2014/main" id="{5AA1D6CC-57FC-9644-84D1-29213B5BBDDA}"/>
            </a:ext>
          </a:extLst>
        </xdr:cNvPr>
        <xdr:cNvCxnSpPr/>
      </xdr:nvCxnSpPr>
      <xdr:spPr>
        <a:xfrm flipV="1">
          <a:off x="7150100" y="13512800"/>
          <a:ext cx="292100" cy="2620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87</xdr:row>
      <xdr:rowOff>80963</xdr:rowOff>
    </xdr:from>
    <xdr:to>
      <xdr:col>18</xdr:col>
      <xdr:colOff>0</xdr:colOff>
      <xdr:row>99</xdr:row>
      <xdr:rowOff>101600</xdr:rowOff>
    </xdr:to>
    <xdr:cxnSp macro="">
      <xdr:nvCxnSpPr>
        <xdr:cNvPr id="531" name="FBranch 1222">
          <a:extLst>
            <a:ext uri="{FF2B5EF4-FFF2-40B4-BE49-F238E27FC236}">
              <a16:creationId xmlns:a16="http://schemas.microsoft.com/office/drawing/2014/main" id="{7FC35D7F-1372-0340-8F61-82E047E5986A}"/>
            </a:ext>
          </a:extLst>
        </xdr:cNvPr>
        <xdr:cNvCxnSpPr/>
      </xdr:nvCxnSpPr>
      <xdr:spPr>
        <a:xfrm>
          <a:off x="7150100" y="16133763"/>
          <a:ext cx="292100" cy="2459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66</xdr:row>
      <xdr:rowOff>101600</xdr:rowOff>
    </xdr:from>
    <xdr:to>
      <xdr:col>13</xdr:col>
      <xdr:colOff>0</xdr:colOff>
      <xdr:row>77</xdr:row>
      <xdr:rowOff>80963</xdr:rowOff>
    </xdr:to>
    <xdr:cxnSp macro="">
      <xdr:nvCxnSpPr>
        <xdr:cNvPr id="532" name="FBranch 121">
          <a:extLst>
            <a:ext uri="{FF2B5EF4-FFF2-40B4-BE49-F238E27FC236}">
              <a16:creationId xmlns:a16="http://schemas.microsoft.com/office/drawing/2014/main" id="{B297FEE2-867E-CE4A-A84A-9093BE6B716F}"/>
            </a:ext>
          </a:extLst>
        </xdr:cNvPr>
        <xdr:cNvCxnSpPr/>
      </xdr:nvCxnSpPr>
      <xdr:spPr>
        <a:xfrm flipV="1">
          <a:off x="5105400" y="11887200"/>
          <a:ext cx="292100" cy="22145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77</xdr:row>
      <xdr:rowOff>80963</xdr:rowOff>
    </xdr:from>
    <xdr:to>
      <xdr:col>13</xdr:col>
      <xdr:colOff>0</xdr:colOff>
      <xdr:row>87</xdr:row>
      <xdr:rowOff>101600</xdr:rowOff>
    </xdr:to>
    <xdr:cxnSp macro="">
      <xdr:nvCxnSpPr>
        <xdr:cNvPr id="533" name="FBranch 122">
          <a:extLst>
            <a:ext uri="{FF2B5EF4-FFF2-40B4-BE49-F238E27FC236}">
              <a16:creationId xmlns:a16="http://schemas.microsoft.com/office/drawing/2014/main" id="{2982F59D-8239-1441-91BD-F7E80BC44B6B}"/>
            </a:ext>
          </a:extLst>
        </xdr:cNvPr>
        <xdr:cNvCxnSpPr/>
      </xdr:nvCxnSpPr>
      <xdr:spPr>
        <a:xfrm>
          <a:off x="5105400" y="14101763"/>
          <a:ext cx="292100" cy="2052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94</xdr:row>
      <xdr:rowOff>101600</xdr:rowOff>
    </xdr:from>
    <xdr:to>
      <xdr:col>33</xdr:col>
      <xdr:colOff>0</xdr:colOff>
      <xdr:row>96</xdr:row>
      <xdr:rowOff>101600</xdr:rowOff>
    </xdr:to>
    <xdr:cxnSp macro="">
      <xdr:nvCxnSpPr>
        <xdr:cNvPr id="538" name="FBranch 1222121">
          <a:extLst>
            <a:ext uri="{FF2B5EF4-FFF2-40B4-BE49-F238E27FC236}">
              <a16:creationId xmlns:a16="http://schemas.microsoft.com/office/drawing/2014/main" id="{051EDED3-5D13-C14C-A28D-A43F110EDD5F}"/>
            </a:ext>
          </a:extLst>
        </xdr:cNvPr>
        <xdr:cNvCxnSpPr/>
      </xdr:nvCxnSpPr>
      <xdr:spPr>
        <a:xfrm flipV="1">
          <a:off x="13284200" y="175768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94</xdr:row>
      <xdr:rowOff>101600</xdr:rowOff>
    </xdr:from>
    <xdr:to>
      <xdr:col>36</xdr:col>
      <xdr:colOff>0</xdr:colOff>
      <xdr:row>94</xdr:row>
      <xdr:rowOff>101600</xdr:rowOff>
    </xdr:to>
    <xdr:cxnSp macro="">
      <xdr:nvCxnSpPr>
        <xdr:cNvPr id="539" name="Branch 1222121">
          <a:extLst>
            <a:ext uri="{FF2B5EF4-FFF2-40B4-BE49-F238E27FC236}">
              <a16:creationId xmlns:a16="http://schemas.microsoft.com/office/drawing/2014/main" id="{2F643610-CAA9-4244-B468-32FA1C9B3564}"/>
            </a:ext>
          </a:extLst>
        </xdr:cNvPr>
        <xdr:cNvCxnSpPr/>
      </xdr:nvCxnSpPr>
      <xdr:spPr>
        <a:xfrm>
          <a:off x="13576300" y="17576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94</xdr:row>
      <xdr:rowOff>25400</xdr:rowOff>
    </xdr:from>
    <xdr:to>
      <xdr:col>36</xdr:col>
      <xdr:colOff>0</xdr:colOff>
      <xdr:row>94</xdr:row>
      <xdr:rowOff>177800</xdr:rowOff>
    </xdr:to>
    <xdr:cxnSp macro="">
      <xdr:nvCxnSpPr>
        <xdr:cNvPr id="540" name="Leaf 1222121">
          <a:extLst>
            <a:ext uri="{FF2B5EF4-FFF2-40B4-BE49-F238E27FC236}">
              <a16:creationId xmlns:a16="http://schemas.microsoft.com/office/drawing/2014/main" id="{210E5D4B-EB0D-7346-AE5A-9D6137C8D345}"/>
            </a:ext>
          </a:extLst>
        </xdr:cNvPr>
        <xdr:cNvCxnSpPr/>
      </xdr:nvCxnSpPr>
      <xdr:spPr>
        <a:xfrm>
          <a:off x="15138400" y="175006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96</xdr:row>
      <xdr:rowOff>101600</xdr:rowOff>
    </xdr:from>
    <xdr:to>
      <xdr:col>33</xdr:col>
      <xdr:colOff>0</xdr:colOff>
      <xdr:row>98</xdr:row>
      <xdr:rowOff>101600</xdr:rowOff>
    </xdr:to>
    <xdr:cxnSp macro="">
      <xdr:nvCxnSpPr>
        <xdr:cNvPr id="541" name="FBranch 1222122">
          <a:extLst>
            <a:ext uri="{FF2B5EF4-FFF2-40B4-BE49-F238E27FC236}">
              <a16:creationId xmlns:a16="http://schemas.microsoft.com/office/drawing/2014/main" id="{E7CEC0B9-7285-0841-84F1-918D33DE8E93}"/>
            </a:ext>
          </a:extLst>
        </xdr:cNvPr>
        <xdr:cNvCxnSpPr/>
      </xdr:nvCxnSpPr>
      <xdr:spPr>
        <a:xfrm>
          <a:off x="13284200" y="179832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98</xdr:row>
      <xdr:rowOff>101600</xdr:rowOff>
    </xdr:from>
    <xdr:to>
      <xdr:col>36</xdr:col>
      <xdr:colOff>0</xdr:colOff>
      <xdr:row>98</xdr:row>
      <xdr:rowOff>101600</xdr:rowOff>
    </xdr:to>
    <xdr:cxnSp macro="">
      <xdr:nvCxnSpPr>
        <xdr:cNvPr id="542" name="Branch 1222122">
          <a:extLst>
            <a:ext uri="{FF2B5EF4-FFF2-40B4-BE49-F238E27FC236}">
              <a16:creationId xmlns:a16="http://schemas.microsoft.com/office/drawing/2014/main" id="{A3F7FBF7-AE91-A84F-9AEE-B785D854D8C3}"/>
            </a:ext>
          </a:extLst>
        </xdr:cNvPr>
        <xdr:cNvCxnSpPr/>
      </xdr:nvCxnSpPr>
      <xdr:spPr>
        <a:xfrm>
          <a:off x="13576300" y="18389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98</xdr:row>
      <xdr:rowOff>25400</xdr:rowOff>
    </xdr:from>
    <xdr:to>
      <xdr:col>36</xdr:col>
      <xdr:colOff>0</xdr:colOff>
      <xdr:row>98</xdr:row>
      <xdr:rowOff>177800</xdr:rowOff>
    </xdr:to>
    <xdr:cxnSp macro="">
      <xdr:nvCxnSpPr>
        <xdr:cNvPr id="543" name="Leaf 1222122">
          <a:extLst>
            <a:ext uri="{FF2B5EF4-FFF2-40B4-BE49-F238E27FC236}">
              <a16:creationId xmlns:a16="http://schemas.microsoft.com/office/drawing/2014/main" id="{221D19FC-448A-284C-8BB7-1CCC3AFA155E}"/>
            </a:ext>
          </a:extLst>
        </xdr:cNvPr>
        <xdr:cNvCxnSpPr/>
      </xdr:nvCxnSpPr>
      <xdr:spPr>
        <a:xfrm>
          <a:off x="15138400" y="183134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142</xdr:row>
      <xdr:rowOff>101600</xdr:rowOff>
    </xdr:from>
    <xdr:to>
      <xdr:col>26</xdr:col>
      <xdr:colOff>0</xdr:colOff>
      <xdr:row>142</xdr:row>
      <xdr:rowOff>101600</xdr:rowOff>
    </xdr:to>
    <xdr:cxnSp macro="">
      <xdr:nvCxnSpPr>
        <xdr:cNvPr id="550" name="Branch 22211">
          <a:extLst>
            <a:ext uri="{FF2B5EF4-FFF2-40B4-BE49-F238E27FC236}">
              <a16:creationId xmlns:a16="http://schemas.microsoft.com/office/drawing/2014/main" id="{E39C90B7-C969-694F-9262-8AD0CE1658D8}"/>
            </a:ext>
          </a:extLst>
        </xdr:cNvPr>
        <xdr:cNvCxnSpPr/>
      </xdr:nvCxnSpPr>
      <xdr:spPr>
        <a:xfrm>
          <a:off x="9486900" y="27330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142</xdr:row>
      <xdr:rowOff>25400</xdr:rowOff>
    </xdr:from>
    <xdr:to>
      <xdr:col>36</xdr:col>
      <xdr:colOff>0</xdr:colOff>
      <xdr:row>142</xdr:row>
      <xdr:rowOff>177800</xdr:rowOff>
    </xdr:to>
    <xdr:cxnSp macro="">
      <xdr:nvCxnSpPr>
        <xdr:cNvPr id="551" name="Leaf 22211">
          <a:extLst>
            <a:ext uri="{FF2B5EF4-FFF2-40B4-BE49-F238E27FC236}">
              <a16:creationId xmlns:a16="http://schemas.microsoft.com/office/drawing/2014/main" id="{8DBCEDFC-2831-6345-9D63-41B4B3965D2B}"/>
            </a:ext>
          </a:extLst>
        </xdr:cNvPr>
        <xdr:cNvCxnSpPr/>
      </xdr:nvCxnSpPr>
      <xdr:spPr>
        <a:xfrm>
          <a:off x="15138400" y="288798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148</xdr:row>
      <xdr:rowOff>101600</xdr:rowOff>
    </xdr:from>
    <xdr:to>
      <xdr:col>26</xdr:col>
      <xdr:colOff>0</xdr:colOff>
      <xdr:row>148</xdr:row>
      <xdr:rowOff>101600</xdr:rowOff>
    </xdr:to>
    <xdr:cxnSp macro="">
      <xdr:nvCxnSpPr>
        <xdr:cNvPr id="553" name="Branch 22212">
          <a:extLst>
            <a:ext uri="{FF2B5EF4-FFF2-40B4-BE49-F238E27FC236}">
              <a16:creationId xmlns:a16="http://schemas.microsoft.com/office/drawing/2014/main" id="{11917CAF-52E1-A54A-8567-329B804EF9F3}"/>
            </a:ext>
          </a:extLst>
        </xdr:cNvPr>
        <xdr:cNvCxnSpPr/>
      </xdr:nvCxnSpPr>
      <xdr:spPr>
        <a:xfrm>
          <a:off x="9486900" y="28143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142</xdr:row>
      <xdr:rowOff>101600</xdr:rowOff>
    </xdr:from>
    <xdr:to>
      <xdr:col>36</xdr:col>
      <xdr:colOff>0</xdr:colOff>
      <xdr:row>142</xdr:row>
      <xdr:rowOff>101600</xdr:rowOff>
    </xdr:to>
    <xdr:cxnSp macro="">
      <xdr:nvCxnSpPr>
        <xdr:cNvPr id="555" name="XBranch 22211">
          <a:extLst>
            <a:ext uri="{FF2B5EF4-FFF2-40B4-BE49-F238E27FC236}">
              <a16:creationId xmlns:a16="http://schemas.microsoft.com/office/drawing/2014/main" id="{D9A2E434-E785-C649-A9AA-339CF3361F83}"/>
            </a:ext>
          </a:extLst>
        </xdr:cNvPr>
        <xdr:cNvCxnSpPr/>
      </xdr:nvCxnSpPr>
      <xdr:spPr>
        <a:xfrm>
          <a:off x="11049000" y="28956000"/>
          <a:ext cx="4089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145</xdr:row>
      <xdr:rowOff>0</xdr:rowOff>
    </xdr:from>
    <xdr:to>
      <xdr:col>21</xdr:col>
      <xdr:colOff>161925</xdr:colOff>
      <xdr:row>145</xdr:row>
      <xdr:rowOff>161925</xdr:rowOff>
    </xdr:to>
    <xdr:sp macro="" textlink="">
      <xdr:nvSpPr>
        <xdr:cNvPr id="557" name="TrNd 2221">
          <a:extLst>
            <a:ext uri="{FF2B5EF4-FFF2-40B4-BE49-F238E27FC236}">
              <a16:creationId xmlns:a16="http://schemas.microsoft.com/office/drawing/2014/main" id="{63A19FD3-6C32-5944-9F0A-5DAE02F7993E}"/>
            </a:ext>
          </a:extLst>
        </xdr:cNvPr>
        <xdr:cNvSpPr>
          <a:spLocks/>
        </xdr:cNvSpPr>
      </xdr:nvSpPr>
      <xdr:spPr>
        <a:xfrm>
          <a:off x="9004300" y="276352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148</xdr:row>
      <xdr:rowOff>0</xdr:rowOff>
    </xdr:from>
    <xdr:to>
      <xdr:col>26</xdr:col>
      <xdr:colOff>161925</xdr:colOff>
      <xdr:row>148</xdr:row>
      <xdr:rowOff>161925</xdr:rowOff>
    </xdr:to>
    <xdr:sp macro="" textlink="">
      <xdr:nvSpPr>
        <xdr:cNvPr id="558" name="TrNd 22212">
          <a:extLst>
            <a:ext uri="{FF2B5EF4-FFF2-40B4-BE49-F238E27FC236}">
              <a16:creationId xmlns:a16="http://schemas.microsoft.com/office/drawing/2014/main" id="{C156F5A5-7191-AF4F-AC3A-E57B8DCCFF1E}"/>
            </a:ext>
          </a:extLst>
        </xdr:cNvPr>
        <xdr:cNvSpPr>
          <a:spLocks/>
        </xdr:cNvSpPr>
      </xdr:nvSpPr>
      <xdr:spPr>
        <a:xfrm>
          <a:off x="11049000" y="280416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142</xdr:row>
      <xdr:rowOff>101600</xdr:rowOff>
    </xdr:from>
    <xdr:to>
      <xdr:col>23</xdr:col>
      <xdr:colOff>0</xdr:colOff>
      <xdr:row>145</xdr:row>
      <xdr:rowOff>80963</xdr:rowOff>
    </xdr:to>
    <xdr:cxnSp macro="">
      <xdr:nvCxnSpPr>
        <xdr:cNvPr id="559" name="FBranch 22211">
          <a:extLst>
            <a:ext uri="{FF2B5EF4-FFF2-40B4-BE49-F238E27FC236}">
              <a16:creationId xmlns:a16="http://schemas.microsoft.com/office/drawing/2014/main" id="{2FAC19ED-C057-0A40-B656-912E30BBAB59}"/>
            </a:ext>
          </a:extLst>
        </xdr:cNvPr>
        <xdr:cNvCxnSpPr/>
      </xdr:nvCxnSpPr>
      <xdr:spPr>
        <a:xfrm flipV="1">
          <a:off x="9194800" y="27330400"/>
          <a:ext cx="292100" cy="588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145</xdr:row>
      <xdr:rowOff>80963</xdr:rowOff>
    </xdr:from>
    <xdr:to>
      <xdr:col>23</xdr:col>
      <xdr:colOff>0</xdr:colOff>
      <xdr:row>148</xdr:row>
      <xdr:rowOff>101600</xdr:rowOff>
    </xdr:to>
    <xdr:cxnSp macro="">
      <xdr:nvCxnSpPr>
        <xdr:cNvPr id="560" name="FBranch 22212">
          <a:extLst>
            <a:ext uri="{FF2B5EF4-FFF2-40B4-BE49-F238E27FC236}">
              <a16:creationId xmlns:a16="http://schemas.microsoft.com/office/drawing/2014/main" id="{CF2F0B84-E12C-984A-B20B-46B916611A73}"/>
            </a:ext>
          </a:extLst>
        </xdr:cNvPr>
        <xdr:cNvCxnSpPr/>
      </xdr:nvCxnSpPr>
      <xdr:spPr>
        <a:xfrm>
          <a:off x="9194800" y="27919363"/>
          <a:ext cx="292100" cy="6302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145</xdr:row>
      <xdr:rowOff>101600</xdr:rowOff>
    </xdr:from>
    <xdr:to>
      <xdr:col>18</xdr:col>
      <xdr:colOff>0</xdr:colOff>
      <xdr:row>151</xdr:row>
      <xdr:rowOff>80963</xdr:rowOff>
    </xdr:to>
    <xdr:cxnSp macro="">
      <xdr:nvCxnSpPr>
        <xdr:cNvPr id="561" name="FBranch 2221">
          <a:extLst>
            <a:ext uri="{FF2B5EF4-FFF2-40B4-BE49-F238E27FC236}">
              <a16:creationId xmlns:a16="http://schemas.microsoft.com/office/drawing/2014/main" id="{00F08C10-2E73-C64A-B1AA-E88032EF1A17}"/>
            </a:ext>
          </a:extLst>
        </xdr:cNvPr>
        <xdr:cNvCxnSpPr/>
      </xdr:nvCxnSpPr>
      <xdr:spPr>
        <a:xfrm flipV="1">
          <a:off x="7150100" y="27940000"/>
          <a:ext cx="292100" cy="11985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151</xdr:row>
      <xdr:rowOff>80963</xdr:rowOff>
    </xdr:from>
    <xdr:to>
      <xdr:col>18</xdr:col>
      <xdr:colOff>0</xdr:colOff>
      <xdr:row>158</xdr:row>
      <xdr:rowOff>101600</xdr:rowOff>
    </xdr:to>
    <xdr:cxnSp macro="">
      <xdr:nvCxnSpPr>
        <xdr:cNvPr id="562" name="FBranch 2222">
          <a:extLst>
            <a:ext uri="{FF2B5EF4-FFF2-40B4-BE49-F238E27FC236}">
              <a16:creationId xmlns:a16="http://schemas.microsoft.com/office/drawing/2014/main" id="{C878744C-734A-2E4B-8C63-99A8AF9CAF6D}"/>
            </a:ext>
          </a:extLst>
        </xdr:cNvPr>
        <xdr:cNvCxnSpPr/>
      </xdr:nvCxnSpPr>
      <xdr:spPr>
        <a:xfrm>
          <a:off x="7150100" y="29138563"/>
          <a:ext cx="292100" cy="1443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126</xdr:row>
      <xdr:rowOff>101600</xdr:rowOff>
    </xdr:from>
    <xdr:to>
      <xdr:col>13</xdr:col>
      <xdr:colOff>0</xdr:colOff>
      <xdr:row>139</xdr:row>
      <xdr:rowOff>80963</xdr:rowOff>
    </xdr:to>
    <xdr:cxnSp macro="">
      <xdr:nvCxnSpPr>
        <xdr:cNvPr id="563" name="FBranch 221">
          <a:extLst>
            <a:ext uri="{FF2B5EF4-FFF2-40B4-BE49-F238E27FC236}">
              <a16:creationId xmlns:a16="http://schemas.microsoft.com/office/drawing/2014/main" id="{5427CEBE-1A66-2A4A-BC0E-D78694334719}"/>
            </a:ext>
          </a:extLst>
        </xdr:cNvPr>
        <xdr:cNvCxnSpPr/>
      </xdr:nvCxnSpPr>
      <xdr:spPr>
        <a:xfrm flipV="1">
          <a:off x="5105400" y="24079200"/>
          <a:ext cx="292100" cy="2620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139</xdr:row>
      <xdr:rowOff>80963</xdr:rowOff>
    </xdr:from>
    <xdr:to>
      <xdr:col>13</xdr:col>
      <xdr:colOff>0</xdr:colOff>
      <xdr:row>151</xdr:row>
      <xdr:rowOff>101600</xdr:rowOff>
    </xdr:to>
    <xdr:cxnSp macro="">
      <xdr:nvCxnSpPr>
        <xdr:cNvPr id="564" name="FBranch 222">
          <a:extLst>
            <a:ext uri="{FF2B5EF4-FFF2-40B4-BE49-F238E27FC236}">
              <a16:creationId xmlns:a16="http://schemas.microsoft.com/office/drawing/2014/main" id="{A0DDE58A-0173-E447-9708-2412ABD59AA2}"/>
            </a:ext>
          </a:extLst>
        </xdr:cNvPr>
        <xdr:cNvCxnSpPr/>
      </xdr:nvCxnSpPr>
      <xdr:spPr>
        <a:xfrm>
          <a:off x="5105400" y="26700163"/>
          <a:ext cx="292100" cy="2459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118</xdr:row>
      <xdr:rowOff>101600</xdr:rowOff>
    </xdr:from>
    <xdr:to>
      <xdr:col>8</xdr:col>
      <xdr:colOff>0</xdr:colOff>
      <xdr:row>129</xdr:row>
      <xdr:rowOff>80963</xdr:rowOff>
    </xdr:to>
    <xdr:cxnSp macro="">
      <xdr:nvCxnSpPr>
        <xdr:cNvPr id="565" name="FBranch 21">
          <a:extLst>
            <a:ext uri="{FF2B5EF4-FFF2-40B4-BE49-F238E27FC236}">
              <a16:creationId xmlns:a16="http://schemas.microsoft.com/office/drawing/2014/main" id="{71087F54-EFEF-604A-B8C7-0F2D8000CD01}"/>
            </a:ext>
          </a:extLst>
        </xdr:cNvPr>
        <xdr:cNvCxnSpPr/>
      </xdr:nvCxnSpPr>
      <xdr:spPr>
        <a:xfrm flipV="1">
          <a:off x="3060700" y="22453600"/>
          <a:ext cx="292100" cy="22145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129</xdr:row>
      <xdr:rowOff>80963</xdr:rowOff>
    </xdr:from>
    <xdr:to>
      <xdr:col>8</xdr:col>
      <xdr:colOff>0</xdr:colOff>
      <xdr:row>139</xdr:row>
      <xdr:rowOff>101600</xdr:rowOff>
    </xdr:to>
    <xdr:cxnSp macro="">
      <xdr:nvCxnSpPr>
        <xdr:cNvPr id="566" name="FBranch 22">
          <a:extLst>
            <a:ext uri="{FF2B5EF4-FFF2-40B4-BE49-F238E27FC236}">
              <a16:creationId xmlns:a16="http://schemas.microsoft.com/office/drawing/2014/main" id="{98957DCC-4709-AB4D-A42B-B3DB93FE5931}"/>
            </a:ext>
          </a:extLst>
        </xdr:cNvPr>
        <xdr:cNvCxnSpPr/>
      </xdr:nvCxnSpPr>
      <xdr:spPr>
        <a:xfrm>
          <a:off x="3060700" y="24668163"/>
          <a:ext cx="292100" cy="2052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146</xdr:row>
      <xdr:rowOff>101600</xdr:rowOff>
    </xdr:from>
    <xdr:to>
      <xdr:col>28</xdr:col>
      <xdr:colOff>0</xdr:colOff>
      <xdr:row>148</xdr:row>
      <xdr:rowOff>101600</xdr:rowOff>
    </xdr:to>
    <xdr:cxnSp macro="">
      <xdr:nvCxnSpPr>
        <xdr:cNvPr id="567" name="FBranch 222121">
          <a:extLst>
            <a:ext uri="{FF2B5EF4-FFF2-40B4-BE49-F238E27FC236}">
              <a16:creationId xmlns:a16="http://schemas.microsoft.com/office/drawing/2014/main" id="{981C8B17-B5E3-7645-98D5-8EEBB229FD13}"/>
            </a:ext>
          </a:extLst>
        </xdr:cNvPr>
        <xdr:cNvCxnSpPr/>
      </xdr:nvCxnSpPr>
      <xdr:spPr>
        <a:xfrm flipV="1">
          <a:off x="11239500" y="281432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146</xdr:row>
      <xdr:rowOff>101600</xdr:rowOff>
    </xdr:from>
    <xdr:to>
      <xdr:col>31</xdr:col>
      <xdr:colOff>0</xdr:colOff>
      <xdr:row>146</xdr:row>
      <xdr:rowOff>101600</xdr:rowOff>
    </xdr:to>
    <xdr:cxnSp macro="">
      <xdr:nvCxnSpPr>
        <xdr:cNvPr id="568" name="Branch 222121">
          <a:extLst>
            <a:ext uri="{FF2B5EF4-FFF2-40B4-BE49-F238E27FC236}">
              <a16:creationId xmlns:a16="http://schemas.microsoft.com/office/drawing/2014/main" id="{65012BE0-8B05-BD40-B9B7-D1CD3FFFA6B9}"/>
            </a:ext>
          </a:extLst>
        </xdr:cNvPr>
        <xdr:cNvCxnSpPr/>
      </xdr:nvCxnSpPr>
      <xdr:spPr>
        <a:xfrm>
          <a:off x="11531600" y="28143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146</xdr:row>
      <xdr:rowOff>25400</xdr:rowOff>
    </xdr:from>
    <xdr:to>
      <xdr:col>36</xdr:col>
      <xdr:colOff>0</xdr:colOff>
      <xdr:row>146</xdr:row>
      <xdr:rowOff>177800</xdr:rowOff>
    </xdr:to>
    <xdr:cxnSp macro="">
      <xdr:nvCxnSpPr>
        <xdr:cNvPr id="569" name="Leaf 222121">
          <a:extLst>
            <a:ext uri="{FF2B5EF4-FFF2-40B4-BE49-F238E27FC236}">
              <a16:creationId xmlns:a16="http://schemas.microsoft.com/office/drawing/2014/main" id="{93274534-A7BE-CA42-B6B5-25F1549380F9}"/>
            </a:ext>
          </a:extLst>
        </xdr:cNvPr>
        <xdr:cNvCxnSpPr/>
      </xdr:nvCxnSpPr>
      <xdr:spPr>
        <a:xfrm>
          <a:off x="15138400" y="296926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148</xdr:row>
      <xdr:rowOff>101600</xdr:rowOff>
    </xdr:from>
    <xdr:to>
      <xdr:col>28</xdr:col>
      <xdr:colOff>0</xdr:colOff>
      <xdr:row>150</xdr:row>
      <xdr:rowOff>101600</xdr:rowOff>
    </xdr:to>
    <xdr:cxnSp macro="">
      <xdr:nvCxnSpPr>
        <xdr:cNvPr id="570" name="FBranch 222122">
          <a:extLst>
            <a:ext uri="{FF2B5EF4-FFF2-40B4-BE49-F238E27FC236}">
              <a16:creationId xmlns:a16="http://schemas.microsoft.com/office/drawing/2014/main" id="{FD37402B-D25C-9440-ABE5-629A3F4E8120}"/>
            </a:ext>
          </a:extLst>
        </xdr:cNvPr>
        <xdr:cNvCxnSpPr/>
      </xdr:nvCxnSpPr>
      <xdr:spPr>
        <a:xfrm>
          <a:off x="11239500" y="285496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150</xdr:row>
      <xdr:rowOff>101600</xdr:rowOff>
    </xdr:from>
    <xdr:to>
      <xdr:col>31</xdr:col>
      <xdr:colOff>0</xdr:colOff>
      <xdr:row>150</xdr:row>
      <xdr:rowOff>101600</xdr:rowOff>
    </xdr:to>
    <xdr:cxnSp macro="">
      <xdr:nvCxnSpPr>
        <xdr:cNvPr id="571" name="Branch 222122">
          <a:extLst>
            <a:ext uri="{FF2B5EF4-FFF2-40B4-BE49-F238E27FC236}">
              <a16:creationId xmlns:a16="http://schemas.microsoft.com/office/drawing/2014/main" id="{662C87CA-D8A1-564F-9793-4B85FA4943FD}"/>
            </a:ext>
          </a:extLst>
        </xdr:cNvPr>
        <xdr:cNvCxnSpPr/>
      </xdr:nvCxnSpPr>
      <xdr:spPr>
        <a:xfrm>
          <a:off x="11531600" y="28956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150</xdr:row>
      <xdr:rowOff>25400</xdr:rowOff>
    </xdr:from>
    <xdr:to>
      <xdr:col>36</xdr:col>
      <xdr:colOff>0</xdr:colOff>
      <xdr:row>150</xdr:row>
      <xdr:rowOff>177800</xdr:rowOff>
    </xdr:to>
    <xdr:cxnSp macro="">
      <xdr:nvCxnSpPr>
        <xdr:cNvPr id="572" name="Leaf 222122">
          <a:extLst>
            <a:ext uri="{FF2B5EF4-FFF2-40B4-BE49-F238E27FC236}">
              <a16:creationId xmlns:a16="http://schemas.microsoft.com/office/drawing/2014/main" id="{FFC9D852-D8F0-5149-9936-035715D4FAA1}"/>
            </a:ext>
          </a:extLst>
        </xdr:cNvPr>
        <xdr:cNvCxnSpPr/>
      </xdr:nvCxnSpPr>
      <xdr:spPr>
        <a:xfrm>
          <a:off x="15138400" y="305054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146</xdr:row>
      <xdr:rowOff>101600</xdr:rowOff>
    </xdr:from>
    <xdr:to>
      <xdr:col>36</xdr:col>
      <xdr:colOff>0</xdr:colOff>
      <xdr:row>146</xdr:row>
      <xdr:rowOff>101600</xdr:rowOff>
    </xdr:to>
    <xdr:cxnSp macro="">
      <xdr:nvCxnSpPr>
        <xdr:cNvPr id="573" name="XBranch 222121">
          <a:extLst>
            <a:ext uri="{FF2B5EF4-FFF2-40B4-BE49-F238E27FC236}">
              <a16:creationId xmlns:a16="http://schemas.microsoft.com/office/drawing/2014/main" id="{F8C082B5-A377-D443-A563-D439B0375035}"/>
            </a:ext>
          </a:extLst>
        </xdr:cNvPr>
        <xdr:cNvCxnSpPr/>
      </xdr:nvCxnSpPr>
      <xdr:spPr>
        <a:xfrm>
          <a:off x="13093700" y="29768800"/>
          <a:ext cx="2044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150</xdr:row>
      <xdr:rowOff>101600</xdr:rowOff>
    </xdr:from>
    <xdr:to>
      <xdr:col>36</xdr:col>
      <xdr:colOff>0</xdr:colOff>
      <xdr:row>150</xdr:row>
      <xdr:rowOff>101600</xdr:rowOff>
    </xdr:to>
    <xdr:cxnSp macro="">
      <xdr:nvCxnSpPr>
        <xdr:cNvPr id="574" name="XBranch 222122">
          <a:extLst>
            <a:ext uri="{FF2B5EF4-FFF2-40B4-BE49-F238E27FC236}">
              <a16:creationId xmlns:a16="http://schemas.microsoft.com/office/drawing/2014/main" id="{D2C2636B-4BB4-4D41-A24C-9A8B63BC2342}"/>
            </a:ext>
          </a:extLst>
        </xdr:cNvPr>
        <xdr:cNvCxnSpPr/>
      </xdr:nvCxnSpPr>
      <xdr:spPr>
        <a:xfrm>
          <a:off x="13093700" y="30581600"/>
          <a:ext cx="2044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41</xdr:row>
      <xdr:rowOff>0</xdr:rowOff>
    </xdr:from>
    <xdr:to>
      <xdr:col>26</xdr:col>
      <xdr:colOff>161925</xdr:colOff>
      <xdr:row>41</xdr:row>
      <xdr:rowOff>161925</xdr:rowOff>
    </xdr:to>
    <xdr:sp macro="" textlink="">
      <xdr:nvSpPr>
        <xdr:cNvPr id="575" name="TrNd 11221">
          <a:extLst>
            <a:ext uri="{FF2B5EF4-FFF2-40B4-BE49-F238E27FC236}">
              <a16:creationId xmlns:a16="http://schemas.microsoft.com/office/drawing/2014/main" id="{A64A3634-6D9A-8344-920E-9FE06F9E7961}"/>
            </a:ext>
          </a:extLst>
        </xdr:cNvPr>
        <xdr:cNvSpPr>
          <a:spLocks/>
        </xdr:cNvSpPr>
      </xdr:nvSpPr>
      <xdr:spPr>
        <a:xfrm>
          <a:off x="11049000" y="77216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38</xdr:row>
      <xdr:rowOff>101600</xdr:rowOff>
    </xdr:from>
    <xdr:to>
      <xdr:col>31</xdr:col>
      <xdr:colOff>0</xdr:colOff>
      <xdr:row>38</xdr:row>
      <xdr:rowOff>101600</xdr:rowOff>
    </xdr:to>
    <xdr:cxnSp macro="">
      <xdr:nvCxnSpPr>
        <xdr:cNvPr id="585" name="Branch 112211">
          <a:extLst>
            <a:ext uri="{FF2B5EF4-FFF2-40B4-BE49-F238E27FC236}">
              <a16:creationId xmlns:a16="http://schemas.microsoft.com/office/drawing/2014/main" id="{3B430815-DEF2-6940-BBD3-8922349BA92C}"/>
            </a:ext>
          </a:extLst>
        </xdr:cNvPr>
        <xdr:cNvCxnSpPr/>
      </xdr:nvCxnSpPr>
      <xdr:spPr>
        <a:xfrm>
          <a:off x="11531600" y="7823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38</xdr:row>
      <xdr:rowOff>25400</xdr:rowOff>
    </xdr:from>
    <xdr:to>
      <xdr:col>36</xdr:col>
      <xdr:colOff>0</xdr:colOff>
      <xdr:row>38</xdr:row>
      <xdr:rowOff>177800</xdr:rowOff>
    </xdr:to>
    <xdr:cxnSp macro="">
      <xdr:nvCxnSpPr>
        <xdr:cNvPr id="586" name="Leaf 112211">
          <a:extLst>
            <a:ext uri="{FF2B5EF4-FFF2-40B4-BE49-F238E27FC236}">
              <a16:creationId xmlns:a16="http://schemas.microsoft.com/office/drawing/2014/main" id="{26D69353-976A-034F-B7ED-07B871BF8647}"/>
            </a:ext>
          </a:extLst>
        </xdr:cNvPr>
        <xdr:cNvCxnSpPr/>
      </xdr:nvCxnSpPr>
      <xdr:spPr>
        <a:xfrm>
          <a:off x="15138400" y="77470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44</xdr:row>
      <xdr:rowOff>101600</xdr:rowOff>
    </xdr:from>
    <xdr:to>
      <xdr:col>31</xdr:col>
      <xdr:colOff>0</xdr:colOff>
      <xdr:row>44</xdr:row>
      <xdr:rowOff>101600</xdr:rowOff>
    </xdr:to>
    <xdr:cxnSp macro="">
      <xdr:nvCxnSpPr>
        <xdr:cNvPr id="588" name="Branch 112212">
          <a:extLst>
            <a:ext uri="{FF2B5EF4-FFF2-40B4-BE49-F238E27FC236}">
              <a16:creationId xmlns:a16="http://schemas.microsoft.com/office/drawing/2014/main" id="{4998930D-1A06-0A46-8A77-8429F48F3A37}"/>
            </a:ext>
          </a:extLst>
        </xdr:cNvPr>
        <xdr:cNvCxnSpPr/>
      </xdr:nvCxnSpPr>
      <xdr:spPr>
        <a:xfrm>
          <a:off x="11531600" y="8636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38</xdr:row>
      <xdr:rowOff>101600</xdr:rowOff>
    </xdr:from>
    <xdr:to>
      <xdr:col>36</xdr:col>
      <xdr:colOff>0</xdr:colOff>
      <xdr:row>38</xdr:row>
      <xdr:rowOff>101600</xdr:rowOff>
    </xdr:to>
    <xdr:cxnSp macro="">
      <xdr:nvCxnSpPr>
        <xdr:cNvPr id="590" name="XBranch 112211">
          <a:extLst>
            <a:ext uri="{FF2B5EF4-FFF2-40B4-BE49-F238E27FC236}">
              <a16:creationId xmlns:a16="http://schemas.microsoft.com/office/drawing/2014/main" id="{59836D74-806C-DB4B-AAC8-F9C243F2312C}"/>
            </a:ext>
          </a:extLst>
        </xdr:cNvPr>
        <xdr:cNvCxnSpPr/>
      </xdr:nvCxnSpPr>
      <xdr:spPr>
        <a:xfrm>
          <a:off x="13093700" y="7823200"/>
          <a:ext cx="2044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44</xdr:row>
      <xdr:rowOff>0</xdr:rowOff>
    </xdr:from>
    <xdr:to>
      <xdr:col>31</xdr:col>
      <xdr:colOff>161925</xdr:colOff>
      <xdr:row>44</xdr:row>
      <xdr:rowOff>161925</xdr:rowOff>
    </xdr:to>
    <xdr:sp macro="" textlink="">
      <xdr:nvSpPr>
        <xdr:cNvPr id="592" name="TrNd 112212">
          <a:extLst>
            <a:ext uri="{FF2B5EF4-FFF2-40B4-BE49-F238E27FC236}">
              <a16:creationId xmlns:a16="http://schemas.microsoft.com/office/drawing/2014/main" id="{4D9D1E66-6159-684E-8B0B-B19FEF00AA29}"/>
            </a:ext>
          </a:extLst>
        </xdr:cNvPr>
        <xdr:cNvSpPr>
          <a:spLocks/>
        </xdr:cNvSpPr>
      </xdr:nvSpPr>
      <xdr:spPr>
        <a:xfrm>
          <a:off x="13093700" y="85344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0</xdr:colOff>
      <xdr:row>38</xdr:row>
      <xdr:rowOff>101600</xdr:rowOff>
    </xdr:from>
    <xdr:to>
      <xdr:col>28</xdr:col>
      <xdr:colOff>0</xdr:colOff>
      <xdr:row>41</xdr:row>
      <xdr:rowOff>80963</xdr:rowOff>
    </xdr:to>
    <xdr:cxnSp macro="">
      <xdr:nvCxnSpPr>
        <xdr:cNvPr id="593" name="FBranch 112211">
          <a:extLst>
            <a:ext uri="{FF2B5EF4-FFF2-40B4-BE49-F238E27FC236}">
              <a16:creationId xmlns:a16="http://schemas.microsoft.com/office/drawing/2014/main" id="{912F975B-AD07-8F4E-869E-8AEB43213F30}"/>
            </a:ext>
          </a:extLst>
        </xdr:cNvPr>
        <xdr:cNvCxnSpPr/>
      </xdr:nvCxnSpPr>
      <xdr:spPr>
        <a:xfrm flipV="1">
          <a:off x="11239500" y="7823200"/>
          <a:ext cx="292100" cy="588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41</xdr:row>
      <xdr:rowOff>80963</xdr:rowOff>
    </xdr:from>
    <xdr:to>
      <xdr:col>28</xdr:col>
      <xdr:colOff>0</xdr:colOff>
      <xdr:row>44</xdr:row>
      <xdr:rowOff>101600</xdr:rowOff>
    </xdr:to>
    <xdr:cxnSp macro="">
      <xdr:nvCxnSpPr>
        <xdr:cNvPr id="594" name="FBranch 112212">
          <a:extLst>
            <a:ext uri="{FF2B5EF4-FFF2-40B4-BE49-F238E27FC236}">
              <a16:creationId xmlns:a16="http://schemas.microsoft.com/office/drawing/2014/main" id="{F2D6A9BA-0CBC-9041-AF39-A6C77893E218}"/>
            </a:ext>
          </a:extLst>
        </xdr:cNvPr>
        <xdr:cNvCxnSpPr/>
      </xdr:nvCxnSpPr>
      <xdr:spPr>
        <a:xfrm>
          <a:off x="11239500" y="8412163"/>
          <a:ext cx="292100" cy="6302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41</xdr:row>
      <xdr:rowOff>101600</xdr:rowOff>
    </xdr:from>
    <xdr:to>
      <xdr:col>23</xdr:col>
      <xdr:colOff>0</xdr:colOff>
      <xdr:row>47</xdr:row>
      <xdr:rowOff>80963</xdr:rowOff>
    </xdr:to>
    <xdr:cxnSp macro="">
      <xdr:nvCxnSpPr>
        <xdr:cNvPr id="595" name="FBranch 11221">
          <a:extLst>
            <a:ext uri="{FF2B5EF4-FFF2-40B4-BE49-F238E27FC236}">
              <a16:creationId xmlns:a16="http://schemas.microsoft.com/office/drawing/2014/main" id="{ECD4F32C-E6F3-4D4B-AE55-F21B0A99EB9C}"/>
            </a:ext>
          </a:extLst>
        </xdr:cNvPr>
        <xdr:cNvCxnSpPr/>
      </xdr:nvCxnSpPr>
      <xdr:spPr>
        <a:xfrm flipV="1">
          <a:off x="9194800" y="8432800"/>
          <a:ext cx="292100" cy="11985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47</xdr:row>
      <xdr:rowOff>80963</xdr:rowOff>
    </xdr:from>
    <xdr:to>
      <xdr:col>23</xdr:col>
      <xdr:colOff>0</xdr:colOff>
      <xdr:row>54</xdr:row>
      <xdr:rowOff>101600</xdr:rowOff>
    </xdr:to>
    <xdr:cxnSp macro="">
      <xdr:nvCxnSpPr>
        <xdr:cNvPr id="596" name="FBranch 11222">
          <a:extLst>
            <a:ext uri="{FF2B5EF4-FFF2-40B4-BE49-F238E27FC236}">
              <a16:creationId xmlns:a16="http://schemas.microsoft.com/office/drawing/2014/main" id="{7A57158F-FE8B-B44E-B231-57334B9A19F8}"/>
            </a:ext>
          </a:extLst>
        </xdr:cNvPr>
        <xdr:cNvCxnSpPr/>
      </xdr:nvCxnSpPr>
      <xdr:spPr>
        <a:xfrm>
          <a:off x="9194800" y="9631363"/>
          <a:ext cx="292100" cy="1443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22</xdr:row>
      <xdr:rowOff>101600</xdr:rowOff>
    </xdr:from>
    <xdr:to>
      <xdr:col>18</xdr:col>
      <xdr:colOff>0</xdr:colOff>
      <xdr:row>35</xdr:row>
      <xdr:rowOff>80963</xdr:rowOff>
    </xdr:to>
    <xdr:cxnSp macro="">
      <xdr:nvCxnSpPr>
        <xdr:cNvPr id="597" name="FBranch 1121">
          <a:extLst>
            <a:ext uri="{FF2B5EF4-FFF2-40B4-BE49-F238E27FC236}">
              <a16:creationId xmlns:a16="http://schemas.microsoft.com/office/drawing/2014/main" id="{5CD63639-58C6-E94C-BC04-CDD04FD65B1E}"/>
            </a:ext>
          </a:extLst>
        </xdr:cNvPr>
        <xdr:cNvCxnSpPr/>
      </xdr:nvCxnSpPr>
      <xdr:spPr>
        <a:xfrm flipV="1">
          <a:off x="7150100" y="4572000"/>
          <a:ext cx="292100" cy="2620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80963</xdr:rowOff>
    </xdr:from>
    <xdr:to>
      <xdr:col>18</xdr:col>
      <xdr:colOff>0</xdr:colOff>
      <xdr:row>47</xdr:row>
      <xdr:rowOff>101600</xdr:rowOff>
    </xdr:to>
    <xdr:cxnSp macro="">
      <xdr:nvCxnSpPr>
        <xdr:cNvPr id="598" name="FBranch 1122">
          <a:extLst>
            <a:ext uri="{FF2B5EF4-FFF2-40B4-BE49-F238E27FC236}">
              <a16:creationId xmlns:a16="http://schemas.microsoft.com/office/drawing/2014/main" id="{97F49728-666D-7E4F-BCFB-A3B4385EF81C}"/>
            </a:ext>
          </a:extLst>
        </xdr:cNvPr>
        <xdr:cNvCxnSpPr/>
      </xdr:nvCxnSpPr>
      <xdr:spPr>
        <a:xfrm>
          <a:off x="7150100" y="7192963"/>
          <a:ext cx="292100" cy="2459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101600</xdr:rowOff>
    </xdr:from>
    <xdr:to>
      <xdr:col>13</xdr:col>
      <xdr:colOff>0</xdr:colOff>
      <xdr:row>25</xdr:row>
      <xdr:rowOff>80963</xdr:rowOff>
    </xdr:to>
    <xdr:cxnSp macro="">
      <xdr:nvCxnSpPr>
        <xdr:cNvPr id="599" name="FBranch 111">
          <a:extLst>
            <a:ext uri="{FF2B5EF4-FFF2-40B4-BE49-F238E27FC236}">
              <a16:creationId xmlns:a16="http://schemas.microsoft.com/office/drawing/2014/main" id="{C51E6D66-C30F-8746-87E2-0486631E476F}"/>
            </a:ext>
          </a:extLst>
        </xdr:cNvPr>
        <xdr:cNvCxnSpPr/>
      </xdr:nvCxnSpPr>
      <xdr:spPr>
        <a:xfrm flipV="1">
          <a:off x="5105400" y="2946400"/>
          <a:ext cx="292100" cy="22145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</xdr:row>
      <xdr:rowOff>80963</xdr:rowOff>
    </xdr:from>
    <xdr:to>
      <xdr:col>13</xdr:col>
      <xdr:colOff>0</xdr:colOff>
      <xdr:row>35</xdr:row>
      <xdr:rowOff>101600</xdr:rowOff>
    </xdr:to>
    <xdr:cxnSp macro="">
      <xdr:nvCxnSpPr>
        <xdr:cNvPr id="600" name="FBranch 112">
          <a:extLst>
            <a:ext uri="{FF2B5EF4-FFF2-40B4-BE49-F238E27FC236}">
              <a16:creationId xmlns:a16="http://schemas.microsoft.com/office/drawing/2014/main" id="{B8D0A609-27A3-694C-8742-B30F43118519}"/>
            </a:ext>
          </a:extLst>
        </xdr:cNvPr>
        <xdr:cNvCxnSpPr/>
      </xdr:nvCxnSpPr>
      <xdr:spPr>
        <a:xfrm>
          <a:off x="5105400" y="5160963"/>
          <a:ext cx="292100" cy="2052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101600</xdr:rowOff>
    </xdr:from>
    <xdr:to>
      <xdr:col>8</xdr:col>
      <xdr:colOff>0</xdr:colOff>
      <xdr:row>51</xdr:row>
      <xdr:rowOff>80963</xdr:rowOff>
    </xdr:to>
    <xdr:cxnSp macro="">
      <xdr:nvCxnSpPr>
        <xdr:cNvPr id="601" name="FBranch 11">
          <a:extLst>
            <a:ext uri="{FF2B5EF4-FFF2-40B4-BE49-F238E27FC236}">
              <a16:creationId xmlns:a16="http://schemas.microsoft.com/office/drawing/2014/main" id="{7B0ADDB0-13CE-9449-BC8D-C37E2E78C492}"/>
            </a:ext>
          </a:extLst>
        </xdr:cNvPr>
        <xdr:cNvCxnSpPr/>
      </xdr:nvCxnSpPr>
      <xdr:spPr>
        <a:xfrm flipV="1">
          <a:off x="3060700" y="5181600"/>
          <a:ext cx="292100" cy="52625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51</xdr:row>
      <xdr:rowOff>80963</xdr:rowOff>
    </xdr:from>
    <xdr:to>
      <xdr:col>8</xdr:col>
      <xdr:colOff>0</xdr:colOff>
      <xdr:row>77</xdr:row>
      <xdr:rowOff>101600</xdr:rowOff>
    </xdr:to>
    <xdr:cxnSp macro="">
      <xdr:nvCxnSpPr>
        <xdr:cNvPr id="602" name="FBranch 12">
          <a:extLst>
            <a:ext uri="{FF2B5EF4-FFF2-40B4-BE49-F238E27FC236}">
              <a16:creationId xmlns:a16="http://schemas.microsoft.com/office/drawing/2014/main" id="{0AAC6F38-E729-7B49-B595-C9EB42535C6B}"/>
            </a:ext>
          </a:extLst>
        </xdr:cNvPr>
        <xdr:cNvCxnSpPr/>
      </xdr:nvCxnSpPr>
      <xdr:spPr>
        <a:xfrm>
          <a:off x="3060700" y="10444163"/>
          <a:ext cx="292100" cy="53038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51</xdr:row>
      <xdr:rowOff>101600</xdr:rowOff>
    </xdr:from>
    <xdr:to>
      <xdr:col>3</xdr:col>
      <xdr:colOff>0</xdr:colOff>
      <xdr:row>90</xdr:row>
      <xdr:rowOff>80963</xdr:rowOff>
    </xdr:to>
    <xdr:cxnSp macro="">
      <xdr:nvCxnSpPr>
        <xdr:cNvPr id="603" name="FBranch 1">
          <a:extLst>
            <a:ext uri="{FF2B5EF4-FFF2-40B4-BE49-F238E27FC236}">
              <a16:creationId xmlns:a16="http://schemas.microsoft.com/office/drawing/2014/main" id="{C195C1F0-DFFC-4F4A-8DA7-EDF92843AF29}"/>
            </a:ext>
          </a:extLst>
        </xdr:cNvPr>
        <xdr:cNvCxnSpPr/>
      </xdr:nvCxnSpPr>
      <xdr:spPr>
        <a:xfrm flipV="1">
          <a:off x="1016000" y="10464800"/>
          <a:ext cx="292100" cy="7904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90</xdr:row>
      <xdr:rowOff>80963</xdr:rowOff>
    </xdr:from>
    <xdr:to>
      <xdr:col>3</xdr:col>
      <xdr:colOff>0</xdr:colOff>
      <xdr:row>129</xdr:row>
      <xdr:rowOff>101600</xdr:rowOff>
    </xdr:to>
    <xdr:cxnSp macro="">
      <xdr:nvCxnSpPr>
        <xdr:cNvPr id="604" name="FBranch 2">
          <a:extLst>
            <a:ext uri="{FF2B5EF4-FFF2-40B4-BE49-F238E27FC236}">
              <a16:creationId xmlns:a16="http://schemas.microsoft.com/office/drawing/2014/main" id="{B9C9A0EF-7DC5-1D46-9425-8F89F21005B7}"/>
            </a:ext>
          </a:extLst>
        </xdr:cNvPr>
        <xdr:cNvCxnSpPr/>
      </xdr:nvCxnSpPr>
      <xdr:spPr>
        <a:xfrm>
          <a:off x="1016000" y="18368963"/>
          <a:ext cx="292100" cy="7945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42</xdr:row>
      <xdr:rowOff>101600</xdr:rowOff>
    </xdr:from>
    <xdr:to>
      <xdr:col>33</xdr:col>
      <xdr:colOff>0</xdr:colOff>
      <xdr:row>44</xdr:row>
      <xdr:rowOff>101600</xdr:rowOff>
    </xdr:to>
    <xdr:cxnSp macro="">
      <xdr:nvCxnSpPr>
        <xdr:cNvPr id="605" name="FBranch 1122121">
          <a:extLst>
            <a:ext uri="{FF2B5EF4-FFF2-40B4-BE49-F238E27FC236}">
              <a16:creationId xmlns:a16="http://schemas.microsoft.com/office/drawing/2014/main" id="{754B4D43-C324-1F46-81D3-CFDF27BBCFF7}"/>
            </a:ext>
          </a:extLst>
        </xdr:cNvPr>
        <xdr:cNvCxnSpPr/>
      </xdr:nvCxnSpPr>
      <xdr:spPr>
        <a:xfrm flipV="1">
          <a:off x="13284200" y="86360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42</xdr:row>
      <xdr:rowOff>101600</xdr:rowOff>
    </xdr:from>
    <xdr:to>
      <xdr:col>36</xdr:col>
      <xdr:colOff>0</xdr:colOff>
      <xdr:row>42</xdr:row>
      <xdr:rowOff>101600</xdr:rowOff>
    </xdr:to>
    <xdr:cxnSp macro="">
      <xdr:nvCxnSpPr>
        <xdr:cNvPr id="606" name="Branch 1122121">
          <a:extLst>
            <a:ext uri="{FF2B5EF4-FFF2-40B4-BE49-F238E27FC236}">
              <a16:creationId xmlns:a16="http://schemas.microsoft.com/office/drawing/2014/main" id="{EAB16F26-CF79-FD4D-8778-85C702CE4B43}"/>
            </a:ext>
          </a:extLst>
        </xdr:cNvPr>
        <xdr:cNvCxnSpPr/>
      </xdr:nvCxnSpPr>
      <xdr:spPr>
        <a:xfrm>
          <a:off x="13576300" y="8636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42</xdr:row>
      <xdr:rowOff>25400</xdr:rowOff>
    </xdr:from>
    <xdr:to>
      <xdr:col>36</xdr:col>
      <xdr:colOff>0</xdr:colOff>
      <xdr:row>42</xdr:row>
      <xdr:rowOff>177800</xdr:rowOff>
    </xdr:to>
    <xdr:cxnSp macro="">
      <xdr:nvCxnSpPr>
        <xdr:cNvPr id="607" name="Leaf 1122121">
          <a:extLst>
            <a:ext uri="{FF2B5EF4-FFF2-40B4-BE49-F238E27FC236}">
              <a16:creationId xmlns:a16="http://schemas.microsoft.com/office/drawing/2014/main" id="{506E7E38-B6D9-5042-9275-9BFD8C90C5F0}"/>
            </a:ext>
          </a:extLst>
        </xdr:cNvPr>
        <xdr:cNvCxnSpPr/>
      </xdr:nvCxnSpPr>
      <xdr:spPr>
        <a:xfrm>
          <a:off x="15138400" y="85598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44</xdr:row>
      <xdr:rowOff>101600</xdr:rowOff>
    </xdr:from>
    <xdr:to>
      <xdr:col>33</xdr:col>
      <xdr:colOff>0</xdr:colOff>
      <xdr:row>46</xdr:row>
      <xdr:rowOff>101600</xdr:rowOff>
    </xdr:to>
    <xdr:cxnSp macro="">
      <xdr:nvCxnSpPr>
        <xdr:cNvPr id="608" name="FBranch 1122122">
          <a:extLst>
            <a:ext uri="{FF2B5EF4-FFF2-40B4-BE49-F238E27FC236}">
              <a16:creationId xmlns:a16="http://schemas.microsoft.com/office/drawing/2014/main" id="{C4A5EB80-E79C-134F-B2B3-4E7970AABF55}"/>
            </a:ext>
          </a:extLst>
        </xdr:cNvPr>
        <xdr:cNvCxnSpPr/>
      </xdr:nvCxnSpPr>
      <xdr:spPr>
        <a:xfrm>
          <a:off x="13284200" y="90424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46</xdr:row>
      <xdr:rowOff>101600</xdr:rowOff>
    </xdr:from>
    <xdr:to>
      <xdr:col>36</xdr:col>
      <xdr:colOff>0</xdr:colOff>
      <xdr:row>46</xdr:row>
      <xdr:rowOff>101600</xdr:rowOff>
    </xdr:to>
    <xdr:cxnSp macro="">
      <xdr:nvCxnSpPr>
        <xdr:cNvPr id="609" name="Branch 1122122">
          <a:extLst>
            <a:ext uri="{FF2B5EF4-FFF2-40B4-BE49-F238E27FC236}">
              <a16:creationId xmlns:a16="http://schemas.microsoft.com/office/drawing/2014/main" id="{61926036-1BE9-DB48-BC84-8192E08ACB88}"/>
            </a:ext>
          </a:extLst>
        </xdr:cNvPr>
        <xdr:cNvCxnSpPr/>
      </xdr:nvCxnSpPr>
      <xdr:spPr>
        <a:xfrm>
          <a:off x="13576300" y="9448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46</xdr:row>
      <xdr:rowOff>25400</xdr:rowOff>
    </xdr:from>
    <xdr:to>
      <xdr:col>36</xdr:col>
      <xdr:colOff>0</xdr:colOff>
      <xdr:row>46</xdr:row>
      <xdr:rowOff>177800</xdr:rowOff>
    </xdr:to>
    <xdr:cxnSp macro="">
      <xdr:nvCxnSpPr>
        <xdr:cNvPr id="610" name="Leaf 1122122">
          <a:extLst>
            <a:ext uri="{FF2B5EF4-FFF2-40B4-BE49-F238E27FC236}">
              <a16:creationId xmlns:a16="http://schemas.microsoft.com/office/drawing/2014/main" id="{347F2C54-6EBE-6D4E-A3BD-5A546075929C}"/>
            </a:ext>
          </a:extLst>
        </xdr:cNvPr>
        <xdr:cNvCxnSpPr/>
      </xdr:nvCxnSpPr>
      <xdr:spPr>
        <a:xfrm>
          <a:off x="15138400" y="93726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736600</xdr:colOff>
      <xdr:row>10</xdr:row>
      <xdr:rowOff>101600</xdr:rowOff>
    </xdr:from>
    <xdr:to>
      <xdr:col>1</xdr:col>
      <xdr:colOff>0</xdr:colOff>
      <xdr:row>10</xdr:row>
      <xdr:rowOff>101600</xdr:rowOff>
    </xdr:to>
    <xdr:cxnSp macro="">
      <xdr:nvCxnSpPr>
        <xdr:cNvPr id="2" name="Root ">
          <a:extLst>
            <a:ext uri="{FF2B5EF4-FFF2-40B4-BE49-F238E27FC236}">
              <a16:creationId xmlns:a16="http://schemas.microsoft.com/office/drawing/2014/main" id="{1163C3DF-6009-E34B-9B96-0B23E723B463}"/>
            </a:ext>
          </a:extLst>
        </xdr:cNvPr>
        <xdr:cNvCxnSpPr/>
      </xdr:nvCxnSpPr>
      <xdr:spPr>
        <a:xfrm flipH="1">
          <a:off x="736600" y="1524000"/>
          <a:ext cx="88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0</xdr:rowOff>
    </xdr:from>
    <xdr:to>
      <xdr:col>1</xdr:col>
      <xdr:colOff>161925</xdr:colOff>
      <xdr:row>10</xdr:row>
      <xdr:rowOff>161925</xdr:rowOff>
    </xdr:to>
    <xdr:sp macro="" textlink="">
      <xdr:nvSpPr>
        <xdr:cNvPr id="3" name="TrNd ">
          <a:extLst>
            <a:ext uri="{FF2B5EF4-FFF2-40B4-BE49-F238E27FC236}">
              <a16:creationId xmlns:a16="http://schemas.microsoft.com/office/drawing/2014/main" id="{107100E3-8E0C-9A48-AE4C-BE127EBF6C69}"/>
            </a:ext>
          </a:extLst>
        </xdr:cNvPr>
        <xdr:cNvSpPr>
          <a:spLocks/>
        </xdr:cNvSpPr>
      </xdr:nvSpPr>
      <xdr:spPr>
        <a:xfrm>
          <a:off x="825500" y="14224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101600</xdr:rowOff>
    </xdr:from>
    <xdr:to>
      <xdr:col>6</xdr:col>
      <xdr:colOff>0</xdr:colOff>
      <xdr:row>7</xdr:row>
      <xdr:rowOff>101600</xdr:rowOff>
    </xdr:to>
    <xdr:cxnSp macro="">
      <xdr:nvCxnSpPr>
        <xdr:cNvPr id="5" name="Branch 1">
          <a:extLst>
            <a:ext uri="{FF2B5EF4-FFF2-40B4-BE49-F238E27FC236}">
              <a16:creationId xmlns:a16="http://schemas.microsoft.com/office/drawing/2014/main" id="{1A60357A-BC2A-4C4D-B4C5-EA2DF5C1F6F9}"/>
            </a:ext>
          </a:extLst>
        </xdr:cNvPr>
        <xdr:cNvCxnSpPr/>
      </xdr:nvCxnSpPr>
      <xdr:spPr>
        <a:xfrm>
          <a:off x="1308100" y="1524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25400</xdr:rowOff>
    </xdr:from>
    <xdr:to>
      <xdr:col>11</xdr:col>
      <xdr:colOff>0</xdr:colOff>
      <xdr:row>7</xdr:row>
      <xdr:rowOff>177800</xdr:rowOff>
    </xdr:to>
    <xdr:cxnSp macro="">
      <xdr:nvCxnSpPr>
        <xdr:cNvPr id="6" name="Leaf 1">
          <a:extLst>
            <a:ext uri="{FF2B5EF4-FFF2-40B4-BE49-F238E27FC236}">
              <a16:creationId xmlns:a16="http://schemas.microsoft.com/office/drawing/2014/main" id="{1077BA73-791D-A248-B50B-12E3016A1558}"/>
            </a:ext>
          </a:extLst>
        </xdr:cNvPr>
        <xdr:cNvCxnSpPr/>
      </xdr:nvCxnSpPr>
      <xdr:spPr>
        <a:xfrm>
          <a:off x="4914900" y="14478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101600</xdr:rowOff>
    </xdr:from>
    <xdr:to>
      <xdr:col>6</xdr:col>
      <xdr:colOff>0</xdr:colOff>
      <xdr:row>13</xdr:row>
      <xdr:rowOff>101600</xdr:rowOff>
    </xdr:to>
    <xdr:cxnSp macro="">
      <xdr:nvCxnSpPr>
        <xdr:cNvPr id="8" name="Branch 2">
          <a:extLst>
            <a:ext uri="{FF2B5EF4-FFF2-40B4-BE49-F238E27FC236}">
              <a16:creationId xmlns:a16="http://schemas.microsoft.com/office/drawing/2014/main" id="{16DBA894-BABD-5E41-B910-6B4E08D79DA6}"/>
            </a:ext>
          </a:extLst>
        </xdr:cNvPr>
        <xdr:cNvCxnSpPr/>
      </xdr:nvCxnSpPr>
      <xdr:spPr>
        <a:xfrm>
          <a:off x="1308100" y="2336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161925</xdr:colOff>
      <xdr:row>13</xdr:row>
      <xdr:rowOff>161925</xdr:rowOff>
    </xdr:to>
    <xdr:sp macro="" textlink="">
      <xdr:nvSpPr>
        <xdr:cNvPr id="10" name="TrNd 2">
          <a:extLst>
            <a:ext uri="{FF2B5EF4-FFF2-40B4-BE49-F238E27FC236}">
              <a16:creationId xmlns:a16="http://schemas.microsoft.com/office/drawing/2014/main" id="{01B7F1ED-B1EE-F04B-99A4-D94F7C820DB5}"/>
            </a:ext>
          </a:extLst>
        </xdr:cNvPr>
        <xdr:cNvSpPr>
          <a:spLocks/>
        </xdr:cNvSpPr>
      </xdr:nvSpPr>
      <xdr:spPr>
        <a:xfrm>
          <a:off x="2870200" y="22352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7</xdr:row>
      <xdr:rowOff>101600</xdr:rowOff>
    </xdr:from>
    <xdr:to>
      <xdr:col>3</xdr:col>
      <xdr:colOff>0</xdr:colOff>
      <xdr:row>10</xdr:row>
      <xdr:rowOff>80963</xdr:rowOff>
    </xdr:to>
    <xdr:cxnSp macro="">
      <xdr:nvCxnSpPr>
        <xdr:cNvPr id="11" name="FBranch 1">
          <a:extLst>
            <a:ext uri="{FF2B5EF4-FFF2-40B4-BE49-F238E27FC236}">
              <a16:creationId xmlns:a16="http://schemas.microsoft.com/office/drawing/2014/main" id="{46D29158-0D09-0149-B913-345205135D52}"/>
            </a:ext>
          </a:extLst>
        </xdr:cNvPr>
        <xdr:cNvCxnSpPr/>
      </xdr:nvCxnSpPr>
      <xdr:spPr>
        <a:xfrm flipV="1">
          <a:off x="1016000" y="1524000"/>
          <a:ext cx="292100" cy="588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80963</xdr:rowOff>
    </xdr:from>
    <xdr:to>
      <xdr:col>3</xdr:col>
      <xdr:colOff>0</xdr:colOff>
      <xdr:row>13</xdr:row>
      <xdr:rowOff>101600</xdr:rowOff>
    </xdr:to>
    <xdr:cxnSp macro="">
      <xdr:nvCxnSpPr>
        <xdr:cNvPr id="12" name="FBranch 2">
          <a:extLst>
            <a:ext uri="{FF2B5EF4-FFF2-40B4-BE49-F238E27FC236}">
              <a16:creationId xmlns:a16="http://schemas.microsoft.com/office/drawing/2014/main" id="{8993118D-97CE-704A-9616-47FB0BA45B86}"/>
            </a:ext>
          </a:extLst>
        </xdr:cNvPr>
        <xdr:cNvCxnSpPr/>
      </xdr:nvCxnSpPr>
      <xdr:spPr>
        <a:xfrm>
          <a:off x="1016000" y="2112963"/>
          <a:ext cx="292100" cy="6302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101600</xdr:rowOff>
    </xdr:from>
    <xdr:to>
      <xdr:col>8</xdr:col>
      <xdr:colOff>0</xdr:colOff>
      <xdr:row>13</xdr:row>
      <xdr:rowOff>101600</xdr:rowOff>
    </xdr:to>
    <xdr:cxnSp macro="">
      <xdr:nvCxnSpPr>
        <xdr:cNvPr id="13" name="FBranch 21">
          <a:extLst>
            <a:ext uri="{FF2B5EF4-FFF2-40B4-BE49-F238E27FC236}">
              <a16:creationId xmlns:a16="http://schemas.microsoft.com/office/drawing/2014/main" id="{F12E89B9-276F-3A43-888B-8EDF123F75D8}"/>
            </a:ext>
          </a:extLst>
        </xdr:cNvPr>
        <xdr:cNvCxnSpPr/>
      </xdr:nvCxnSpPr>
      <xdr:spPr>
        <a:xfrm flipV="1">
          <a:off x="3060700" y="23368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101600</xdr:rowOff>
    </xdr:from>
    <xdr:to>
      <xdr:col>11</xdr:col>
      <xdr:colOff>0</xdr:colOff>
      <xdr:row>11</xdr:row>
      <xdr:rowOff>101600</xdr:rowOff>
    </xdr:to>
    <xdr:cxnSp macro="">
      <xdr:nvCxnSpPr>
        <xdr:cNvPr id="14" name="Branch 21">
          <a:extLst>
            <a:ext uri="{FF2B5EF4-FFF2-40B4-BE49-F238E27FC236}">
              <a16:creationId xmlns:a16="http://schemas.microsoft.com/office/drawing/2014/main" id="{54D33AF9-9889-C84F-95F9-2BF418659AC3}"/>
            </a:ext>
          </a:extLst>
        </xdr:cNvPr>
        <xdr:cNvCxnSpPr/>
      </xdr:nvCxnSpPr>
      <xdr:spPr>
        <a:xfrm>
          <a:off x="3352800" y="2336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25400</xdr:rowOff>
    </xdr:from>
    <xdr:to>
      <xdr:col>11</xdr:col>
      <xdr:colOff>0</xdr:colOff>
      <xdr:row>11</xdr:row>
      <xdr:rowOff>177800</xdr:rowOff>
    </xdr:to>
    <xdr:cxnSp macro="">
      <xdr:nvCxnSpPr>
        <xdr:cNvPr id="15" name="Leaf 21">
          <a:extLst>
            <a:ext uri="{FF2B5EF4-FFF2-40B4-BE49-F238E27FC236}">
              <a16:creationId xmlns:a16="http://schemas.microsoft.com/office/drawing/2014/main" id="{57F62897-42F9-854B-B230-981459E0FE7C}"/>
            </a:ext>
          </a:extLst>
        </xdr:cNvPr>
        <xdr:cNvCxnSpPr/>
      </xdr:nvCxnSpPr>
      <xdr:spPr>
        <a:xfrm>
          <a:off x="4914900" y="22606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101600</xdr:rowOff>
    </xdr:from>
    <xdr:to>
      <xdr:col>8</xdr:col>
      <xdr:colOff>0</xdr:colOff>
      <xdr:row>15</xdr:row>
      <xdr:rowOff>101600</xdr:rowOff>
    </xdr:to>
    <xdr:cxnSp macro="">
      <xdr:nvCxnSpPr>
        <xdr:cNvPr id="16" name="FBranch 22">
          <a:extLst>
            <a:ext uri="{FF2B5EF4-FFF2-40B4-BE49-F238E27FC236}">
              <a16:creationId xmlns:a16="http://schemas.microsoft.com/office/drawing/2014/main" id="{381441AF-62E4-2347-8E77-F910ABD3AC0B}"/>
            </a:ext>
          </a:extLst>
        </xdr:cNvPr>
        <xdr:cNvCxnSpPr/>
      </xdr:nvCxnSpPr>
      <xdr:spPr>
        <a:xfrm>
          <a:off x="3060700" y="27432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101600</xdr:rowOff>
    </xdr:from>
    <xdr:to>
      <xdr:col>11</xdr:col>
      <xdr:colOff>0</xdr:colOff>
      <xdr:row>15</xdr:row>
      <xdr:rowOff>101600</xdr:rowOff>
    </xdr:to>
    <xdr:cxnSp macro="">
      <xdr:nvCxnSpPr>
        <xdr:cNvPr id="17" name="Branch 22">
          <a:extLst>
            <a:ext uri="{FF2B5EF4-FFF2-40B4-BE49-F238E27FC236}">
              <a16:creationId xmlns:a16="http://schemas.microsoft.com/office/drawing/2014/main" id="{13E2ED8D-A417-9F48-91B9-F4626D939E00}"/>
            </a:ext>
          </a:extLst>
        </xdr:cNvPr>
        <xdr:cNvCxnSpPr/>
      </xdr:nvCxnSpPr>
      <xdr:spPr>
        <a:xfrm>
          <a:off x="3352800" y="3149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25400</xdr:rowOff>
    </xdr:from>
    <xdr:to>
      <xdr:col>11</xdr:col>
      <xdr:colOff>0</xdr:colOff>
      <xdr:row>15</xdr:row>
      <xdr:rowOff>177800</xdr:rowOff>
    </xdr:to>
    <xdr:cxnSp macro="">
      <xdr:nvCxnSpPr>
        <xdr:cNvPr id="18" name="Leaf 22">
          <a:extLst>
            <a:ext uri="{FF2B5EF4-FFF2-40B4-BE49-F238E27FC236}">
              <a16:creationId xmlns:a16="http://schemas.microsoft.com/office/drawing/2014/main" id="{A3A27FAA-F391-9B4B-AC5F-936AF09114AE}"/>
            </a:ext>
          </a:extLst>
        </xdr:cNvPr>
        <xdr:cNvCxnSpPr/>
      </xdr:nvCxnSpPr>
      <xdr:spPr>
        <a:xfrm>
          <a:off x="4914900" y="30734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101600</xdr:rowOff>
    </xdr:from>
    <xdr:to>
      <xdr:col>11</xdr:col>
      <xdr:colOff>0</xdr:colOff>
      <xdr:row>7</xdr:row>
      <xdr:rowOff>101600</xdr:rowOff>
    </xdr:to>
    <xdr:cxnSp macro="">
      <xdr:nvCxnSpPr>
        <xdr:cNvPr id="19" name="XBranch 1">
          <a:extLst>
            <a:ext uri="{FF2B5EF4-FFF2-40B4-BE49-F238E27FC236}">
              <a16:creationId xmlns:a16="http://schemas.microsoft.com/office/drawing/2014/main" id="{5DB02387-0385-144E-AE4F-84598329CEF6}"/>
            </a:ext>
          </a:extLst>
        </xdr:cNvPr>
        <xdr:cNvCxnSpPr/>
      </xdr:nvCxnSpPr>
      <xdr:spPr>
        <a:xfrm>
          <a:off x="2870200" y="1524000"/>
          <a:ext cx="2044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736600</xdr:colOff>
      <xdr:row>31</xdr:row>
      <xdr:rowOff>101600</xdr:rowOff>
    </xdr:from>
    <xdr:to>
      <xdr:col>1</xdr:col>
      <xdr:colOff>0</xdr:colOff>
      <xdr:row>31</xdr:row>
      <xdr:rowOff>101600</xdr:rowOff>
    </xdr:to>
    <xdr:cxnSp macro="">
      <xdr:nvCxnSpPr>
        <xdr:cNvPr id="2" name="Root ">
          <a:extLst>
            <a:ext uri="{FF2B5EF4-FFF2-40B4-BE49-F238E27FC236}">
              <a16:creationId xmlns:a16="http://schemas.microsoft.com/office/drawing/2014/main" id="{42101F91-94C3-EA48-B827-DB8E58300C00}"/>
            </a:ext>
          </a:extLst>
        </xdr:cNvPr>
        <xdr:cNvCxnSpPr/>
      </xdr:nvCxnSpPr>
      <xdr:spPr>
        <a:xfrm flipH="1">
          <a:off x="736600" y="1727200"/>
          <a:ext cx="88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161925</xdr:colOff>
      <xdr:row>31</xdr:row>
      <xdr:rowOff>161925</xdr:rowOff>
    </xdr:to>
    <xdr:sp macro="" textlink="">
      <xdr:nvSpPr>
        <xdr:cNvPr id="3" name="TrNd ">
          <a:extLst>
            <a:ext uri="{FF2B5EF4-FFF2-40B4-BE49-F238E27FC236}">
              <a16:creationId xmlns:a16="http://schemas.microsoft.com/office/drawing/2014/main" id="{FCF16530-EEDA-2248-A91C-9581D4766943}"/>
            </a:ext>
          </a:extLst>
        </xdr:cNvPr>
        <xdr:cNvSpPr>
          <a:spLocks/>
        </xdr:cNvSpPr>
      </xdr:nvSpPr>
      <xdr:spPr>
        <a:xfrm>
          <a:off x="825500" y="16256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23</xdr:row>
      <xdr:rowOff>101600</xdr:rowOff>
    </xdr:from>
    <xdr:to>
      <xdr:col>6</xdr:col>
      <xdr:colOff>0</xdr:colOff>
      <xdr:row>23</xdr:row>
      <xdr:rowOff>101600</xdr:rowOff>
    </xdr:to>
    <xdr:cxnSp macro="">
      <xdr:nvCxnSpPr>
        <xdr:cNvPr id="5" name="Branch 1">
          <a:extLst>
            <a:ext uri="{FF2B5EF4-FFF2-40B4-BE49-F238E27FC236}">
              <a16:creationId xmlns:a16="http://schemas.microsoft.com/office/drawing/2014/main" id="{79CB2D8B-D0CB-4746-9D61-AEEAC6B31088}"/>
            </a:ext>
          </a:extLst>
        </xdr:cNvPr>
        <xdr:cNvCxnSpPr/>
      </xdr:nvCxnSpPr>
      <xdr:spPr>
        <a:xfrm>
          <a:off x="1308100" y="1727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101600</xdr:rowOff>
    </xdr:from>
    <xdr:to>
      <xdr:col>6</xdr:col>
      <xdr:colOff>0</xdr:colOff>
      <xdr:row>40</xdr:row>
      <xdr:rowOff>101600</xdr:rowOff>
    </xdr:to>
    <xdr:cxnSp macro="">
      <xdr:nvCxnSpPr>
        <xdr:cNvPr id="8" name="Branch 2">
          <a:extLst>
            <a:ext uri="{FF2B5EF4-FFF2-40B4-BE49-F238E27FC236}">
              <a16:creationId xmlns:a16="http://schemas.microsoft.com/office/drawing/2014/main" id="{E0A898C4-F096-2D42-B76F-D065C75F365E}"/>
            </a:ext>
          </a:extLst>
        </xdr:cNvPr>
        <xdr:cNvCxnSpPr/>
      </xdr:nvCxnSpPr>
      <xdr:spPr>
        <a:xfrm>
          <a:off x="1308100" y="2540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161925</xdr:colOff>
      <xdr:row>23</xdr:row>
      <xdr:rowOff>161925</xdr:rowOff>
    </xdr:to>
    <xdr:sp macro="" textlink="">
      <xdr:nvSpPr>
        <xdr:cNvPr id="10" name="TrNd 1">
          <a:extLst>
            <a:ext uri="{FF2B5EF4-FFF2-40B4-BE49-F238E27FC236}">
              <a16:creationId xmlns:a16="http://schemas.microsoft.com/office/drawing/2014/main" id="{FBF0B3BE-D341-8D4B-B881-FB8F83FBF680}"/>
            </a:ext>
          </a:extLst>
        </xdr:cNvPr>
        <xdr:cNvSpPr>
          <a:spLocks/>
        </xdr:cNvSpPr>
      </xdr:nvSpPr>
      <xdr:spPr>
        <a:xfrm>
          <a:off x="2870200" y="16256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17</xdr:row>
      <xdr:rowOff>101600</xdr:rowOff>
    </xdr:from>
    <xdr:to>
      <xdr:col>11</xdr:col>
      <xdr:colOff>0</xdr:colOff>
      <xdr:row>17</xdr:row>
      <xdr:rowOff>101600</xdr:rowOff>
    </xdr:to>
    <xdr:cxnSp macro="">
      <xdr:nvCxnSpPr>
        <xdr:cNvPr id="14" name="Branch 11">
          <a:extLst>
            <a:ext uri="{FF2B5EF4-FFF2-40B4-BE49-F238E27FC236}">
              <a16:creationId xmlns:a16="http://schemas.microsoft.com/office/drawing/2014/main" id="{62B5B669-3688-DE4E-85B6-17B88069A67F}"/>
            </a:ext>
          </a:extLst>
        </xdr:cNvPr>
        <xdr:cNvCxnSpPr/>
      </xdr:nvCxnSpPr>
      <xdr:spPr>
        <a:xfrm>
          <a:off x="3352800" y="1727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101600</xdr:rowOff>
    </xdr:from>
    <xdr:to>
      <xdr:col>11</xdr:col>
      <xdr:colOff>0</xdr:colOff>
      <xdr:row>30</xdr:row>
      <xdr:rowOff>101600</xdr:rowOff>
    </xdr:to>
    <xdr:cxnSp macro="">
      <xdr:nvCxnSpPr>
        <xdr:cNvPr id="17" name="Branch 12">
          <a:extLst>
            <a:ext uri="{FF2B5EF4-FFF2-40B4-BE49-F238E27FC236}">
              <a16:creationId xmlns:a16="http://schemas.microsoft.com/office/drawing/2014/main" id="{3D49D9B4-5855-8144-A145-722259BA2FDC}"/>
            </a:ext>
          </a:extLst>
        </xdr:cNvPr>
        <xdr:cNvCxnSpPr/>
      </xdr:nvCxnSpPr>
      <xdr:spPr>
        <a:xfrm>
          <a:off x="3352800" y="2540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101600</xdr:rowOff>
    </xdr:from>
    <xdr:to>
      <xdr:col>16</xdr:col>
      <xdr:colOff>0</xdr:colOff>
      <xdr:row>10</xdr:row>
      <xdr:rowOff>101600</xdr:rowOff>
    </xdr:to>
    <xdr:cxnSp macro="">
      <xdr:nvCxnSpPr>
        <xdr:cNvPr id="36" name="Branch 111">
          <a:extLst>
            <a:ext uri="{FF2B5EF4-FFF2-40B4-BE49-F238E27FC236}">
              <a16:creationId xmlns:a16="http://schemas.microsoft.com/office/drawing/2014/main" id="{ECB9363C-CA94-D74A-BDB6-E029DAC64C30}"/>
            </a:ext>
          </a:extLst>
        </xdr:cNvPr>
        <xdr:cNvCxnSpPr/>
      </xdr:nvCxnSpPr>
      <xdr:spPr>
        <a:xfrm>
          <a:off x="5397500" y="1727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</xdr:row>
      <xdr:rowOff>101600</xdr:rowOff>
    </xdr:from>
    <xdr:to>
      <xdr:col>16</xdr:col>
      <xdr:colOff>0</xdr:colOff>
      <xdr:row>18</xdr:row>
      <xdr:rowOff>101600</xdr:rowOff>
    </xdr:to>
    <xdr:cxnSp macro="">
      <xdr:nvCxnSpPr>
        <xdr:cNvPr id="39" name="Branch 112">
          <a:extLst>
            <a:ext uri="{FF2B5EF4-FFF2-40B4-BE49-F238E27FC236}">
              <a16:creationId xmlns:a16="http://schemas.microsoft.com/office/drawing/2014/main" id="{C3D4BFD3-A82B-5047-ABF9-6A5E955127A2}"/>
            </a:ext>
          </a:extLst>
        </xdr:cNvPr>
        <xdr:cNvCxnSpPr/>
      </xdr:nvCxnSpPr>
      <xdr:spPr>
        <a:xfrm>
          <a:off x="5397500" y="2540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161925</xdr:colOff>
      <xdr:row>17</xdr:row>
      <xdr:rowOff>161925</xdr:rowOff>
    </xdr:to>
    <xdr:sp macro="" textlink="">
      <xdr:nvSpPr>
        <xdr:cNvPr id="44" name="TrNd 11">
          <a:extLst>
            <a:ext uri="{FF2B5EF4-FFF2-40B4-BE49-F238E27FC236}">
              <a16:creationId xmlns:a16="http://schemas.microsoft.com/office/drawing/2014/main" id="{E9B4D02A-8D77-7248-8620-CF3A71E2958E}"/>
            </a:ext>
          </a:extLst>
        </xdr:cNvPr>
        <xdr:cNvSpPr>
          <a:spLocks/>
        </xdr:cNvSpPr>
      </xdr:nvSpPr>
      <xdr:spPr>
        <a:xfrm>
          <a:off x="4914900" y="20320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161925</xdr:colOff>
      <xdr:row>30</xdr:row>
      <xdr:rowOff>161925</xdr:rowOff>
    </xdr:to>
    <xdr:sp macro="" textlink="">
      <xdr:nvSpPr>
        <xdr:cNvPr id="45" name="TrNd 12">
          <a:extLst>
            <a:ext uri="{FF2B5EF4-FFF2-40B4-BE49-F238E27FC236}">
              <a16:creationId xmlns:a16="http://schemas.microsoft.com/office/drawing/2014/main" id="{5AFB09F5-0BC1-3A4F-9D00-F3542612B4E1}"/>
            </a:ext>
          </a:extLst>
        </xdr:cNvPr>
        <xdr:cNvSpPr>
          <a:spLocks/>
        </xdr:cNvSpPr>
      </xdr:nvSpPr>
      <xdr:spPr>
        <a:xfrm>
          <a:off x="4914900" y="32512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26</xdr:row>
      <xdr:rowOff>101600</xdr:rowOff>
    </xdr:from>
    <xdr:to>
      <xdr:col>16</xdr:col>
      <xdr:colOff>0</xdr:colOff>
      <xdr:row>26</xdr:row>
      <xdr:rowOff>101600</xdr:rowOff>
    </xdr:to>
    <xdr:cxnSp macro="">
      <xdr:nvCxnSpPr>
        <xdr:cNvPr id="51" name="Branch 121">
          <a:extLst>
            <a:ext uri="{FF2B5EF4-FFF2-40B4-BE49-F238E27FC236}">
              <a16:creationId xmlns:a16="http://schemas.microsoft.com/office/drawing/2014/main" id="{CEF07248-F17D-5749-996B-3CEBCEF2DCE0}"/>
            </a:ext>
          </a:extLst>
        </xdr:cNvPr>
        <xdr:cNvCxnSpPr/>
      </xdr:nvCxnSpPr>
      <xdr:spPr>
        <a:xfrm>
          <a:off x="5397500" y="3352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34</xdr:row>
      <xdr:rowOff>101600</xdr:rowOff>
    </xdr:from>
    <xdr:to>
      <xdr:col>16</xdr:col>
      <xdr:colOff>0</xdr:colOff>
      <xdr:row>34</xdr:row>
      <xdr:rowOff>101600</xdr:rowOff>
    </xdr:to>
    <xdr:cxnSp macro="">
      <xdr:nvCxnSpPr>
        <xdr:cNvPr id="54" name="Branch 122">
          <a:extLst>
            <a:ext uri="{FF2B5EF4-FFF2-40B4-BE49-F238E27FC236}">
              <a16:creationId xmlns:a16="http://schemas.microsoft.com/office/drawing/2014/main" id="{FB626900-9091-6645-900B-4FE2C27D1F71}"/>
            </a:ext>
          </a:extLst>
        </xdr:cNvPr>
        <xdr:cNvCxnSpPr/>
      </xdr:nvCxnSpPr>
      <xdr:spPr>
        <a:xfrm>
          <a:off x="5397500" y="4165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4763</xdr:rowOff>
    </xdr:from>
    <xdr:to>
      <xdr:col>21</xdr:col>
      <xdr:colOff>0</xdr:colOff>
      <xdr:row>40</xdr:row>
      <xdr:rowOff>157163</xdr:rowOff>
    </xdr:to>
    <xdr:cxnSp macro="">
      <xdr:nvCxnSpPr>
        <xdr:cNvPr id="59" name="Leaf 2">
          <a:extLst>
            <a:ext uri="{FF2B5EF4-FFF2-40B4-BE49-F238E27FC236}">
              <a16:creationId xmlns:a16="http://schemas.microsoft.com/office/drawing/2014/main" id="{1EA418C9-B1BF-6342-8B80-A93081270052}"/>
            </a:ext>
          </a:extLst>
        </xdr:cNvPr>
        <xdr:cNvCxnSpPr/>
      </xdr:nvCxnSpPr>
      <xdr:spPr>
        <a:xfrm>
          <a:off x="9004300" y="8132763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40</xdr:row>
      <xdr:rowOff>101600</xdr:rowOff>
    </xdr:from>
    <xdr:to>
      <xdr:col>21</xdr:col>
      <xdr:colOff>0</xdr:colOff>
      <xdr:row>40</xdr:row>
      <xdr:rowOff>101600</xdr:rowOff>
    </xdr:to>
    <xdr:cxnSp macro="">
      <xdr:nvCxnSpPr>
        <xdr:cNvPr id="60" name="XBranch 2">
          <a:extLst>
            <a:ext uri="{FF2B5EF4-FFF2-40B4-BE49-F238E27FC236}">
              <a16:creationId xmlns:a16="http://schemas.microsoft.com/office/drawing/2014/main" id="{5E839F50-0180-1544-B214-B062D0887C7C}"/>
            </a:ext>
          </a:extLst>
        </xdr:cNvPr>
        <xdr:cNvCxnSpPr/>
      </xdr:nvCxnSpPr>
      <xdr:spPr>
        <a:xfrm>
          <a:off x="2870200" y="8229600"/>
          <a:ext cx="6134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</xdr:row>
      <xdr:rowOff>101600</xdr:rowOff>
    </xdr:from>
    <xdr:to>
      <xdr:col>16</xdr:col>
      <xdr:colOff>0</xdr:colOff>
      <xdr:row>26</xdr:row>
      <xdr:rowOff>101600</xdr:rowOff>
    </xdr:to>
    <xdr:cxnSp macro="">
      <xdr:nvCxnSpPr>
        <xdr:cNvPr id="61" name="Branch 111">
          <a:extLst>
            <a:ext uri="{FF2B5EF4-FFF2-40B4-BE49-F238E27FC236}">
              <a16:creationId xmlns:a16="http://schemas.microsoft.com/office/drawing/2014/main" id="{E2A04C06-8C54-7E4B-A12B-E20398257F23}"/>
            </a:ext>
          </a:extLst>
        </xdr:cNvPr>
        <xdr:cNvCxnSpPr/>
      </xdr:nvCxnSpPr>
      <xdr:spPr>
        <a:xfrm>
          <a:off x="5397500" y="1727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</xdr:row>
      <xdr:rowOff>101600</xdr:rowOff>
    </xdr:from>
    <xdr:to>
      <xdr:col>16</xdr:col>
      <xdr:colOff>0</xdr:colOff>
      <xdr:row>26</xdr:row>
      <xdr:rowOff>101600</xdr:rowOff>
    </xdr:to>
    <xdr:cxnSp macro="">
      <xdr:nvCxnSpPr>
        <xdr:cNvPr id="62" name="Branch 111">
          <a:extLst>
            <a:ext uri="{FF2B5EF4-FFF2-40B4-BE49-F238E27FC236}">
              <a16:creationId xmlns:a16="http://schemas.microsoft.com/office/drawing/2014/main" id="{F180E2DA-CFA1-5D42-BC73-D989E674B7DB}"/>
            </a:ext>
          </a:extLst>
        </xdr:cNvPr>
        <xdr:cNvCxnSpPr/>
      </xdr:nvCxnSpPr>
      <xdr:spPr>
        <a:xfrm>
          <a:off x="5397500" y="1727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</xdr:row>
      <xdr:rowOff>101600</xdr:rowOff>
    </xdr:from>
    <xdr:to>
      <xdr:col>16</xdr:col>
      <xdr:colOff>0</xdr:colOff>
      <xdr:row>26</xdr:row>
      <xdr:rowOff>101600</xdr:rowOff>
    </xdr:to>
    <xdr:cxnSp macro="">
      <xdr:nvCxnSpPr>
        <xdr:cNvPr id="63" name="Branch 111">
          <a:extLst>
            <a:ext uri="{FF2B5EF4-FFF2-40B4-BE49-F238E27FC236}">
              <a16:creationId xmlns:a16="http://schemas.microsoft.com/office/drawing/2014/main" id="{A3BD30C4-F7EA-374E-86C1-FB1396E382D2}"/>
            </a:ext>
          </a:extLst>
        </xdr:cNvPr>
        <xdr:cNvCxnSpPr/>
      </xdr:nvCxnSpPr>
      <xdr:spPr>
        <a:xfrm>
          <a:off x="5397500" y="1727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</xdr:row>
      <xdr:rowOff>0</xdr:rowOff>
    </xdr:from>
    <xdr:to>
      <xdr:col>16</xdr:col>
      <xdr:colOff>161925</xdr:colOff>
      <xdr:row>10</xdr:row>
      <xdr:rowOff>161925</xdr:rowOff>
    </xdr:to>
    <xdr:sp macro="" textlink="">
      <xdr:nvSpPr>
        <xdr:cNvPr id="64" name="TrNd 111">
          <a:extLst>
            <a:ext uri="{FF2B5EF4-FFF2-40B4-BE49-F238E27FC236}">
              <a16:creationId xmlns:a16="http://schemas.microsoft.com/office/drawing/2014/main" id="{3DD77190-7323-F541-B690-4D4552A6277E}"/>
            </a:ext>
          </a:extLst>
        </xdr:cNvPr>
        <xdr:cNvSpPr>
          <a:spLocks/>
        </xdr:cNvSpPr>
      </xdr:nvSpPr>
      <xdr:spPr>
        <a:xfrm>
          <a:off x="6959600" y="16256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8</xdr:row>
      <xdr:rowOff>101600</xdr:rowOff>
    </xdr:from>
    <xdr:to>
      <xdr:col>18</xdr:col>
      <xdr:colOff>0</xdr:colOff>
      <xdr:row>10</xdr:row>
      <xdr:rowOff>101600</xdr:rowOff>
    </xdr:to>
    <xdr:cxnSp macro="">
      <xdr:nvCxnSpPr>
        <xdr:cNvPr id="71" name="FBranch 1111">
          <a:extLst>
            <a:ext uri="{FF2B5EF4-FFF2-40B4-BE49-F238E27FC236}">
              <a16:creationId xmlns:a16="http://schemas.microsoft.com/office/drawing/2014/main" id="{B2621089-E650-1C44-8533-D02598DDCE3D}"/>
            </a:ext>
          </a:extLst>
        </xdr:cNvPr>
        <xdr:cNvCxnSpPr/>
      </xdr:nvCxnSpPr>
      <xdr:spPr>
        <a:xfrm flipV="1">
          <a:off x="7150100" y="17272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101600</xdr:rowOff>
    </xdr:from>
    <xdr:to>
      <xdr:col>21</xdr:col>
      <xdr:colOff>0</xdr:colOff>
      <xdr:row>8</xdr:row>
      <xdr:rowOff>101600</xdr:rowOff>
    </xdr:to>
    <xdr:cxnSp macro="">
      <xdr:nvCxnSpPr>
        <xdr:cNvPr id="72" name="Branch 1111">
          <a:extLst>
            <a:ext uri="{FF2B5EF4-FFF2-40B4-BE49-F238E27FC236}">
              <a16:creationId xmlns:a16="http://schemas.microsoft.com/office/drawing/2014/main" id="{3A5C0177-8028-8C4E-8FD9-D3ECFAEF3927}"/>
            </a:ext>
          </a:extLst>
        </xdr:cNvPr>
        <xdr:cNvCxnSpPr/>
      </xdr:nvCxnSpPr>
      <xdr:spPr>
        <a:xfrm>
          <a:off x="7442200" y="1727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</xdr:row>
      <xdr:rowOff>25400</xdr:rowOff>
    </xdr:from>
    <xdr:to>
      <xdr:col>21</xdr:col>
      <xdr:colOff>0</xdr:colOff>
      <xdr:row>8</xdr:row>
      <xdr:rowOff>177800</xdr:rowOff>
    </xdr:to>
    <xdr:cxnSp macro="">
      <xdr:nvCxnSpPr>
        <xdr:cNvPr id="73" name="Leaf 1111">
          <a:extLst>
            <a:ext uri="{FF2B5EF4-FFF2-40B4-BE49-F238E27FC236}">
              <a16:creationId xmlns:a16="http://schemas.microsoft.com/office/drawing/2014/main" id="{39582ACB-1C52-EA46-9B2F-12498B5741E5}"/>
            </a:ext>
          </a:extLst>
        </xdr:cNvPr>
        <xdr:cNvCxnSpPr/>
      </xdr:nvCxnSpPr>
      <xdr:spPr>
        <a:xfrm>
          <a:off x="9004300" y="16510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</xdr:row>
      <xdr:rowOff>101600</xdr:rowOff>
    </xdr:from>
    <xdr:to>
      <xdr:col>18</xdr:col>
      <xdr:colOff>0</xdr:colOff>
      <xdr:row>12</xdr:row>
      <xdr:rowOff>101600</xdr:rowOff>
    </xdr:to>
    <xdr:cxnSp macro="">
      <xdr:nvCxnSpPr>
        <xdr:cNvPr id="74" name="FBranch 1112">
          <a:extLst>
            <a:ext uri="{FF2B5EF4-FFF2-40B4-BE49-F238E27FC236}">
              <a16:creationId xmlns:a16="http://schemas.microsoft.com/office/drawing/2014/main" id="{D312FDA5-BE1E-FD43-9408-5146CCDF645E}"/>
            </a:ext>
          </a:extLst>
        </xdr:cNvPr>
        <xdr:cNvCxnSpPr/>
      </xdr:nvCxnSpPr>
      <xdr:spPr>
        <a:xfrm>
          <a:off x="7150100" y="21336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101600</xdr:rowOff>
    </xdr:from>
    <xdr:to>
      <xdr:col>21</xdr:col>
      <xdr:colOff>0</xdr:colOff>
      <xdr:row>12</xdr:row>
      <xdr:rowOff>101600</xdr:rowOff>
    </xdr:to>
    <xdr:cxnSp macro="">
      <xdr:nvCxnSpPr>
        <xdr:cNvPr id="75" name="Branch 1112">
          <a:extLst>
            <a:ext uri="{FF2B5EF4-FFF2-40B4-BE49-F238E27FC236}">
              <a16:creationId xmlns:a16="http://schemas.microsoft.com/office/drawing/2014/main" id="{E15BAFDD-4C38-F74F-AFF6-B8E7BAD8C7EE}"/>
            </a:ext>
          </a:extLst>
        </xdr:cNvPr>
        <xdr:cNvCxnSpPr/>
      </xdr:nvCxnSpPr>
      <xdr:spPr>
        <a:xfrm>
          <a:off x="7442200" y="2540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</xdr:row>
      <xdr:rowOff>25400</xdr:rowOff>
    </xdr:from>
    <xdr:to>
      <xdr:col>21</xdr:col>
      <xdr:colOff>0</xdr:colOff>
      <xdr:row>12</xdr:row>
      <xdr:rowOff>177800</xdr:rowOff>
    </xdr:to>
    <xdr:cxnSp macro="">
      <xdr:nvCxnSpPr>
        <xdr:cNvPr id="76" name="Leaf 1112">
          <a:extLst>
            <a:ext uri="{FF2B5EF4-FFF2-40B4-BE49-F238E27FC236}">
              <a16:creationId xmlns:a16="http://schemas.microsoft.com/office/drawing/2014/main" id="{DD0C0ED9-2A86-E343-B6AF-50822E0DE54E}"/>
            </a:ext>
          </a:extLst>
        </xdr:cNvPr>
        <xdr:cNvCxnSpPr/>
      </xdr:nvCxnSpPr>
      <xdr:spPr>
        <a:xfrm>
          <a:off x="9004300" y="24638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18</xdr:row>
      <xdr:rowOff>0</xdr:rowOff>
    </xdr:from>
    <xdr:to>
      <xdr:col>16</xdr:col>
      <xdr:colOff>161925</xdr:colOff>
      <xdr:row>18</xdr:row>
      <xdr:rowOff>161925</xdr:rowOff>
    </xdr:to>
    <xdr:sp macro="" textlink="">
      <xdr:nvSpPr>
        <xdr:cNvPr id="80" name="TrNd 112">
          <a:extLst>
            <a:ext uri="{FF2B5EF4-FFF2-40B4-BE49-F238E27FC236}">
              <a16:creationId xmlns:a16="http://schemas.microsoft.com/office/drawing/2014/main" id="{C463844B-145E-8B45-90ED-BD56B4D50217}"/>
            </a:ext>
          </a:extLst>
        </xdr:cNvPr>
        <xdr:cNvSpPr>
          <a:spLocks/>
        </xdr:cNvSpPr>
      </xdr:nvSpPr>
      <xdr:spPr>
        <a:xfrm>
          <a:off x="6959600" y="32512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10</xdr:row>
      <xdr:rowOff>101600</xdr:rowOff>
    </xdr:from>
    <xdr:to>
      <xdr:col>13</xdr:col>
      <xdr:colOff>0</xdr:colOff>
      <xdr:row>17</xdr:row>
      <xdr:rowOff>80963</xdr:rowOff>
    </xdr:to>
    <xdr:cxnSp macro="">
      <xdr:nvCxnSpPr>
        <xdr:cNvPr id="81" name="FBranch 111">
          <a:extLst>
            <a:ext uri="{FF2B5EF4-FFF2-40B4-BE49-F238E27FC236}">
              <a16:creationId xmlns:a16="http://schemas.microsoft.com/office/drawing/2014/main" id="{A2DAF4DD-D367-3542-B6C0-1FA1957521AB}"/>
            </a:ext>
          </a:extLst>
        </xdr:cNvPr>
        <xdr:cNvCxnSpPr/>
      </xdr:nvCxnSpPr>
      <xdr:spPr>
        <a:xfrm flipV="1">
          <a:off x="5105400" y="2133600"/>
          <a:ext cx="292100" cy="1401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</xdr:row>
      <xdr:rowOff>80963</xdr:rowOff>
    </xdr:from>
    <xdr:to>
      <xdr:col>13</xdr:col>
      <xdr:colOff>0</xdr:colOff>
      <xdr:row>18</xdr:row>
      <xdr:rowOff>101600</xdr:rowOff>
    </xdr:to>
    <xdr:cxnSp macro="">
      <xdr:nvCxnSpPr>
        <xdr:cNvPr id="82" name="FBranch 112">
          <a:extLst>
            <a:ext uri="{FF2B5EF4-FFF2-40B4-BE49-F238E27FC236}">
              <a16:creationId xmlns:a16="http://schemas.microsoft.com/office/drawing/2014/main" id="{44136EEE-0FF2-5547-ADD0-DBC25350A8B8}"/>
            </a:ext>
          </a:extLst>
        </xdr:cNvPr>
        <xdr:cNvCxnSpPr/>
      </xdr:nvCxnSpPr>
      <xdr:spPr>
        <a:xfrm>
          <a:off x="5105400" y="3535363"/>
          <a:ext cx="292100" cy="2238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16</xdr:row>
      <xdr:rowOff>101600</xdr:rowOff>
    </xdr:from>
    <xdr:to>
      <xdr:col>18</xdr:col>
      <xdr:colOff>0</xdr:colOff>
      <xdr:row>18</xdr:row>
      <xdr:rowOff>101600</xdr:rowOff>
    </xdr:to>
    <xdr:cxnSp macro="">
      <xdr:nvCxnSpPr>
        <xdr:cNvPr id="87" name="FBranch 1121">
          <a:extLst>
            <a:ext uri="{FF2B5EF4-FFF2-40B4-BE49-F238E27FC236}">
              <a16:creationId xmlns:a16="http://schemas.microsoft.com/office/drawing/2014/main" id="{FB337F19-5C21-A445-9DFE-1AD16DD0A67A}"/>
            </a:ext>
          </a:extLst>
        </xdr:cNvPr>
        <xdr:cNvCxnSpPr/>
      </xdr:nvCxnSpPr>
      <xdr:spPr>
        <a:xfrm flipV="1">
          <a:off x="7150100" y="33528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101600</xdr:rowOff>
    </xdr:from>
    <xdr:to>
      <xdr:col>21</xdr:col>
      <xdr:colOff>0</xdr:colOff>
      <xdr:row>16</xdr:row>
      <xdr:rowOff>101600</xdr:rowOff>
    </xdr:to>
    <xdr:cxnSp macro="">
      <xdr:nvCxnSpPr>
        <xdr:cNvPr id="88" name="Branch 1121">
          <a:extLst>
            <a:ext uri="{FF2B5EF4-FFF2-40B4-BE49-F238E27FC236}">
              <a16:creationId xmlns:a16="http://schemas.microsoft.com/office/drawing/2014/main" id="{D4301DF4-B5AB-0640-A5DA-2CE85C2CFF85}"/>
            </a:ext>
          </a:extLst>
        </xdr:cNvPr>
        <xdr:cNvCxnSpPr/>
      </xdr:nvCxnSpPr>
      <xdr:spPr>
        <a:xfrm>
          <a:off x="7442200" y="3352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</xdr:row>
      <xdr:rowOff>25400</xdr:rowOff>
    </xdr:from>
    <xdr:to>
      <xdr:col>21</xdr:col>
      <xdr:colOff>0</xdr:colOff>
      <xdr:row>16</xdr:row>
      <xdr:rowOff>177800</xdr:rowOff>
    </xdr:to>
    <xdr:cxnSp macro="">
      <xdr:nvCxnSpPr>
        <xdr:cNvPr id="89" name="Leaf 1121">
          <a:extLst>
            <a:ext uri="{FF2B5EF4-FFF2-40B4-BE49-F238E27FC236}">
              <a16:creationId xmlns:a16="http://schemas.microsoft.com/office/drawing/2014/main" id="{37BD24F4-DF93-844C-BBD1-F580A09F93D2}"/>
            </a:ext>
          </a:extLst>
        </xdr:cNvPr>
        <xdr:cNvCxnSpPr/>
      </xdr:nvCxnSpPr>
      <xdr:spPr>
        <a:xfrm>
          <a:off x="9004300" y="32766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101600</xdr:rowOff>
    </xdr:from>
    <xdr:to>
      <xdr:col>18</xdr:col>
      <xdr:colOff>0</xdr:colOff>
      <xdr:row>20</xdr:row>
      <xdr:rowOff>101600</xdr:rowOff>
    </xdr:to>
    <xdr:cxnSp macro="">
      <xdr:nvCxnSpPr>
        <xdr:cNvPr id="90" name="FBranch 1122">
          <a:extLst>
            <a:ext uri="{FF2B5EF4-FFF2-40B4-BE49-F238E27FC236}">
              <a16:creationId xmlns:a16="http://schemas.microsoft.com/office/drawing/2014/main" id="{D42E512F-576E-0047-839F-FCD9E00C7D88}"/>
            </a:ext>
          </a:extLst>
        </xdr:cNvPr>
        <xdr:cNvCxnSpPr/>
      </xdr:nvCxnSpPr>
      <xdr:spPr>
        <a:xfrm>
          <a:off x="7150100" y="37592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20</xdr:row>
      <xdr:rowOff>101600</xdr:rowOff>
    </xdr:from>
    <xdr:to>
      <xdr:col>21</xdr:col>
      <xdr:colOff>0</xdr:colOff>
      <xdr:row>20</xdr:row>
      <xdr:rowOff>101600</xdr:rowOff>
    </xdr:to>
    <xdr:cxnSp macro="">
      <xdr:nvCxnSpPr>
        <xdr:cNvPr id="91" name="Branch 1122">
          <a:extLst>
            <a:ext uri="{FF2B5EF4-FFF2-40B4-BE49-F238E27FC236}">
              <a16:creationId xmlns:a16="http://schemas.microsoft.com/office/drawing/2014/main" id="{31BF88FD-B22C-3947-A3F7-599009DDDECE}"/>
            </a:ext>
          </a:extLst>
        </xdr:cNvPr>
        <xdr:cNvCxnSpPr/>
      </xdr:nvCxnSpPr>
      <xdr:spPr>
        <a:xfrm>
          <a:off x="7442200" y="4165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25400</xdr:rowOff>
    </xdr:from>
    <xdr:to>
      <xdr:col>21</xdr:col>
      <xdr:colOff>0</xdr:colOff>
      <xdr:row>20</xdr:row>
      <xdr:rowOff>177800</xdr:rowOff>
    </xdr:to>
    <xdr:cxnSp macro="">
      <xdr:nvCxnSpPr>
        <xdr:cNvPr id="92" name="Leaf 1122">
          <a:extLst>
            <a:ext uri="{FF2B5EF4-FFF2-40B4-BE49-F238E27FC236}">
              <a16:creationId xmlns:a16="http://schemas.microsoft.com/office/drawing/2014/main" id="{ABF2BCDB-4C22-0B4F-91AB-2AF04274AF17}"/>
            </a:ext>
          </a:extLst>
        </xdr:cNvPr>
        <xdr:cNvCxnSpPr/>
      </xdr:nvCxnSpPr>
      <xdr:spPr>
        <a:xfrm>
          <a:off x="9004300" y="40894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26</xdr:row>
      <xdr:rowOff>0</xdr:rowOff>
    </xdr:from>
    <xdr:to>
      <xdr:col>16</xdr:col>
      <xdr:colOff>161925</xdr:colOff>
      <xdr:row>26</xdr:row>
      <xdr:rowOff>161925</xdr:rowOff>
    </xdr:to>
    <xdr:sp macro="" textlink="">
      <xdr:nvSpPr>
        <xdr:cNvPr id="93" name="TrNd 121">
          <a:extLst>
            <a:ext uri="{FF2B5EF4-FFF2-40B4-BE49-F238E27FC236}">
              <a16:creationId xmlns:a16="http://schemas.microsoft.com/office/drawing/2014/main" id="{7165BA1F-31DA-B643-B79E-137A00E69138}"/>
            </a:ext>
          </a:extLst>
        </xdr:cNvPr>
        <xdr:cNvSpPr>
          <a:spLocks/>
        </xdr:cNvSpPr>
      </xdr:nvSpPr>
      <xdr:spPr>
        <a:xfrm>
          <a:off x="6959600" y="48768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17</xdr:row>
      <xdr:rowOff>101600</xdr:rowOff>
    </xdr:from>
    <xdr:to>
      <xdr:col>8</xdr:col>
      <xdr:colOff>0</xdr:colOff>
      <xdr:row>23</xdr:row>
      <xdr:rowOff>80963</xdr:rowOff>
    </xdr:to>
    <xdr:cxnSp macro="">
      <xdr:nvCxnSpPr>
        <xdr:cNvPr id="96" name="FBranch 11">
          <a:extLst>
            <a:ext uri="{FF2B5EF4-FFF2-40B4-BE49-F238E27FC236}">
              <a16:creationId xmlns:a16="http://schemas.microsoft.com/office/drawing/2014/main" id="{0200DB31-933E-F24A-B920-2BE55F73FB25}"/>
            </a:ext>
          </a:extLst>
        </xdr:cNvPr>
        <xdr:cNvCxnSpPr/>
      </xdr:nvCxnSpPr>
      <xdr:spPr>
        <a:xfrm flipV="1">
          <a:off x="3060700" y="3556000"/>
          <a:ext cx="292100" cy="11985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80963</xdr:rowOff>
    </xdr:from>
    <xdr:to>
      <xdr:col>8</xdr:col>
      <xdr:colOff>0</xdr:colOff>
      <xdr:row>30</xdr:row>
      <xdr:rowOff>101600</xdr:rowOff>
    </xdr:to>
    <xdr:cxnSp macro="">
      <xdr:nvCxnSpPr>
        <xdr:cNvPr id="97" name="FBranch 12">
          <a:extLst>
            <a:ext uri="{FF2B5EF4-FFF2-40B4-BE49-F238E27FC236}">
              <a16:creationId xmlns:a16="http://schemas.microsoft.com/office/drawing/2014/main" id="{0C7A558E-A71B-364B-9F2A-D7F52754EF44}"/>
            </a:ext>
          </a:extLst>
        </xdr:cNvPr>
        <xdr:cNvCxnSpPr/>
      </xdr:nvCxnSpPr>
      <xdr:spPr>
        <a:xfrm>
          <a:off x="3060700" y="4754563"/>
          <a:ext cx="292100" cy="12398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24</xdr:row>
      <xdr:rowOff>101600</xdr:rowOff>
    </xdr:from>
    <xdr:to>
      <xdr:col>18</xdr:col>
      <xdr:colOff>0</xdr:colOff>
      <xdr:row>26</xdr:row>
      <xdr:rowOff>101600</xdr:rowOff>
    </xdr:to>
    <xdr:cxnSp macro="">
      <xdr:nvCxnSpPr>
        <xdr:cNvPr id="100" name="FBranch 1211">
          <a:extLst>
            <a:ext uri="{FF2B5EF4-FFF2-40B4-BE49-F238E27FC236}">
              <a16:creationId xmlns:a16="http://schemas.microsoft.com/office/drawing/2014/main" id="{06102AE1-2A54-554D-BBC3-4D6D3921773B}"/>
            </a:ext>
          </a:extLst>
        </xdr:cNvPr>
        <xdr:cNvCxnSpPr/>
      </xdr:nvCxnSpPr>
      <xdr:spPr>
        <a:xfrm flipV="1">
          <a:off x="7150100" y="49784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24</xdr:row>
      <xdr:rowOff>101600</xdr:rowOff>
    </xdr:from>
    <xdr:to>
      <xdr:col>21</xdr:col>
      <xdr:colOff>0</xdr:colOff>
      <xdr:row>24</xdr:row>
      <xdr:rowOff>101600</xdr:rowOff>
    </xdr:to>
    <xdr:cxnSp macro="">
      <xdr:nvCxnSpPr>
        <xdr:cNvPr id="101" name="Branch 1211">
          <a:extLst>
            <a:ext uri="{FF2B5EF4-FFF2-40B4-BE49-F238E27FC236}">
              <a16:creationId xmlns:a16="http://schemas.microsoft.com/office/drawing/2014/main" id="{9B529A6E-43C6-204A-B7B6-696F6B93A58A}"/>
            </a:ext>
          </a:extLst>
        </xdr:cNvPr>
        <xdr:cNvCxnSpPr/>
      </xdr:nvCxnSpPr>
      <xdr:spPr>
        <a:xfrm>
          <a:off x="7442200" y="4978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24</xdr:row>
      <xdr:rowOff>25400</xdr:rowOff>
    </xdr:from>
    <xdr:to>
      <xdr:col>21</xdr:col>
      <xdr:colOff>0</xdr:colOff>
      <xdr:row>24</xdr:row>
      <xdr:rowOff>177800</xdr:rowOff>
    </xdr:to>
    <xdr:cxnSp macro="">
      <xdr:nvCxnSpPr>
        <xdr:cNvPr id="102" name="Leaf 1211">
          <a:extLst>
            <a:ext uri="{FF2B5EF4-FFF2-40B4-BE49-F238E27FC236}">
              <a16:creationId xmlns:a16="http://schemas.microsoft.com/office/drawing/2014/main" id="{17A17CD5-8E8C-1A4C-9897-26803A00D0E5}"/>
            </a:ext>
          </a:extLst>
        </xdr:cNvPr>
        <xdr:cNvCxnSpPr/>
      </xdr:nvCxnSpPr>
      <xdr:spPr>
        <a:xfrm>
          <a:off x="9004300" y="49022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26</xdr:row>
      <xdr:rowOff>101600</xdr:rowOff>
    </xdr:from>
    <xdr:to>
      <xdr:col>18</xdr:col>
      <xdr:colOff>0</xdr:colOff>
      <xdr:row>28</xdr:row>
      <xdr:rowOff>101600</xdr:rowOff>
    </xdr:to>
    <xdr:cxnSp macro="">
      <xdr:nvCxnSpPr>
        <xdr:cNvPr id="103" name="FBranch 1212">
          <a:extLst>
            <a:ext uri="{FF2B5EF4-FFF2-40B4-BE49-F238E27FC236}">
              <a16:creationId xmlns:a16="http://schemas.microsoft.com/office/drawing/2014/main" id="{315A1CFB-13DB-0846-9350-FE576240C94D}"/>
            </a:ext>
          </a:extLst>
        </xdr:cNvPr>
        <xdr:cNvCxnSpPr/>
      </xdr:nvCxnSpPr>
      <xdr:spPr>
        <a:xfrm>
          <a:off x="7150100" y="53848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28</xdr:row>
      <xdr:rowOff>101600</xdr:rowOff>
    </xdr:from>
    <xdr:to>
      <xdr:col>21</xdr:col>
      <xdr:colOff>0</xdr:colOff>
      <xdr:row>28</xdr:row>
      <xdr:rowOff>101600</xdr:rowOff>
    </xdr:to>
    <xdr:cxnSp macro="">
      <xdr:nvCxnSpPr>
        <xdr:cNvPr id="104" name="Branch 1212">
          <a:extLst>
            <a:ext uri="{FF2B5EF4-FFF2-40B4-BE49-F238E27FC236}">
              <a16:creationId xmlns:a16="http://schemas.microsoft.com/office/drawing/2014/main" id="{550A60D4-CF5C-E64D-BEE8-4530FD03789B}"/>
            </a:ext>
          </a:extLst>
        </xdr:cNvPr>
        <xdr:cNvCxnSpPr/>
      </xdr:nvCxnSpPr>
      <xdr:spPr>
        <a:xfrm>
          <a:off x="7442200" y="5791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28</xdr:row>
      <xdr:rowOff>25400</xdr:rowOff>
    </xdr:from>
    <xdr:to>
      <xdr:col>21</xdr:col>
      <xdr:colOff>0</xdr:colOff>
      <xdr:row>28</xdr:row>
      <xdr:rowOff>177800</xdr:rowOff>
    </xdr:to>
    <xdr:cxnSp macro="">
      <xdr:nvCxnSpPr>
        <xdr:cNvPr id="105" name="Leaf 1212">
          <a:extLst>
            <a:ext uri="{FF2B5EF4-FFF2-40B4-BE49-F238E27FC236}">
              <a16:creationId xmlns:a16="http://schemas.microsoft.com/office/drawing/2014/main" id="{57F26E67-11EF-5345-B807-2DCFC6BAC69C}"/>
            </a:ext>
          </a:extLst>
        </xdr:cNvPr>
        <xdr:cNvCxnSpPr/>
      </xdr:nvCxnSpPr>
      <xdr:spPr>
        <a:xfrm>
          <a:off x="9004300" y="57150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34</xdr:row>
      <xdr:rowOff>0</xdr:rowOff>
    </xdr:from>
    <xdr:to>
      <xdr:col>16</xdr:col>
      <xdr:colOff>161925</xdr:colOff>
      <xdr:row>34</xdr:row>
      <xdr:rowOff>161925</xdr:rowOff>
    </xdr:to>
    <xdr:sp macro="" textlink="">
      <xdr:nvSpPr>
        <xdr:cNvPr id="106" name="TrNd 122">
          <a:extLst>
            <a:ext uri="{FF2B5EF4-FFF2-40B4-BE49-F238E27FC236}">
              <a16:creationId xmlns:a16="http://schemas.microsoft.com/office/drawing/2014/main" id="{201ED13D-A510-D049-A4EA-CF49D685B159}"/>
            </a:ext>
          </a:extLst>
        </xdr:cNvPr>
        <xdr:cNvSpPr>
          <a:spLocks/>
        </xdr:cNvSpPr>
      </xdr:nvSpPr>
      <xdr:spPr>
        <a:xfrm>
          <a:off x="6959600" y="65024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26</xdr:row>
      <xdr:rowOff>101600</xdr:rowOff>
    </xdr:from>
    <xdr:to>
      <xdr:col>13</xdr:col>
      <xdr:colOff>0</xdr:colOff>
      <xdr:row>30</xdr:row>
      <xdr:rowOff>80963</xdr:rowOff>
    </xdr:to>
    <xdr:cxnSp macro="">
      <xdr:nvCxnSpPr>
        <xdr:cNvPr id="107" name="FBranch 121">
          <a:extLst>
            <a:ext uri="{FF2B5EF4-FFF2-40B4-BE49-F238E27FC236}">
              <a16:creationId xmlns:a16="http://schemas.microsoft.com/office/drawing/2014/main" id="{5DB8E2E5-5DD7-604C-A24A-F4B095AC89AD}"/>
            </a:ext>
          </a:extLst>
        </xdr:cNvPr>
        <xdr:cNvCxnSpPr/>
      </xdr:nvCxnSpPr>
      <xdr:spPr>
        <a:xfrm flipV="1">
          <a:off x="5105400" y="5384800"/>
          <a:ext cx="292100" cy="792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80963</xdr:rowOff>
    </xdr:from>
    <xdr:to>
      <xdr:col>13</xdr:col>
      <xdr:colOff>0</xdr:colOff>
      <xdr:row>34</xdr:row>
      <xdr:rowOff>101600</xdr:rowOff>
    </xdr:to>
    <xdr:cxnSp macro="">
      <xdr:nvCxnSpPr>
        <xdr:cNvPr id="108" name="FBranch 122">
          <a:extLst>
            <a:ext uri="{FF2B5EF4-FFF2-40B4-BE49-F238E27FC236}">
              <a16:creationId xmlns:a16="http://schemas.microsoft.com/office/drawing/2014/main" id="{009BDC3A-58D5-304D-AB21-ADFCFAEA1538}"/>
            </a:ext>
          </a:extLst>
        </xdr:cNvPr>
        <xdr:cNvCxnSpPr/>
      </xdr:nvCxnSpPr>
      <xdr:spPr>
        <a:xfrm>
          <a:off x="5105400" y="6176963"/>
          <a:ext cx="292100" cy="833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101600</xdr:rowOff>
    </xdr:from>
    <xdr:to>
      <xdr:col>3</xdr:col>
      <xdr:colOff>0</xdr:colOff>
      <xdr:row>31</xdr:row>
      <xdr:rowOff>80963</xdr:rowOff>
    </xdr:to>
    <xdr:cxnSp macro="">
      <xdr:nvCxnSpPr>
        <xdr:cNvPr id="109" name="FBranch 1">
          <a:extLst>
            <a:ext uri="{FF2B5EF4-FFF2-40B4-BE49-F238E27FC236}">
              <a16:creationId xmlns:a16="http://schemas.microsoft.com/office/drawing/2014/main" id="{6F928782-09BD-AA42-80B4-F59C884207BE}"/>
            </a:ext>
          </a:extLst>
        </xdr:cNvPr>
        <xdr:cNvCxnSpPr/>
      </xdr:nvCxnSpPr>
      <xdr:spPr>
        <a:xfrm flipV="1">
          <a:off x="1016000" y="4775200"/>
          <a:ext cx="292100" cy="1604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80963</xdr:rowOff>
    </xdr:from>
    <xdr:to>
      <xdr:col>3</xdr:col>
      <xdr:colOff>0</xdr:colOff>
      <xdr:row>40</xdr:row>
      <xdr:rowOff>101600</xdr:rowOff>
    </xdr:to>
    <xdr:cxnSp macro="">
      <xdr:nvCxnSpPr>
        <xdr:cNvPr id="110" name="FBranch 2">
          <a:extLst>
            <a:ext uri="{FF2B5EF4-FFF2-40B4-BE49-F238E27FC236}">
              <a16:creationId xmlns:a16="http://schemas.microsoft.com/office/drawing/2014/main" id="{1823FDA6-960A-2644-A69B-863D9E1B06FA}"/>
            </a:ext>
          </a:extLst>
        </xdr:cNvPr>
        <xdr:cNvCxnSpPr/>
      </xdr:nvCxnSpPr>
      <xdr:spPr>
        <a:xfrm>
          <a:off x="1016000" y="6380163"/>
          <a:ext cx="292100" cy="1849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32</xdr:row>
      <xdr:rowOff>101600</xdr:rowOff>
    </xdr:from>
    <xdr:to>
      <xdr:col>18</xdr:col>
      <xdr:colOff>0</xdr:colOff>
      <xdr:row>34</xdr:row>
      <xdr:rowOff>101600</xdr:rowOff>
    </xdr:to>
    <xdr:cxnSp macro="">
      <xdr:nvCxnSpPr>
        <xdr:cNvPr id="111" name="FBranch 1221">
          <a:extLst>
            <a:ext uri="{FF2B5EF4-FFF2-40B4-BE49-F238E27FC236}">
              <a16:creationId xmlns:a16="http://schemas.microsoft.com/office/drawing/2014/main" id="{3B7FDA2C-2C73-6946-8277-9A27C5E5CCC0}"/>
            </a:ext>
          </a:extLst>
        </xdr:cNvPr>
        <xdr:cNvCxnSpPr/>
      </xdr:nvCxnSpPr>
      <xdr:spPr>
        <a:xfrm flipV="1">
          <a:off x="7150100" y="66040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32</xdr:row>
      <xdr:rowOff>101600</xdr:rowOff>
    </xdr:from>
    <xdr:to>
      <xdr:col>21</xdr:col>
      <xdr:colOff>0</xdr:colOff>
      <xdr:row>32</xdr:row>
      <xdr:rowOff>101600</xdr:rowOff>
    </xdr:to>
    <xdr:cxnSp macro="">
      <xdr:nvCxnSpPr>
        <xdr:cNvPr id="112" name="Branch 1221">
          <a:extLst>
            <a:ext uri="{FF2B5EF4-FFF2-40B4-BE49-F238E27FC236}">
              <a16:creationId xmlns:a16="http://schemas.microsoft.com/office/drawing/2014/main" id="{17B37FB9-728C-D34E-82B5-9D23F5B4F9D0}"/>
            </a:ext>
          </a:extLst>
        </xdr:cNvPr>
        <xdr:cNvCxnSpPr/>
      </xdr:nvCxnSpPr>
      <xdr:spPr>
        <a:xfrm>
          <a:off x="7442200" y="6604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32</xdr:row>
      <xdr:rowOff>25400</xdr:rowOff>
    </xdr:from>
    <xdr:to>
      <xdr:col>21</xdr:col>
      <xdr:colOff>0</xdr:colOff>
      <xdr:row>32</xdr:row>
      <xdr:rowOff>177800</xdr:rowOff>
    </xdr:to>
    <xdr:cxnSp macro="">
      <xdr:nvCxnSpPr>
        <xdr:cNvPr id="113" name="Leaf 1221">
          <a:extLst>
            <a:ext uri="{FF2B5EF4-FFF2-40B4-BE49-F238E27FC236}">
              <a16:creationId xmlns:a16="http://schemas.microsoft.com/office/drawing/2014/main" id="{07D8C6ED-20A8-B342-A722-659CF3F4B5A9}"/>
            </a:ext>
          </a:extLst>
        </xdr:cNvPr>
        <xdr:cNvCxnSpPr/>
      </xdr:nvCxnSpPr>
      <xdr:spPr>
        <a:xfrm>
          <a:off x="9004300" y="65278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34</xdr:row>
      <xdr:rowOff>101600</xdr:rowOff>
    </xdr:from>
    <xdr:to>
      <xdr:col>18</xdr:col>
      <xdr:colOff>0</xdr:colOff>
      <xdr:row>36</xdr:row>
      <xdr:rowOff>101600</xdr:rowOff>
    </xdr:to>
    <xdr:cxnSp macro="">
      <xdr:nvCxnSpPr>
        <xdr:cNvPr id="114" name="FBranch 1222">
          <a:extLst>
            <a:ext uri="{FF2B5EF4-FFF2-40B4-BE49-F238E27FC236}">
              <a16:creationId xmlns:a16="http://schemas.microsoft.com/office/drawing/2014/main" id="{D5A1172E-1AA3-2642-9EAA-0632043481C5}"/>
            </a:ext>
          </a:extLst>
        </xdr:cNvPr>
        <xdr:cNvCxnSpPr/>
      </xdr:nvCxnSpPr>
      <xdr:spPr>
        <a:xfrm>
          <a:off x="7150100" y="70104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36</xdr:row>
      <xdr:rowOff>101600</xdr:rowOff>
    </xdr:from>
    <xdr:to>
      <xdr:col>21</xdr:col>
      <xdr:colOff>0</xdr:colOff>
      <xdr:row>36</xdr:row>
      <xdr:rowOff>101600</xdr:rowOff>
    </xdr:to>
    <xdr:cxnSp macro="">
      <xdr:nvCxnSpPr>
        <xdr:cNvPr id="115" name="Branch 1222">
          <a:extLst>
            <a:ext uri="{FF2B5EF4-FFF2-40B4-BE49-F238E27FC236}">
              <a16:creationId xmlns:a16="http://schemas.microsoft.com/office/drawing/2014/main" id="{3AC1A224-D0CB-0240-AEE7-3D3C69319553}"/>
            </a:ext>
          </a:extLst>
        </xdr:cNvPr>
        <xdr:cNvCxnSpPr/>
      </xdr:nvCxnSpPr>
      <xdr:spPr>
        <a:xfrm>
          <a:off x="7442200" y="7416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36</xdr:row>
      <xdr:rowOff>25400</xdr:rowOff>
    </xdr:from>
    <xdr:to>
      <xdr:col>21</xdr:col>
      <xdr:colOff>0</xdr:colOff>
      <xdr:row>36</xdr:row>
      <xdr:rowOff>177800</xdr:rowOff>
    </xdr:to>
    <xdr:cxnSp macro="">
      <xdr:nvCxnSpPr>
        <xdr:cNvPr id="116" name="Leaf 1222">
          <a:extLst>
            <a:ext uri="{FF2B5EF4-FFF2-40B4-BE49-F238E27FC236}">
              <a16:creationId xmlns:a16="http://schemas.microsoft.com/office/drawing/2014/main" id="{3C9A8380-87FB-8641-889A-C9EFC054A159}"/>
            </a:ext>
          </a:extLst>
        </xdr:cNvPr>
        <xdr:cNvCxnSpPr/>
      </xdr:nvCxnSpPr>
      <xdr:spPr>
        <a:xfrm>
          <a:off x="9004300" y="73406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101600</xdr:rowOff>
    </xdr:from>
    <xdr:to>
      <xdr:col>21</xdr:col>
      <xdr:colOff>0</xdr:colOff>
      <xdr:row>16</xdr:row>
      <xdr:rowOff>101600</xdr:rowOff>
    </xdr:to>
    <xdr:cxnSp macro="">
      <xdr:nvCxnSpPr>
        <xdr:cNvPr id="117" name="Branch 1111">
          <a:extLst>
            <a:ext uri="{FF2B5EF4-FFF2-40B4-BE49-F238E27FC236}">
              <a16:creationId xmlns:a16="http://schemas.microsoft.com/office/drawing/2014/main" id="{21F8626D-E084-FF42-91F3-61EA0ED2B3D3}"/>
            </a:ext>
          </a:extLst>
        </xdr:cNvPr>
        <xdr:cNvCxnSpPr/>
      </xdr:nvCxnSpPr>
      <xdr:spPr>
        <a:xfrm>
          <a:off x="7442200" y="1727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24</xdr:row>
      <xdr:rowOff>101600</xdr:rowOff>
    </xdr:from>
    <xdr:to>
      <xdr:col>21</xdr:col>
      <xdr:colOff>0</xdr:colOff>
      <xdr:row>24</xdr:row>
      <xdr:rowOff>101600</xdr:rowOff>
    </xdr:to>
    <xdr:cxnSp macro="">
      <xdr:nvCxnSpPr>
        <xdr:cNvPr id="118" name="Branch 1111">
          <a:extLst>
            <a:ext uri="{FF2B5EF4-FFF2-40B4-BE49-F238E27FC236}">
              <a16:creationId xmlns:a16="http://schemas.microsoft.com/office/drawing/2014/main" id="{5236ABEB-FF78-554D-884E-EA02C6970FCC}"/>
            </a:ext>
          </a:extLst>
        </xdr:cNvPr>
        <xdr:cNvCxnSpPr/>
      </xdr:nvCxnSpPr>
      <xdr:spPr>
        <a:xfrm>
          <a:off x="7442200" y="1727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32</xdr:row>
      <xdr:rowOff>101600</xdr:rowOff>
    </xdr:from>
    <xdr:to>
      <xdr:col>21</xdr:col>
      <xdr:colOff>0</xdr:colOff>
      <xdr:row>32</xdr:row>
      <xdr:rowOff>101600</xdr:rowOff>
    </xdr:to>
    <xdr:cxnSp macro="">
      <xdr:nvCxnSpPr>
        <xdr:cNvPr id="119" name="Branch 1111">
          <a:extLst>
            <a:ext uri="{FF2B5EF4-FFF2-40B4-BE49-F238E27FC236}">
              <a16:creationId xmlns:a16="http://schemas.microsoft.com/office/drawing/2014/main" id="{C4BEF7D1-7BD3-8841-B7EB-7B7CC3B70B64}"/>
            </a:ext>
          </a:extLst>
        </xdr:cNvPr>
        <xdr:cNvCxnSpPr/>
      </xdr:nvCxnSpPr>
      <xdr:spPr>
        <a:xfrm>
          <a:off x="7442200" y="1727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736600</xdr:colOff>
      <xdr:row>29</xdr:row>
      <xdr:rowOff>101600</xdr:rowOff>
    </xdr:from>
    <xdr:to>
      <xdr:col>1</xdr:col>
      <xdr:colOff>0</xdr:colOff>
      <xdr:row>29</xdr:row>
      <xdr:rowOff>101600</xdr:rowOff>
    </xdr:to>
    <xdr:cxnSp macro="">
      <xdr:nvCxnSpPr>
        <xdr:cNvPr id="2" name="Root ">
          <a:extLst>
            <a:ext uri="{FF2B5EF4-FFF2-40B4-BE49-F238E27FC236}">
              <a16:creationId xmlns:a16="http://schemas.microsoft.com/office/drawing/2014/main" id="{2F41E871-0513-F843-86E5-E49BF83B7BA7}"/>
            </a:ext>
          </a:extLst>
        </xdr:cNvPr>
        <xdr:cNvCxnSpPr/>
      </xdr:nvCxnSpPr>
      <xdr:spPr>
        <a:xfrm flipH="1">
          <a:off x="736600" y="3149600"/>
          <a:ext cx="88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0</xdr:rowOff>
    </xdr:from>
    <xdr:to>
      <xdr:col>1</xdr:col>
      <xdr:colOff>161925</xdr:colOff>
      <xdr:row>29</xdr:row>
      <xdr:rowOff>161925</xdr:rowOff>
    </xdr:to>
    <xdr:sp macro="" textlink="">
      <xdr:nvSpPr>
        <xdr:cNvPr id="3" name="TrNd ">
          <a:extLst>
            <a:ext uri="{FF2B5EF4-FFF2-40B4-BE49-F238E27FC236}">
              <a16:creationId xmlns:a16="http://schemas.microsoft.com/office/drawing/2014/main" id="{5D037FBA-88E2-DD47-B7AD-795FC0F24CC1}"/>
            </a:ext>
          </a:extLst>
        </xdr:cNvPr>
        <xdr:cNvSpPr>
          <a:spLocks/>
        </xdr:cNvSpPr>
      </xdr:nvSpPr>
      <xdr:spPr>
        <a:xfrm>
          <a:off x="825500" y="30480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21</xdr:row>
      <xdr:rowOff>101600</xdr:rowOff>
    </xdr:from>
    <xdr:to>
      <xdr:col>6</xdr:col>
      <xdr:colOff>0</xdr:colOff>
      <xdr:row>21</xdr:row>
      <xdr:rowOff>101600</xdr:rowOff>
    </xdr:to>
    <xdr:cxnSp macro="">
      <xdr:nvCxnSpPr>
        <xdr:cNvPr id="5" name="Branch 1">
          <a:extLst>
            <a:ext uri="{FF2B5EF4-FFF2-40B4-BE49-F238E27FC236}">
              <a16:creationId xmlns:a16="http://schemas.microsoft.com/office/drawing/2014/main" id="{B27E1A5E-E374-4A40-B85F-039102DBDF56}"/>
            </a:ext>
          </a:extLst>
        </xdr:cNvPr>
        <xdr:cNvCxnSpPr/>
      </xdr:nvCxnSpPr>
      <xdr:spPr>
        <a:xfrm>
          <a:off x="1308100" y="3149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101600</xdr:rowOff>
    </xdr:from>
    <xdr:to>
      <xdr:col>6</xdr:col>
      <xdr:colOff>0</xdr:colOff>
      <xdr:row>37</xdr:row>
      <xdr:rowOff>101600</xdr:rowOff>
    </xdr:to>
    <xdr:cxnSp macro="">
      <xdr:nvCxnSpPr>
        <xdr:cNvPr id="8" name="Branch 2">
          <a:extLst>
            <a:ext uri="{FF2B5EF4-FFF2-40B4-BE49-F238E27FC236}">
              <a16:creationId xmlns:a16="http://schemas.microsoft.com/office/drawing/2014/main" id="{684BB7F9-20BE-9C4F-A44F-148665D4B5E4}"/>
            </a:ext>
          </a:extLst>
        </xdr:cNvPr>
        <xdr:cNvCxnSpPr/>
      </xdr:nvCxnSpPr>
      <xdr:spPr>
        <a:xfrm>
          <a:off x="1308100" y="3962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6</xdr:col>
      <xdr:colOff>161925</xdr:colOff>
      <xdr:row>21</xdr:row>
      <xdr:rowOff>161925</xdr:rowOff>
    </xdr:to>
    <xdr:sp macro="" textlink="">
      <xdr:nvSpPr>
        <xdr:cNvPr id="10" name="TrNd 1">
          <a:extLst>
            <a:ext uri="{FF2B5EF4-FFF2-40B4-BE49-F238E27FC236}">
              <a16:creationId xmlns:a16="http://schemas.microsoft.com/office/drawing/2014/main" id="{89C05AE4-EF69-EE4A-922B-47399E5D6960}"/>
            </a:ext>
          </a:extLst>
        </xdr:cNvPr>
        <xdr:cNvSpPr>
          <a:spLocks/>
        </xdr:cNvSpPr>
      </xdr:nvSpPr>
      <xdr:spPr>
        <a:xfrm>
          <a:off x="2870200" y="30480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17</xdr:row>
      <xdr:rowOff>101600</xdr:rowOff>
    </xdr:from>
    <xdr:to>
      <xdr:col>11</xdr:col>
      <xdr:colOff>0</xdr:colOff>
      <xdr:row>17</xdr:row>
      <xdr:rowOff>101600</xdr:rowOff>
    </xdr:to>
    <xdr:cxnSp macro="">
      <xdr:nvCxnSpPr>
        <xdr:cNvPr id="14" name="Branch 11">
          <a:extLst>
            <a:ext uri="{FF2B5EF4-FFF2-40B4-BE49-F238E27FC236}">
              <a16:creationId xmlns:a16="http://schemas.microsoft.com/office/drawing/2014/main" id="{828AEE86-1FCB-BF46-A7A2-AEE5A3C36D53}"/>
            </a:ext>
          </a:extLst>
        </xdr:cNvPr>
        <xdr:cNvCxnSpPr/>
      </xdr:nvCxnSpPr>
      <xdr:spPr>
        <a:xfrm>
          <a:off x="3352800" y="3149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101600</xdr:rowOff>
    </xdr:from>
    <xdr:to>
      <xdr:col>11</xdr:col>
      <xdr:colOff>0</xdr:colOff>
      <xdr:row>25</xdr:row>
      <xdr:rowOff>101600</xdr:rowOff>
    </xdr:to>
    <xdr:cxnSp macro="">
      <xdr:nvCxnSpPr>
        <xdr:cNvPr id="17" name="Branch 12">
          <a:extLst>
            <a:ext uri="{FF2B5EF4-FFF2-40B4-BE49-F238E27FC236}">
              <a16:creationId xmlns:a16="http://schemas.microsoft.com/office/drawing/2014/main" id="{A678ED8F-808A-AA4F-B335-A9C7946E1D5A}"/>
            </a:ext>
          </a:extLst>
        </xdr:cNvPr>
        <xdr:cNvCxnSpPr/>
      </xdr:nvCxnSpPr>
      <xdr:spPr>
        <a:xfrm>
          <a:off x="3352800" y="3962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</xdr:row>
      <xdr:rowOff>0</xdr:rowOff>
    </xdr:from>
    <xdr:to>
      <xdr:col>6</xdr:col>
      <xdr:colOff>161925</xdr:colOff>
      <xdr:row>37</xdr:row>
      <xdr:rowOff>161925</xdr:rowOff>
    </xdr:to>
    <xdr:sp macro="" textlink="">
      <xdr:nvSpPr>
        <xdr:cNvPr id="20" name="TrNd 2">
          <a:extLst>
            <a:ext uri="{FF2B5EF4-FFF2-40B4-BE49-F238E27FC236}">
              <a16:creationId xmlns:a16="http://schemas.microsoft.com/office/drawing/2014/main" id="{A68EE4E8-F4D2-AA44-89F5-9CAC76A7A65E}"/>
            </a:ext>
          </a:extLst>
        </xdr:cNvPr>
        <xdr:cNvSpPr>
          <a:spLocks/>
        </xdr:cNvSpPr>
      </xdr:nvSpPr>
      <xdr:spPr>
        <a:xfrm>
          <a:off x="2870200" y="46736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33</xdr:row>
      <xdr:rowOff>101600</xdr:rowOff>
    </xdr:from>
    <xdr:to>
      <xdr:col>11</xdr:col>
      <xdr:colOff>0</xdr:colOff>
      <xdr:row>33</xdr:row>
      <xdr:rowOff>101600</xdr:rowOff>
    </xdr:to>
    <xdr:cxnSp macro="">
      <xdr:nvCxnSpPr>
        <xdr:cNvPr id="24" name="Branch 21">
          <a:extLst>
            <a:ext uri="{FF2B5EF4-FFF2-40B4-BE49-F238E27FC236}">
              <a16:creationId xmlns:a16="http://schemas.microsoft.com/office/drawing/2014/main" id="{7F1FA26B-C940-7B45-9605-8D1B3BE0706B}"/>
            </a:ext>
          </a:extLst>
        </xdr:cNvPr>
        <xdr:cNvCxnSpPr/>
      </xdr:nvCxnSpPr>
      <xdr:spPr>
        <a:xfrm>
          <a:off x="3352800" y="4775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41</xdr:row>
      <xdr:rowOff>101600</xdr:rowOff>
    </xdr:from>
    <xdr:to>
      <xdr:col>11</xdr:col>
      <xdr:colOff>0</xdr:colOff>
      <xdr:row>41</xdr:row>
      <xdr:rowOff>101600</xdr:rowOff>
    </xdr:to>
    <xdr:cxnSp macro="">
      <xdr:nvCxnSpPr>
        <xdr:cNvPr id="27" name="Branch 22">
          <a:extLst>
            <a:ext uri="{FF2B5EF4-FFF2-40B4-BE49-F238E27FC236}">
              <a16:creationId xmlns:a16="http://schemas.microsoft.com/office/drawing/2014/main" id="{4DF17DD7-BBF9-DC40-ABFE-750746C47AD6}"/>
            </a:ext>
          </a:extLst>
        </xdr:cNvPr>
        <xdr:cNvCxnSpPr/>
      </xdr:nvCxnSpPr>
      <xdr:spPr>
        <a:xfrm>
          <a:off x="3352800" y="5588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161925</xdr:colOff>
      <xdr:row>17</xdr:row>
      <xdr:rowOff>161925</xdr:rowOff>
    </xdr:to>
    <xdr:sp macro="" textlink="">
      <xdr:nvSpPr>
        <xdr:cNvPr id="29" name="TrNd 11">
          <a:extLst>
            <a:ext uri="{FF2B5EF4-FFF2-40B4-BE49-F238E27FC236}">
              <a16:creationId xmlns:a16="http://schemas.microsoft.com/office/drawing/2014/main" id="{E2279B0A-805B-634C-A1D5-A550BCBD23FC}"/>
            </a:ext>
          </a:extLst>
        </xdr:cNvPr>
        <xdr:cNvSpPr>
          <a:spLocks/>
        </xdr:cNvSpPr>
      </xdr:nvSpPr>
      <xdr:spPr>
        <a:xfrm>
          <a:off x="4914900" y="30480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15</xdr:row>
      <xdr:rowOff>101600</xdr:rowOff>
    </xdr:from>
    <xdr:to>
      <xdr:col>13</xdr:col>
      <xdr:colOff>0</xdr:colOff>
      <xdr:row>17</xdr:row>
      <xdr:rowOff>101600</xdr:rowOff>
    </xdr:to>
    <xdr:cxnSp macro="">
      <xdr:nvCxnSpPr>
        <xdr:cNvPr id="34" name="FBranch 111">
          <a:extLst>
            <a:ext uri="{FF2B5EF4-FFF2-40B4-BE49-F238E27FC236}">
              <a16:creationId xmlns:a16="http://schemas.microsoft.com/office/drawing/2014/main" id="{3B5903D0-7683-B643-8DDB-0466B945255E}"/>
            </a:ext>
          </a:extLst>
        </xdr:cNvPr>
        <xdr:cNvCxnSpPr/>
      </xdr:nvCxnSpPr>
      <xdr:spPr>
        <a:xfrm flipV="1">
          <a:off x="5105400" y="31496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101600</xdr:rowOff>
    </xdr:from>
    <xdr:to>
      <xdr:col>16</xdr:col>
      <xdr:colOff>0</xdr:colOff>
      <xdr:row>15</xdr:row>
      <xdr:rowOff>101600</xdr:rowOff>
    </xdr:to>
    <xdr:cxnSp macro="">
      <xdr:nvCxnSpPr>
        <xdr:cNvPr id="35" name="Branch 111">
          <a:extLst>
            <a:ext uri="{FF2B5EF4-FFF2-40B4-BE49-F238E27FC236}">
              <a16:creationId xmlns:a16="http://schemas.microsoft.com/office/drawing/2014/main" id="{0B4CBA0C-2244-CE49-B380-13D3802D781A}"/>
            </a:ext>
          </a:extLst>
        </xdr:cNvPr>
        <xdr:cNvCxnSpPr/>
      </xdr:nvCxnSpPr>
      <xdr:spPr>
        <a:xfrm>
          <a:off x="5397500" y="3149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</xdr:row>
      <xdr:rowOff>25400</xdr:rowOff>
    </xdr:from>
    <xdr:to>
      <xdr:col>16</xdr:col>
      <xdr:colOff>0</xdr:colOff>
      <xdr:row>15</xdr:row>
      <xdr:rowOff>177800</xdr:rowOff>
    </xdr:to>
    <xdr:cxnSp macro="">
      <xdr:nvCxnSpPr>
        <xdr:cNvPr id="36" name="Leaf 111">
          <a:extLst>
            <a:ext uri="{FF2B5EF4-FFF2-40B4-BE49-F238E27FC236}">
              <a16:creationId xmlns:a16="http://schemas.microsoft.com/office/drawing/2014/main" id="{22364835-A5A5-4149-AA7B-778E89DD4D8C}"/>
            </a:ext>
          </a:extLst>
        </xdr:cNvPr>
        <xdr:cNvCxnSpPr/>
      </xdr:nvCxnSpPr>
      <xdr:spPr>
        <a:xfrm>
          <a:off x="6959600" y="30734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</xdr:row>
      <xdr:rowOff>101600</xdr:rowOff>
    </xdr:from>
    <xdr:to>
      <xdr:col>13</xdr:col>
      <xdr:colOff>0</xdr:colOff>
      <xdr:row>19</xdr:row>
      <xdr:rowOff>101600</xdr:rowOff>
    </xdr:to>
    <xdr:cxnSp macro="">
      <xdr:nvCxnSpPr>
        <xdr:cNvPr id="37" name="FBranch 112">
          <a:extLst>
            <a:ext uri="{FF2B5EF4-FFF2-40B4-BE49-F238E27FC236}">
              <a16:creationId xmlns:a16="http://schemas.microsoft.com/office/drawing/2014/main" id="{DA626398-48E5-E847-A011-D4F0A557A4F1}"/>
            </a:ext>
          </a:extLst>
        </xdr:cNvPr>
        <xdr:cNvCxnSpPr/>
      </xdr:nvCxnSpPr>
      <xdr:spPr>
        <a:xfrm>
          <a:off x="5105400" y="35560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101600</xdr:rowOff>
    </xdr:from>
    <xdr:to>
      <xdr:col>16</xdr:col>
      <xdr:colOff>0</xdr:colOff>
      <xdr:row>19</xdr:row>
      <xdr:rowOff>101600</xdr:rowOff>
    </xdr:to>
    <xdr:cxnSp macro="">
      <xdr:nvCxnSpPr>
        <xdr:cNvPr id="38" name="Branch 112">
          <a:extLst>
            <a:ext uri="{FF2B5EF4-FFF2-40B4-BE49-F238E27FC236}">
              <a16:creationId xmlns:a16="http://schemas.microsoft.com/office/drawing/2014/main" id="{C72D3C6B-6978-8A46-904E-8F0F470F5144}"/>
            </a:ext>
          </a:extLst>
        </xdr:cNvPr>
        <xdr:cNvCxnSpPr/>
      </xdr:nvCxnSpPr>
      <xdr:spPr>
        <a:xfrm>
          <a:off x="5397500" y="3962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19</xdr:row>
      <xdr:rowOff>25400</xdr:rowOff>
    </xdr:from>
    <xdr:to>
      <xdr:col>16</xdr:col>
      <xdr:colOff>0</xdr:colOff>
      <xdr:row>19</xdr:row>
      <xdr:rowOff>177800</xdr:rowOff>
    </xdr:to>
    <xdr:cxnSp macro="">
      <xdr:nvCxnSpPr>
        <xdr:cNvPr id="39" name="Leaf 112">
          <a:extLst>
            <a:ext uri="{FF2B5EF4-FFF2-40B4-BE49-F238E27FC236}">
              <a16:creationId xmlns:a16="http://schemas.microsoft.com/office/drawing/2014/main" id="{6B69592D-41BB-B541-B948-F9387BAF0857}"/>
            </a:ext>
          </a:extLst>
        </xdr:cNvPr>
        <xdr:cNvCxnSpPr/>
      </xdr:nvCxnSpPr>
      <xdr:spPr>
        <a:xfrm>
          <a:off x="6959600" y="38862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0</xdr:rowOff>
    </xdr:from>
    <xdr:to>
      <xdr:col>11</xdr:col>
      <xdr:colOff>161925</xdr:colOff>
      <xdr:row>25</xdr:row>
      <xdr:rowOff>161925</xdr:rowOff>
    </xdr:to>
    <xdr:sp macro="" textlink="">
      <xdr:nvSpPr>
        <xdr:cNvPr id="43" name="TrNd 12">
          <a:extLst>
            <a:ext uri="{FF2B5EF4-FFF2-40B4-BE49-F238E27FC236}">
              <a16:creationId xmlns:a16="http://schemas.microsoft.com/office/drawing/2014/main" id="{B351E0FB-6D3B-6C40-BDCC-EA68448FC431}"/>
            </a:ext>
          </a:extLst>
        </xdr:cNvPr>
        <xdr:cNvSpPr>
          <a:spLocks/>
        </xdr:cNvSpPr>
      </xdr:nvSpPr>
      <xdr:spPr>
        <a:xfrm>
          <a:off x="4914900" y="46736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17</xdr:row>
      <xdr:rowOff>101600</xdr:rowOff>
    </xdr:from>
    <xdr:to>
      <xdr:col>8</xdr:col>
      <xdr:colOff>0</xdr:colOff>
      <xdr:row>21</xdr:row>
      <xdr:rowOff>80963</xdr:rowOff>
    </xdr:to>
    <xdr:cxnSp macro="">
      <xdr:nvCxnSpPr>
        <xdr:cNvPr id="44" name="FBranch 11">
          <a:extLst>
            <a:ext uri="{FF2B5EF4-FFF2-40B4-BE49-F238E27FC236}">
              <a16:creationId xmlns:a16="http://schemas.microsoft.com/office/drawing/2014/main" id="{4D8D36E9-B03D-5D47-9F7D-511CEEBE26B0}"/>
            </a:ext>
          </a:extLst>
        </xdr:cNvPr>
        <xdr:cNvCxnSpPr/>
      </xdr:nvCxnSpPr>
      <xdr:spPr>
        <a:xfrm flipV="1">
          <a:off x="3060700" y="3556000"/>
          <a:ext cx="292100" cy="792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</xdr:row>
      <xdr:rowOff>80963</xdr:rowOff>
    </xdr:from>
    <xdr:to>
      <xdr:col>8</xdr:col>
      <xdr:colOff>0</xdr:colOff>
      <xdr:row>25</xdr:row>
      <xdr:rowOff>101600</xdr:rowOff>
    </xdr:to>
    <xdr:cxnSp macro="">
      <xdr:nvCxnSpPr>
        <xdr:cNvPr id="45" name="FBranch 12">
          <a:extLst>
            <a:ext uri="{FF2B5EF4-FFF2-40B4-BE49-F238E27FC236}">
              <a16:creationId xmlns:a16="http://schemas.microsoft.com/office/drawing/2014/main" id="{9D1B45DA-554D-DC4F-A54D-2B3DF3ED882C}"/>
            </a:ext>
          </a:extLst>
        </xdr:cNvPr>
        <xdr:cNvCxnSpPr/>
      </xdr:nvCxnSpPr>
      <xdr:spPr>
        <a:xfrm>
          <a:off x="3060700" y="4348163"/>
          <a:ext cx="292100" cy="833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101600</xdr:rowOff>
    </xdr:from>
    <xdr:to>
      <xdr:col>13</xdr:col>
      <xdr:colOff>0</xdr:colOff>
      <xdr:row>25</xdr:row>
      <xdr:rowOff>101600</xdr:rowOff>
    </xdr:to>
    <xdr:cxnSp macro="">
      <xdr:nvCxnSpPr>
        <xdr:cNvPr id="48" name="FBranch 121">
          <a:extLst>
            <a:ext uri="{FF2B5EF4-FFF2-40B4-BE49-F238E27FC236}">
              <a16:creationId xmlns:a16="http://schemas.microsoft.com/office/drawing/2014/main" id="{ED0FF735-8020-5E46-9654-D94194B1ACE9}"/>
            </a:ext>
          </a:extLst>
        </xdr:cNvPr>
        <xdr:cNvCxnSpPr/>
      </xdr:nvCxnSpPr>
      <xdr:spPr>
        <a:xfrm flipV="1">
          <a:off x="5105400" y="47752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101600</xdr:rowOff>
    </xdr:from>
    <xdr:to>
      <xdr:col>16</xdr:col>
      <xdr:colOff>0</xdr:colOff>
      <xdr:row>23</xdr:row>
      <xdr:rowOff>101600</xdr:rowOff>
    </xdr:to>
    <xdr:cxnSp macro="">
      <xdr:nvCxnSpPr>
        <xdr:cNvPr id="49" name="Branch 121">
          <a:extLst>
            <a:ext uri="{FF2B5EF4-FFF2-40B4-BE49-F238E27FC236}">
              <a16:creationId xmlns:a16="http://schemas.microsoft.com/office/drawing/2014/main" id="{F990B35C-B3E1-A348-A6C4-159EF916336C}"/>
            </a:ext>
          </a:extLst>
        </xdr:cNvPr>
        <xdr:cNvCxnSpPr/>
      </xdr:nvCxnSpPr>
      <xdr:spPr>
        <a:xfrm>
          <a:off x="5397500" y="4775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23</xdr:row>
      <xdr:rowOff>25400</xdr:rowOff>
    </xdr:from>
    <xdr:to>
      <xdr:col>16</xdr:col>
      <xdr:colOff>0</xdr:colOff>
      <xdr:row>23</xdr:row>
      <xdr:rowOff>177800</xdr:rowOff>
    </xdr:to>
    <xdr:cxnSp macro="">
      <xdr:nvCxnSpPr>
        <xdr:cNvPr id="50" name="Leaf 121">
          <a:extLst>
            <a:ext uri="{FF2B5EF4-FFF2-40B4-BE49-F238E27FC236}">
              <a16:creationId xmlns:a16="http://schemas.microsoft.com/office/drawing/2014/main" id="{64084C2C-4FF6-A942-A1A4-ACED0780AC8A}"/>
            </a:ext>
          </a:extLst>
        </xdr:cNvPr>
        <xdr:cNvCxnSpPr/>
      </xdr:nvCxnSpPr>
      <xdr:spPr>
        <a:xfrm>
          <a:off x="6959600" y="46990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</xdr:row>
      <xdr:rowOff>101600</xdr:rowOff>
    </xdr:from>
    <xdr:to>
      <xdr:col>13</xdr:col>
      <xdr:colOff>0</xdr:colOff>
      <xdr:row>27</xdr:row>
      <xdr:rowOff>101600</xdr:rowOff>
    </xdr:to>
    <xdr:cxnSp macro="">
      <xdr:nvCxnSpPr>
        <xdr:cNvPr id="51" name="FBranch 122">
          <a:extLst>
            <a:ext uri="{FF2B5EF4-FFF2-40B4-BE49-F238E27FC236}">
              <a16:creationId xmlns:a16="http://schemas.microsoft.com/office/drawing/2014/main" id="{2A020162-E322-0F40-9565-CD670C07B9EC}"/>
            </a:ext>
          </a:extLst>
        </xdr:cNvPr>
        <xdr:cNvCxnSpPr/>
      </xdr:nvCxnSpPr>
      <xdr:spPr>
        <a:xfrm>
          <a:off x="5105400" y="51816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101600</xdr:rowOff>
    </xdr:from>
    <xdr:to>
      <xdr:col>16</xdr:col>
      <xdr:colOff>0</xdr:colOff>
      <xdr:row>27</xdr:row>
      <xdr:rowOff>101600</xdr:rowOff>
    </xdr:to>
    <xdr:cxnSp macro="">
      <xdr:nvCxnSpPr>
        <xdr:cNvPr id="52" name="Branch 122">
          <a:extLst>
            <a:ext uri="{FF2B5EF4-FFF2-40B4-BE49-F238E27FC236}">
              <a16:creationId xmlns:a16="http://schemas.microsoft.com/office/drawing/2014/main" id="{5FF73690-216C-114F-B9CA-839097FE9A84}"/>
            </a:ext>
          </a:extLst>
        </xdr:cNvPr>
        <xdr:cNvCxnSpPr/>
      </xdr:nvCxnSpPr>
      <xdr:spPr>
        <a:xfrm>
          <a:off x="5397500" y="55880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27</xdr:row>
      <xdr:rowOff>25400</xdr:rowOff>
    </xdr:from>
    <xdr:to>
      <xdr:col>16</xdr:col>
      <xdr:colOff>0</xdr:colOff>
      <xdr:row>27</xdr:row>
      <xdr:rowOff>177800</xdr:rowOff>
    </xdr:to>
    <xdr:cxnSp macro="">
      <xdr:nvCxnSpPr>
        <xdr:cNvPr id="53" name="Leaf 122">
          <a:extLst>
            <a:ext uri="{FF2B5EF4-FFF2-40B4-BE49-F238E27FC236}">
              <a16:creationId xmlns:a16="http://schemas.microsoft.com/office/drawing/2014/main" id="{C3A4854D-041C-B84F-BBE2-C4D8465684E7}"/>
            </a:ext>
          </a:extLst>
        </xdr:cNvPr>
        <xdr:cNvCxnSpPr/>
      </xdr:nvCxnSpPr>
      <xdr:spPr>
        <a:xfrm>
          <a:off x="6959600" y="55118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33</xdr:row>
      <xdr:rowOff>0</xdr:rowOff>
    </xdr:from>
    <xdr:to>
      <xdr:col>11</xdr:col>
      <xdr:colOff>161925</xdr:colOff>
      <xdr:row>33</xdr:row>
      <xdr:rowOff>161925</xdr:rowOff>
    </xdr:to>
    <xdr:sp macro="" textlink="">
      <xdr:nvSpPr>
        <xdr:cNvPr id="54" name="TrNd 21">
          <a:extLst>
            <a:ext uri="{FF2B5EF4-FFF2-40B4-BE49-F238E27FC236}">
              <a16:creationId xmlns:a16="http://schemas.microsoft.com/office/drawing/2014/main" id="{D72EF3F1-2FA8-CB49-9A97-6644DF7A22CA}"/>
            </a:ext>
          </a:extLst>
        </xdr:cNvPr>
        <xdr:cNvSpPr>
          <a:spLocks/>
        </xdr:cNvSpPr>
      </xdr:nvSpPr>
      <xdr:spPr>
        <a:xfrm>
          <a:off x="4914900" y="62992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21</xdr:row>
      <xdr:rowOff>101600</xdr:rowOff>
    </xdr:from>
    <xdr:to>
      <xdr:col>3</xdr:col>
      <xdr:colOff>0</xdr:colOff>
      <xdr:row>29</xdr:row>
      <xdr:rowOff>80963</xdr:rowOff>
    </xdr:to>
    <xdr:cxnSp macro="">
      <xdr:nvCxnSpPr>
        <xdr:cNvPr id="57" name="FBranch 1">
          <a:extLst>
            <a:ext uri="{FF2B5EF4-FFF2-40B4-BE49-F238E27FC236}">
              <a16:creationId xmlns:a16="http://schemas.microsoft.com/office/drawing/2014/main" id="{4993825A-DE96-BE48-B94A-3DD503022191}"/>
            </a:ext>
          </a:extLst>
        </xdr:cNvPr>
        <xdr:cNvCxnSpPr/>
      </xdr:nvCxnSpPr>
      <xdr:spPr>
        <a:xfrm flipV="1">
          <a:off x="1016000" y="4368800"/>
          <a:ext cx="292100" cy="1604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80963</xdr:rowOff>
    </xdr:from>
    <xdr:to>
      <xdr:col>3</xdr:col>
      <xdr:colOff>0</xdr:colOff>
      <xdr:row>37</xdr:row>
      <xdr:rowOff>101600</xdr:rowOff>
    </xdr:to>
    <xdr:cxnSp macro="">
      <xdr:nvCxnSpPr>
        <xdr:cNvPr id="58" name="FBranch 2">
          <a:extLst>
            <a:ext uri="{FF2B5EF4-FFF2-40B4-BE49-F238E27FC236}">
              <a16:creationId xmlns:a16="http://schemas.microsoft.com/office/drawing/2014/main" id="{907BE613-0E8E-2A41-9144-1E87D3F51004}"/>
            </a:ext>
          </a:extLst>
        </xdr:cNvPr>
        <xdr:cNvCxnSpPr/>
      </xdr:nvCxnSpPr>
      <xdr:spPr>
        <a:xfrm>
          <a:off x="1016000" y="5973763"/>
          <a:ext cx="292100" cy="1443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31</xdr:row>
      <xdr:rowOff>101600</xdr:rowOff>
    </xdr:from>
    <xdr:to>
      <xdr:col>13</xdr:col>
      <xdr:colOff>0</xdr:colOff>
      <xdr:row>33</xdr:row>
      <xdr:rowOff>101600</xdr:rowOff>
    </xdr:to>
    <xdr:cxnSp macro="">
      <xdr:nvCxnSpPr>
        <xdr:cNvPr id="59" name="FBranch 211">
          <a:extLst>
            <a:ext uri="{FF2B5EF4-FFF2-40B4-BE49-F238E27FC236}">
              <a16:creationId xmlns:a16="http://schemas.microsoft.com/office/drawing/2014/main" id="{B75DE443-AE91-CB43-A068-60741C95F706}"/>
            </a:ext>
          </a:extLst>
        </xdr:cNvPr>
        <xdr:cNvCxnSpPr/>
      </xdr:nvCxnSpPr>
      <xdr:spPr>
        <a:xfrm flipV="1">
          <a:off x="5105400" y="64008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31</xdr:row>
      <xdr:rowOff>101600</xdr:rowOff>
    </xdr:from>
    <xdr:to>
      <xdr:col>16</xdr:col>
      <xdr:colOff>0</xdr:colOff>
      <xdr:row>31</xdr:row>
      <xdr:rowOff>101600</xdr:rowOff>
    </xdr:to>
    <xdr:cxnSp macro="">
      <xdr:nvCxnSpPr>
        <xdr:cNvPr id="60" name="Branch 211">
          <a:extLst>
            <a:ext uri="{FF2B5EF4-FFF2-40B4-BE49-F238E27FC236}">
              <a16:creationId xmlns:a16="http://schemas.microsoft.com/office/drawing/2014/main" id="{3CC39E8A-D9ED-EC48-8532-165F210CD266}"/>
            </a:ext>
          </a:extLst>
        </xdr:cNvPr>
        <xdr:cNvCxnSpPr/>
      </xdr:nvCxnSpPr>
      <xdr:spPr>
        <a:xfrm>
          <a:off x="5397500" y="64008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31</xdr:row>
      <xdr:rowOff>25400</xdr:rowOff>
    </xdr:from>
    <xdr:to>
      <xdr:col>16</xdr:col>
      <xdr:colOff>0</xdr:colOff>
      <xdr:row>31</xdr:row>
      <xdr:rowOff>177800</xdr:rowOff>
    </xdr:to>
    <xdr:cxnSp macro="">
      <xdr:nvCxnSpPr>
        <xdr:cNvPr id="61" name="Leaf 211">
          <a:extLst>
            <a:ext uri="{FF2B5EF4-FFF2-40B4-BE49-F238E27FC236}">
              <a16:creationId xmlns:a16="http://schemas.microsoft.com/office/drawing/2014/main" id="{B6E9671F-9C43-A54E-91BA-5CF5D142E5BB}"/>
            </a:ext>
          </a:extLst>
        </xdr:cNvPr>
        <xdr:cNvCxnSpPr/>
      </xdr:nvCxnSpPr>
      <xdr:spPr>
        <a:xfrm>
          <a:off x="6959600" y="63246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33</xdr:row>
      <xdr:rowOff>101600</xdr:rowOff>
    </xdr:from>
    <xdr:to>
      <xdr:col>13</xdr:col>
      <xdr:colOff>0</xdr:colOff>
      <xdr:row>35</xdr:row>
      <xdr:rowOff>101600</xdr:rowOff>
    </xdr:to>
    <xdr:cxnSp macro="">
      <xdr:nvCxnSpPr>
        <xdr:cNvPr id="62" name="FBranch 212">
          <a:extLst>
            <a:ext uri="{FF2B5EF4-FFF2-40B4-BE49-F238E27FC236}">
              <a16:creationId xmlns:a16="http://schemas.microsoft.com/office/drawing/2014/main" id="{4B08F32A-5A9C-6542-912B-D1ED089D4267}"/>
            </a:ext>
          </a:extLst>
        </xdr:cNvPr>
        <xdr:cNvCxnSpPr/>
      </xdr:nvCxnSpPr>
      <xdr:spPr>
        <a:xfrm>
          <a:off x="5105400" y="68072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101600</xdr:rowOff>
    </xdr:from>
    <xdr:to>
      <xdr:col>16</xdr:col>
      <xdr:colOff>0</xdr:colOff>
      <xdr:row>35</xdr:row>
      <xdr:rowOff>101600</xdr:rowOff>
    </xdr:to>
    <xdr:cxnSp macro="">
      <xdr:nvCxnSpPr>
        <xdr:cNvPr id="63" name="Branch 212">
          <a:extLst>
            <a:ext uri="{FF2B5EF4-FFF2-40B4-BE49-F238E27FC236}">
              <a16:creationId xmlns:a16="http://schemas.microsoft.com/office/drawing/2014/main" id="{AA9A2A45-3B91-4D47-B3E1-6BDD335C6B36}"/>
            </a:ext>
          </a:extLst>
        </xdr:cNvPr>
        <xdr:cNvCxnSpPr/>
      </xdr:nvCxnSpPr>
      <xdr:spPr>
        <a:xfrm>
          <a:off x="5397500" y="72136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35</xdr:row>
      <xdr:rowOff>25400</xdr:rowOff>
    </xdr:from>
    <xdr:to>
      <xdr:col>16</xdr:col>
      <xdr:colOff>0</xdr:colOff>
      <xdr:row>35</xdr:row>
      <xdr:rowOff>177800</xdr:rowOff>
    </xdr:to>
    <xdr:cxnSp macro="">
      <xdr:nvCxnSpPr>
        <xdr:cNvPr id="64" name="Leaf 212">
          <a:extLst>
            <a:ext uri="{FF2B5EF4-FFF2-40B4-BE49-F238E27FC236}">
              <a16:creationId xmlns:a16="http://schemas.microsoft.com/office/drawing/2014/main" id="{8D559A9B-568A-FA49-BC41-0EE9308DAB41}"/>
            </a:ext>
          </a:extLst>
        </xdr:cNvPr>
        <xdr:cNvCxnSpPr/>
      </xdr:nvCxnSpPr>
      <xdr:spPr>
        <a:xfrm>
          <a:off x="6959600" y="71374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41</xdr:row>
      <xdr:rowOff>0</xdr:rowOff>
    </xdr:from>
    <xdr:to>
      <xdr:col>11</xdr:col>
      <xdr:colOff>161925</xdr:colOff>
      <xdr:row>41</xdr:row>
      <xdr:rowOff>161925</xdr:rowOff>
    </xdr:to>
    <xdr:sp macro="" textlink="">
      <xdr:nvSpPr>
        <xdr:cNvPr id="65" name="TrNd 22">
          <a:extLst>
            <a:ext uri="{FF2B5EF4-FFF2-40B4-BE49-F238E27FC236}">
              <a16:creationId xmlns:a16="http://schemas.microsoft.com/office/drawing/2014/main" id="{BF798CF7-E12C-E847-9FDE-DEA26BFE5223}"/>
            </a:ext>
          </a:extLst>
        </xdr:cNvPr>
        <xdr:cNvSpPr>
          <a:spLocks/>
        </xdr:cNvSpPr>
      </xdr:nvSpPr>
      <xdr:spPr>
        <a:xfrm>
          <a:off x="4914900" y="79248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33</xdr:row>
      <xdr:rowOff>101600</xdr:rowOff>
    </xdr:from>
    <xdr:to>
      <xdr:col>8</xdr:col>
      <xdr:colOff>0</xdr:colOff>
      <xdr:row>37</xdr:row>
      <xdr:rowOff>80963</xdr:rowOff>
    </xdr:to>
    <xdr:cxnSp macro="">
      <xdr:nvCxnSpPr>
        <xdr:cNvPr id="66" name="FBranch 21">
          <a:extLst>
            <a:ext uri="{FF2B5EF4-FFF2-40B4-BE49-F238E27FC236}">
              <a16:creationId xmlns:a16="http://schemas.microsoft.com/office/drawing/2014/main" id="{3CFA4A2D-E453-844D-A5C4-152A6BAD946D}"/>
            </a:ext>
          </a:extLst>
        </xdr:cNvPr>
        <xdr:cNvCxnSpPr/>
      </xdr:nvCxnSpPr>
      <xdr:spPr>
        <a:xfrm flipV="1">
          <a:off x="3060700" y="6807200"/>
          <a:ext cx="292100" cy="792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37</xdr:row>
      <xdr:rowOff>80963</xdr:rowOff>
    </xdr:from>
    <xdr:to>
      <xdr:col>8</xdr:col>
      <xdr:colOff>0</xdr:colOff>
      <xdr:row>41</xdr:row>
      <xdr:rowOff>101600</xdr:rowOff>
    </xdr:to>
    <xdr:cxnSp macro="">
      <xdr:nvCxnSpPr>
        <xdr:cNvPr id="67" name="FBranch 22">
          <a:extLst>
            <a:ext uri="{FF2B5EF4-FFF2-40B4-BE49-F238E27FC236}">
              <a16:creationId xmlns:a16="http://schemas.microsoft.com/office/drawing/2014/main" id="{730A276B-72E8-954B-BF66-2C377BE49473}"/>
            </a:ext>
          </a:extLst>
        </xdr:cNvPr>
        <xdr:cNvCxnSpPr/>
      </xdr:nvCxnSpPr>
      <xdr:spPr>
        <a:xfrm>
          <a:off x="3060700" y="7599363"/>
          <a:ext cx="292100" cy="833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39</xdr:row>
      <xdr:rowOff>101600</xdr:rowOff>
    </xdr:from>
    <xdr:to>
      <xdr:col>13</xdr:col>
      <xdr:colOff>0</xdr:colOff>
      <xdr:row>41</xdr:row>
      <xdr:rowOff>101600</xdr:rowOff>
    </xdr:to>
    <xdr:cxnSp macro="">
      <xdr:nvCxnSpPr>
        <xdr:cNvPr id="68" name="FBranch 221">
          <a:extLst>
            <a:ext uri="{FF2B5EF4-FFF2-40B4-BE49-F238E27FC236}">
              <a16:creationId xmlns:a16="http://schemas.microsoft.com/office/drawing/2014/main" id="{0CE2DFF6-0EC5-0545-AB0F-A68C196EEE06}"/>
            </a:ext>
          </a:extLst>
        </xdr:cNvPr>
        <xdr:cNvCxnSpPr/>
      </xdr:nvCxnSpPr>
      <xdr:spPr>
        <a:xfrm flipV="1">
          <a:off x="5105400" y="80264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39</xdr:row>
      <xdr:rowOff>101600</xdr:rowOff>
    </xdr:from>
    <xdr:to>
      <xdr:col>16</xdr:col>
      <xdr:colOff>0</xdr:colOff>
      <xdr:row>39</xdr:row>
      <xdr:rowOff>101600</xdr:rowOff>
    </xdr:to>
    <xdr:cxnSp macro="">
      <xdr:nvCxnSpPr>
        <xdr:cNvPr id="69" name="Branch 221">
          <a:extLst>
            <a:ext uri="{FF2B5EF4-FFF2-40B4-BE49-F238E27FC236}">
              <a16:creationId xmlns:a16="http://schemas.microsoft.com/office/drawing/2014/main" id="{286B32B0-94A9-6D45-9C89-6A2117A5062E}"/>
            </a:ext>
          </a:extLst>
        </xdr:cNvPr>
        <xdr:cNvCxnSpPr/>
      </xdr:nvCxnSpPr>
      <xdr:spPr>
        <a:xfrm>
          <a:off x="5397500" y="80264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39</xdr:row>
      <xdr:rowOff>25400</xdr:rowOff>
    </xdr:from>
    <xdr:to>
      <xdr:col>16</xdr:col>
      <xdr:colOff>0</xdr:colOff>
      <xdr:row>39</xdr:row>
      <xdr:rowOff>177800</xdr:rowOff>
    </xdr:to>
    <xdr:cxnSp macro="">
      <xdr:nvCxnSpPr>
        <xdr:cNvPr id="70" name="Leaf 221">
          <a:extLst>
            <a:ext uri="{FF2B5EF4-FFF2-40B4-BE49-F238E27FC236}">
              <a16:creationId xmlns:a16="http://schemas.microsoft.com/office/drawing/2014/main" id="{F1F0CF0A-183D-D746-97F4-A64F10836587}"/>
            </a:ext>
          </a:extLst>
        </xdr:cNvPr>
        <xdr:cNvCxnSpPr/>
      </xdr:nvCxnSpPr>
      <xdr:spPr>
        <a:xfrm>
          <a:off x="6959600" y="79502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41</xdr:row>
      <xdr:rowOff>101600</xdr:rowOff>
    </xdr:from>
    <xdr:to>
      <xdr:col>13</xdr:col>
      <xdr:colOff>0</xdr:colOff>
      <xdr:row>43</xdr:row>
      <xdr:rowOff>101600</xdr:rowOff>
    </xdr:to>
    <xdr:cxnSp macro="">
      <xdr:nvCxnSpPr>
        <xdr:cNvPr id="71" name="FBranch 222">
          <a:extLst>
            <a:ext uri="{FF2B5EF4-FFF2-40B4-BE49-F238E27FC236}">
              <a16:creationId xmlns:a16="http://schemas.microsoft.com/office/drawing/2014/main" id="{794AE6C5-9068-6B4E-B930-4CBA809ED9A5}"/>
            </a:ext>
          </a:extLst>
        </xdr:cNvPr>
        <xdr:cNvCxnSpPr/>
      </xdr:nvCxnSpPr>
      <xdr:spPr>
        <a:xfrm>
          <a:off x="5105400" y="8432800"/>
          <a:ext cx="2921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43</xdr:row>
      <xdr:rowOff>101600</xdr:rowOff>
    </xdr:from>
    <xdr:to>
      <xdr:col>16</xdr:col>
      <xdr:colOff>0</xdr:colOff>
      <xdr:row>43</xdr:row>
      <xdr:rowOff>101600</xdr:rowOff>
    </xdr:to>
    <xdr:cxnSp macro="">
      <xdr:nvCxnSpPr>
        <xdr:cNvPr id="72" name="Branch 222">
          <a:extLst>
            <a:ext uri="{FF2B5EF4-FFF2-40B4-BE49-F238E27FC236}">
              <a16:creationId xmlns:a16="http://schemas.microsoft.com/office/drawing/2014/main" id="{9334232A-0F70-544E-91B7-BE432FF70CC6}"/>
            </a:ext>
          </a:extLst>
        </xdr:cNvPr>
        <xdr:cNvCxnSpPr/>
      </xdr:nvCxnSpPr>
      <xdr:spPr>
        <a:xfrm>
          <a:off x="5397500" y="883920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43</xdr:row>
      <xdr:rowOff>25400</xdr:rowOff>
    </xdr:from>
    <xdr:to>
      <xdr:col>16</xdr:col>
      <xdr:colOff>0</xdr:colOff>
      <xdr:row>43</xdr:row>
      <xdr:rowOff>177800</xdr:rowOff>
    </xdr:to>
    <xdr:cxnSp macro="">
      <xdr:nvCxnSpPr>
        <xdr:cNvPr id="73" name="Leaf 222">
          <a:extLst>
            <a:ext uri="{FF2B5EF4-FFF2-40B4-BE49-F238E27FC236}">
              <a16:creationId xmlns:a16="http://schemas.microsoft.com/office/drawing/2014/main" id="{953ED2CB-F05E-CF4C-8080-172354B59A6F}"/>
            </a:ext>
          </a:extLst>
        </xdr:cNvPr>
        <xdr:cNvCxnSpPr/>
      </xdr:nvCxnSpPr>
      <xdr:spPr>
        <a:xfrm>
          <a:off x="6959600" y="876300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CC62-2810-E648-91B0-CA6D127C6918}">
  <dimension ref="A11:AO167"/>
  <sheetViews>
    <sheetView tabSelected="1" topLeftCell="C119" zoomScaleNormal="100" workbookViewId="0">
      <selection activeCell="X79" sqref="X79"/>
    </sheetView>
  </sheetViews>
  <sheetFormatPr baseColWidth="10" defaultRowHeight="16"/>
  <cols>
    <col min="2" max="2" width="2.5" customWidth="1"/>
    <col min="3" max="3" width="3.83203125" customWidth="1"/>
    <col min="4" max="4" width="4.83203125" customWidth="1"/>
    <col min="5" max="6" width="7.83203125" customWidth="1"/>
    <col min="7" max="7" width="2.5" customWidth="1"/>
    <col min="8" max="8" width="3.83203125" customWidth="1"/>
    <col min="9" max="9" width="4.83203125" customWidth="1"/>
    <col min="10" max="11" width="7.83203125" customWidth="1"/>
    <col min="12" max="12" width="2.5" customWidth="1"/>
    <col min="13" max="13" width="3.83203125" customWidth="1"/>
    <col min="14" max="14" width="4.83203125" customWidth="1"/>
    <col min="15" max="16" width="7.83203125" customWidth="1"/>
    <col min="17" max="17" width="2.5" customWidth="1"/>
    <col min="18" max="18" width="3.83203125" customWidth="1"/>
    <col min="19" max="19" width="7.1640625" customWidth="1"/>
    <col min="20" max="21" width="7.83203125" customWidth="1"/>
    <col min="22" max="22" width="2.5" customWidth="1"/>
    <col min="23" max="23" width="3.83203125" customWidth="1"/>
    <col min="24" max="24" width="6.33203125" customWidth="1"/>
    <col min="25" max="26" width="7.83203125" customWidth="1"/>
    <col min="27" max="27" width="2.5" customWidth="1"/>
    <col min="28" max="28" width="3.83203125" customWidth="1"/>
    <col min="29" max="29" width="7.33203125" customWidth="1"/>
    <col min="30" max="31" width="7.83203125" customWidth="1"/>
    <col min="32" max="32" width="2.5" customWidth="1"/>
    <col min="33" max="33" width="3.83203125" customWidth="1"/>
    <col min="34" max="34" width="6.6640625" customWidth="1"/>
    <col min="35" max="36" width="7.83203125" customWidth="1"/>
    <col min="37" max="40" width="14.83203125" customWidth="1"/>
  </cols>
  <sheetData>
    <row r="11" spans="14:41">
      <c r="AK11" s="1" t="s">
        <v>0</v>
      </c>
      <c r="AL11" s="1" t="s">
        <v>21</v>
      </c>
      <c r="AM11" s="1" t="s">
        <v>20</v>
      </c>
      <c r="AN11" s="1" t="s">
        <v>19</v>
      </c>
      <c r="AO11" s="1" t="s">
        <v>1</v>
      </c>
    </row>
    <row r="14" spans="14:41">
      <c r="N14" s="3" t="str">
        <f>IF($K$27=$AO$15,"&gt;&gt;&gt;","")</f>
        <v/>
      </c>
      <c r="O14" s="3" t="s">
        <v>3</v>
      </c>
    </row>
    <row r="15" spans="14:41">
      <c r="AK15" s="2">
        <v>2.85</v>
      </c>
      <c r="AL15" s="2"/>
      <c r="AM15" s="2">
        <v>12000</v>
      </c>
      <c r="AN15" s="2">
        <f>AK15*AM15+AL15</f>
        <v>34200</v>
      </c>
      <c r="AO15" s="2">
        <f>1-EXP(-AN15/72000)</f>
        <v>0.37811494353497987</v>
      </c>
    </row>
    <row r="16" spans="14:41">
      <c r="AN16" s="2">
        <f t="shared" ref="AN16:AN79" si="0">AK16*AM16+AL16</f>
        <v>0</v>
      </c>
      <c r="AO16" s="2">
        <f t="shared" ref="AO16:AO79" si="1">1-EXP(-AN16/72000)</f>
        <v>0</v>
      </c>
    </row>
    <row r="17" spans="9:41">
      <c r="AK17" s="2"/>
      <c r="AL17" s="2"/>
      <c r="AM17" s="2"/>
      <c r="AN17" s="2">
        <f t="shared" si="0"/>
        <v>0</v>
      </c>
      <c r="AO17" s="2">
        <f t="shared" si="1"/>
        <v>0</v>
      </c>
    </row>
    <row r="18" spans="9:41">
      <c r="X18" s="6">
        <v>0.98</v>
      </c>
      <c r="Y18" s="3" t="s">
        <v>10</v>
      </c>
      <c r="AK18" s="2"/>
      <c r="AL18" s="2"/>
      <c r="AM18" s="2"/>
      <c r="AN18" s="2">
        <f t="shared" si="0"/>
        <v>0</v>
      </c>
      <c r="AO18" s="2">
        <f t="shared" si="1"/>
        <v>0</v>
      </c>
    </row>
    <row r="19" spans="9:41">
      <c r="AK19" s="2">
        <v>8</v>
      </c>
      <c r="AL19">
        <v>15000</v>
      </c>
      <c r="AM19">
        <v>8400</v>
      </c>
      <c r="AN19" s="2">
        <f t="shared" si="0"/>
        <v>82200</v>
      </c>
      <c r="AO19" s="2">
        <f t="shared" si="1"/>
        <v>0.68071356594030852</v>
      </c>
    </row>
    <row r="20" spans="9:41">
      <c r="AK20" s="2"/>
      <c r="AL20" s="2"/>
      <c r="AM20" s="2"/>
      <c r="AN20" s="2">
        <f t="shared" si="0"/>
        <v>0</v>
      </c>
      <c r="AO20" s="2">
        <f t="shared" si="1"/>
        <v>0</v>
      </c>
    </row>
    <row r="21" spans="9:41">
      <c r="AK21" s="2"/>
      <c r="AL21" s="2"/>
      <c r="AM21" s="2"/>
      <c r="AN21" s="2">
        <f t="shared" si="0"/>
        <v>0</v>
      </c>
      <c r="AO21" s="2">
        <f t="shared" si="1"/>
        <v>0</v>
      </c>
    </row>
    <row r="22" spans="9:41">
      <c r="S22" s="3" t="str">
        <f>IF($P$37=$U$24,"&gt;&gt;&gt;","")</f>
        <v>&gt;&gt;&gt;</v>
      </c>
      <c r="T22" s="3" t="s">
        <v>8</v>
      </c>
      <c r="AC22" s="2">
        <v>0.28570000000000001</v>
      </c>
      <c r="AD22" s="3" t="s">
        <v>12</v>
      </c>
      <c r="AK22" s="2"/>
      <c r="AL22" s="2"/>
      <c r="AM22" s="2"/>
      <c r="AN22" s="2">
        <f t="shared" si="0"/>
        <v>0</v>
      </c>
      <c r="AO22" s="2">
        <f t="shared" si="1"/>
        <v>0</v>
      </c>
    </row>
    <row r="23" spans="9:41">
      <c r="AK23" s="2">
        <v>8</v>
      </c>
      <c r="AL23">
        <v>15000</v>
      </c>
      <c r="AM23">
        <v>8400</v>
      </c>
      <c r="AN23" s="2">
        <f t="shared" si="0"/>
        <v>82200</v>
      </c>
      <c r="AO23" s="2">
        <f t="shared" si="1"/>
        <v>0.68071356594030852</v>
      </c>
    </row>
    <row r="24" spans="9:41">
      <c r="T24" s="2">
        <f>$U$24</f>
        <v>0.67693441002683286</v>
      </c>
      <c r="U24">
        <f>$X$18*$AO$19+$X$26*$Z$28</f>
        <v>0.67693441002683286</v>
      </c>
      <c r="AN24" s="2">
        <f t="shared" si="0"/>
        <v>0</v>
      </c>
      <c r="AO24" s="2">
        <f t="shared" si="1"/>
        <v>0</v>
      </c>
    </row>
    <row r="25" spans="9:41">
      <c r="I25" s="6">
        <v>0.67</v>
      </c>
      <c r="J25" s="3" t="s">
        <v>6</v>
      </c>
      <c r="T25" s="2"/>
      <c r="AK25" s="2"/>
      <c r="AL25" s="2"/>
      <c r="AM25" s="2"/>
      <c r="AN25" s="2">
        <f t="shared" si="0"/>
        <v>0</v>
      </c>
      <c r="AO25" s="2">
        <f t="shared" si="1"/>
        <v>0</v>
      </c>
    </row>
    <row r="26" spans="9:41">
      <c r="T26" s="2"/>
      <c r="X26" s="6">
        <v>0.02</v>
      </c>
      <c r="Y26" s="3" t="s">
        <v>11</v>
      </c>
      <c r="AH26" s="2">
        <f>0.5*0.98</f>
        <v>0.49</v>
      </c>
      <c r="AI26" s="3" t="s">
        <v>14</v>
      </c>
      <c r="AK26" s="2"/>
      <c r="AL26" s="2"/>
      <c r="AM26" s="2"/>
      <c r="AN26" s="2">
        <f t="shared" si="0"/>
        <v>0</v>
      </c>
      <c r="AO26" s="2">
        <f t="shared" si="1"/>
        <v>0</v>
      </c>
    </row>
    <row r="27" spans="9:41">
      <c r="J27" s="2">
        <f>$K$27</f>
        <v>0.67693441002683286</v>
      </c>
      <c r="K27">
        <f>MAX($AO$15,$P$37)</f>
        <v>0.67693441002683286</v>
      </c>
      <c r="T27" s="2"/>
      <c r="AK27" s="2">
        <v>3.5</v>
      </c>
      <c r="AL27" s="2"/>
      <c r="AM27" s="2">
        <v>12000</v>
      </c>
      <c r="AN27" s="2">
        <f t="shared" si="0"/>
        <v>42000</v>
      </c>
      <c r="AO27" s="2">
        <f t="shared" si="1"/>
        <v>0.44196485422995291</v>
      </c>
    </row>
    <row r="28" spans="9:41">
      <c r="J28" s="2"/>
      <c r="T28" s="2"/>
      <c r="Y28" s="2">
        <f>$Z$28</f>
        <v>0.49175577026652606</v>
      </c>
      <c r="Z28">
        <f>$AC$22*$AO$23+$AC$30*$AE$32</f>
        <v>0.49175577026652606</v>
      </c>
      <c r="AN28" s="2">
        <f t="shared" si="0"/>
        <v>0</v>
      </c>
      <c r="AO28" s="2">
        <f t="shared" si="1"/>
        <v>0</v>
      </c>
    </row>
    <row r="29" spans="9:41">
      <c r="J29" s="2"/>
      <c r="T29" s="2"/>
      <c r="Y29" s="2"/>
      <c r="AK29" s="2"/>
      <c r="AL29" s="2"/>
      <c r="AM29" s="2"/>
      <c r="AN29" s="2">
        <f t="shared" si="0"/>
        <v>0</v>
      </c>
      <c r="AO29" s="2">
        <f t="shared" si="1"/>
        <v>0</v>
      </c>
    </row>
    <row r="30" spans="9:41">
      <c r="J30" s="2"/>
      <c r="T30" s="2"/>
      <c r="Y30" s="2"/>
      <c r="AC30" s="2">
        <f>1-AC22</f>
        <v>0.71429999999999993</v>
      </c>
      <c r="AD30" s="3" t="s">
        <v>13</v>
      </c>
      <c r="AH30" s="2">
        <f>0.5*0.98</f>
        <v>0.49</v>
      </c>
      <c r="AI30" s="3" t="s">
        <v>15</v>
      </c>
      <c r="AN30" s="2">
        <f t="shared" si="0"/>
        <v>0</v>
      </c>
      <c r="AO30" s="2">
        <f t="shared" si="1"/>
        <v>0</v>
      </c>
    </row>
    <row r="31" spans="9:41">
      <c r="J31" s="2"/>
      <c r="T31" s="2"/>
      <c r="Y31" s="2"/>
      <c r="AK31" s="2">
        <v>3</v>
      </c>
      <c r="AL31" s="2"/>
      <c r="AM31" s="2">
        <v>12000</v>
      </c>
      <c r="AN31" s="2">
        <f t="shared" si="0"/>
        <v>36000</v>
      </c>
      <c r="AO31" s="2">
        <f t="shared" si="1"/>
        <v>0.39346934028736658</v>
      </c>
    </row>
    <row r="32" spans="9:41">
      <c r="J32" s="2"/>
      <c r="T32" s="2"/>
      <c r="Y32" s="2"/>
      <c r="AD32" s="2">
        <f>$AE$32</f>
        <v>0.41617794270947767</v>
      </c>
      <c r="AE32">
        <f>$AH$26*$AO$27+$AH$30*$AO$31+$AH$34*$AO$35</f>
        <v>0.41617794270947767</v>
      </c>
      <c r="AN32" s="2">
        <f t="shared" si="0"/>
        <v>0</v>
      </c>
      <c r="AO32" s="2">
        <f t="shared" si="1"/>
        <v>0</v>
      </c>
    </row>
    <row r="33" spans="10:41">
      <c r="J33" s="2"/>
      <c r="T33" s="2"/>
      <c r="Y33" s="2"/>
      <c r="AD33" s="2"/>
      <c r="AN33" s="2">
        <f t="shared" si="0"/>
        <v>0</v>
      </c>
      <c r="AO33" s="2">
        <f t="shared" si="1"/>
        <v>0</v>
      </c>
    </row>
    <row r="34" spans="10:41">
      <c r="J34" s="2"/>
      <c r="T34" s="2"/>
      <c r="Y34" s="2"/>
      <c r="AD34" s="2"/>
      <c r="AH34" s="2">
        <v>0.02</v>
      </c>
      <c r="AI34" s="3" t="s">
        <v>16</v>
      </c>
      <c r="AN34" s="2">
        <f t="shared" si="0"/>
        <v>0</v>
      </c>
      <c r="AO34" s="2">
        <f t="shared" si="1"/>
        <v>0</v>
      </c>
    </row>
    <row r="35" spans="10:41">
      <c r="J35" s="2"/>
      <c r="N35" s="3" t="str">
        <f>IF($K$27=$P$37,"&gt;&gt;&gt;","")</f>
        <v>&gt;&gt;&gt;</v>
      </c>
      <c r="O35" s="3" t="s">
        <v>2</v>
      </c>
      <c r="AK35" s="2">
        <v>2.5</v>
      </c>
      <c r="AL35" s="2"/>
      <c r="AM35" s="2">
        <v>12000</v>
      </c>
      <c r="AN35" s="2">
        <f t="shared" si="0"/>
        <v>30000</v>
      </c>
      <c r="AO35" s="2">
        <f t="shared" si="1"/>
        <v>0.34075936979955623</v>
      </c>
    </row>
    <row r="36" spans="10:41">
      <c r="J36" s="2"/>
      <c r="AN36" s="2">
        <f t="shared" si="0"/>
        <v>0</v>
      </c>
      <c r="AO36" s="2">
        <f t="shared" si="1"/>
        <v>0</v>
      </c>
    </row>
    <row r="37" spans="10:41">
      <c r="J37" s="2"/>
      <c r="O37" s="2">
        <f>$P$37</f>
        <v>0.67693441002683286</v>
      </c>
      <c r="P37">
        <f>MAX($U$24,$U$49)</f>
        <v>0.67693441002683286</v>
      </c>
      <c r="AK37" s="2"/>
      <c r="AL37" s="2"/>
      <c r="AM37" s="2"/>
      <c r="AN37" s="2">
        <f t="shared" si="0"/>
        <v>0</v>
      </c>
      <c r="AO37" s="2">
        <f t="shared" si="1"/>
        <v>0</v>
      </c>
    </row>
    <row r="38" spans="10:41">
      <c r="J38" s="2"/>
      <c r="O38" s="2"/>
      <c r="AC38" s="2">
        <v>0.21</v>
      </c>
      <c r="AD38" s="3" t="s">
        <v>12</v>
      </c>
      <c r="AK38" s="2"/>
      <c r="AL38" s="2"/>
      <c r="AM38" s="2"/>
      <c r="AN38" s="2">
        <f t="shared" si="0"/>
        <v>0</v>
      </c>
      <c r="AO38" s="2">
        <f t="shared" si="1"/>
        <v>0</v>
      </c>
    </row>
    <row r="39" spans="10:41">
      <c r="J39" s="2"/>
      <c r="O39" s="2"/>
      <c r="AK39" s="2">
        <v>8</v>
      </c>
      <c r="AL39">
        <v>15000</v>
      </c>
      <c r="AM39">
        <v>8400</v>
      </c>
      <c r="AN39" s="2">
        <f t="shared" si="0"/>
        <v>82200</v>
      </c>
      <c r="AO39" s="2">
        <f t="shared" si="1"/>
        <v>0.68071356594030852</v>
      </c>
    </row>
    <row r="40" spans="10:41">
      <c r="J40" s="2"/>
      <c r="O40" s="2"/>
      <c r="AK40" s="2"/>
      <c r="AL40" s="2"/>
      <c r="AM40" s="2"/>
      <c r="AN40" s="2">
        <f t="shared" si="0"/>
        <v>0</v>
      </c>
      <c r="AO40" s="2">
        <f t="shared" si="1"/>
        <v>0</v>
      </c>
    </row>
    <row r="41" spans="10:41">
      <c r="J41" s="2"/>
      <c r="O41" s="2"/>
      <c r="X41" s="6">
        <v>0.98</v>
      </c>
      <c r="Y41" s="3" t="s">
        <v>10</v>
      </c>
      <c r="AK41" s="2"/>
      <c r="AL41" s="2"/>
      <c r="AM41" s="2"/>
      <c r="AN41" s="2">
        <f t="shared" si="0"/>
        <v>0</v>
      </c>
      <c r="AO41" s="2">
        <f t="shared" si="1"/>
        <v>0</v>
      </c>
    </row>
    <row r="42" spans="10:41">
      <c r="J42" s="2"/>
      <c r="O42" s="2"/>
      <c r="AH42" s="3" t="str">
        <f>IF($AE$46=$AO$43,"&gt;&gt;&gt;","")</f>
        <v/>
      </c>
      <c r="AI42" s="3" t="s">
        <v>17</v>
      </c>
      <c r="AK42" s="2"/>
      <c r="AL42" s="2"/>
      <c r="AM42" s="2"/>
      <c r="AN42" s="2">
        <f t="shared" si="0"/>
        <v>0</v>
      </c>
      <c r="AO42" s="2">
        <f t="shared" si="1"/>
        <v>0</v>
      </c>
    </row>
    <row r="43" spans="10:41">
      <c r="J43" s="2"/>
      <c r="O43" s="2"/>
      <c r="Y43" s="2">
        <f>$Z$43</f>
        <v>0.27253626642713064</v>
      </c>
      <c r="Z43">
        <f>$AC$38*$AO$39+$AC$44*$AE$46</f>
        <v>0.27253626642713064</v>
      </c>
      <c r="AK43" s="2">
        <v>2</v>
      </c>
      <c r="AL43">
        <v>-25000</v>
      </c>
      <c r="AM43" s="2">
        <v>12900</v>
      </c>
      <c r="AN43" s="2">
        <f t="shared" si="0"/>
        <v>800</v>
      </c>
      <c r="AO43" s="2">
        <f t="shared" si="1"/>
        <v>1.1049610706077684E-2</v>
      </c>
    </row>
    <row r="44" spans="10:41">
      <c r="J44" s="2"/>
      <c r="O44" s="2"/>
      <c r="Y44" s="2"/>
      <c r="AC44" s="2">
        <f>1-AC38</f>
        <v>0.79</v>
      </c>
      <c r="AD44" s="3" t="s">
        <v>13</v>
      </c>
      <c r="AN44" s="2">
        <f t="shared" si="0"/>
        <v>0</v>
      </c>
      <c r="AO44" s="2">
        <f t="shared" si="1"/>
        <v>0</v>
      </c>
    </row>
    <row r="45" spans="10:41">
      <c r="J45" s="2"/>
      <c r="O45" s="2"/>
      <c r="Y45" s="2"/>
      <c r="AK45" s="2"/>
      <c r="AL45" s="2"/>
      <c r="AM45" s="2"/>
      <c r="AN45" s="2">
        <f t="shared" si="0"/>
        <v>0</v>
      </c>
      <c r="AO45" s="2">
        <f t="shared" si="1"/>
        <v>0</v>
      </c>
    </row>
    <row r="46" spans="10:41">
      <c r="J46" s="2"/>
      <c r="O46" s="2"/>
      <c r="Y46" s="2"/>
      <c r="AD46" s="2">
        <f>$AE$46</f>
        <v>0.16403343997426056</v>
      </c>
      <c r="AE46">
        <f>MAX($AO$43,$AO$47)</f>
        <v>0.16403343997426056</v>
      </c>
      <c r="AH46" s="3" t="str">
        <f>IF($AE$46=$AO$47,"&gt;&gt;&gt;","")</f>
        <v>&gt;&gt;&gt;</v>
      </c>
      <c r="AI46" s="3" t="s">
        <v>18</v>
      </c>
      <c r="AN46" s="2">
        <f t="shared" si="0"/>
        <v>0</v>
      </c>
      <c r="AO46" s="2">
        <f t="shared" si="1"/>
        <v>0</v>
      </c>
    </row>
    <row r="47" spans="10:41">
      <c r="J47" s="2"/>
      <c r="O47" s="2"/>
      <c r="S47" s="3" t="str">
        <f>IF($P$37=$U$49,"&gt;&gt;&gt;","")</f>
        <v/>
      </c>
      <c r="T47" s="3" t="s">
        <v>9</v>
      </c>
      <c r="AK47" s="2">
        <v>1</v>
      </c>
      <c r="AL47" s="2"/>
      <c r="AM47" s="2">
        <v>12900</v>
      </c>
      <c r="AN47" s="2">
        <f t="shared" si="0"/>
        <v>12900</v>
      </c>
      <c r="AO47" s="2">
        <f t="shared" si="1"/>
        <v>0.16403343997426056</v>
      </c>
    </row>
    <row r="48" spans="10:41">
      <c r="J48" s="2"/>
      <c r="O48" s="2"/>
      <c r="AN48" s="2">
        <f t="shared" si="0"/>
        <v>0</v>
      </c>
      <c r="AO48" s="2">
        <f t="shared" si="1"/>
        <v>0</v>
      </c>
    </row>
    <row r="49" spans="4:41">
      <c r="J49" s="2"/>
      <c r="O49" s="2"/>
      <c r="T49" s="2">
        <f>$U$49</f>
        <v>0.27692065650391851</v>
      </c>
      <c r="U49">
        <f>$X$54*$Z$56+$X$41*$Z$43</f>
        <v>0.27692065650391851</v>
      </c>
      <c r="AK49" s="2"/>
      <c r="AL49" s="2"/>
      <c r="AM49" s="2"/>
      <c r="AN49" s="2">
        <f t="shared" si="0"/>
        <v>0</v>
      </c>
      <c r="AO49" s="2">
        <f t="shared" si="1"/>
        <v>0</v>
      </c>
    </row>
    <row r="50" spans="4:41">
      <c r="J50" s="2"/>
      <c r="O50" s="2"/>
      <c r="T50" s="2"/>
      <c r="AC50" s="2">
        <v>0.28570000000000001</v>
      </c>
      <c r="AD50" s="3" t="s">
        <v>12</v>
      </c>
      <c r="AK50" s="2"/>
      <c r="AL50" s="2"/>
      <c r="AM50" s="2"/>
      <c r="AN50" s="2">
        <f t="shared" si="0"/>
        <v>0</v>
      </c>
      <c r="AO50" s="2">
        <f t="shared" si="1"/>
        <v>0</v>
      </c>
    </row>
    <row r="51" spans="4:41">
      <c r="D51" s="3" t="str">
        <f>IF($A$92=$F$53,"&gt;&gt;&gt;","")</f>
        <v/>
      </c>
      <c r="E51" s="3" t="s">
        <v>4</v>
      </c>
      <c r="J51" s="2"/>
      <c r="O51" s="2"/>
      <c r="T51" s="2"/>
      <c r="AK51" s="2">
        <v>8</v>
      </c>
      <c r="AL51">
        <v>15000</v>
      </c>
      <c r="AM51">
        <v>8400</v>
      </c>
      <c r="AN51" s="2">
        <f t="shared" si="0"/>
        <v>82200</v>
      </c>
      <c r="AO51" s="2">
        <f t="shared" si="1"/>
        <v>0.68071356594030852</v>
      </c>
    </row>
    <row r="52" spans="4:41">
      <c r="J52" s="2"/>
      <c r="O52" s="2"/>
      <c r="T52" s="2"/>
      <c r="AN52" s="2">
        <f t="shared" si="0"/>
        <v>0</v>
      </c>
      <c r="AO52" s="2">
        <f t="shared" si="1"/>
        <v>0</v>
      </c>
    </row>
    <row r="53" spans="4:41">
      <c r="E53" s="2">
        <f>$F$53</f>
        <v>0.62268462688888992</v>
      </c>
      <c r="F53">
        <f>$I$25*$K$27+$I$77*$K$79</f>
        <v>0.62268462688888992</v>
      </c>
      <c r="J53" s="2"/>
      <c r="O53" s="2"/>
      <c r="T53" s="2"/>
      <c r="AK53" s="2"/>
      <c r="AL53" s="2"/>
      <c r="AM53" s="2"/>
      <c r="AN53" s="2">
        <f t="shared" si="0"/>
        <v>0</v>
      </c>
      <c r="AO53" s="2">
        <f t="shared" si="1"/>
        <v>0</v>
      </c>
    </row>
    <row r="54" spans="4:41">
      <c r="E54" s="2"/>
      <c r="J54" s="2"/>
      <c r="O54" s="2"/>
      <c r="T54" s="2"/>
      <c r="X54" s="6">
        <v>0.02</v>
      </c>
      <c r="Y54" s="3" t="s">
        <v>11</v>
      </c>
      <c r="AH54" s="2">
        <f>0.5*0.98</f>
        <v>0.49</v>
      </c>
      <c r="AI54" s="3" t="s">
        <v>14</v>
      </c>
      <c r="AK54" s="2"/>
      <c r="AL54" s="2"/>
      <c r="AM54" s="2"/>
      <c r="AN54" s="2">
        <f t="shared" si="0"/>
        <v>0</v>
      </c>
      <c r="AO54" s="2">
        <f t="shared" si="1"/>
        <v>0</v>
      </c>
    </row>
    <row r="55" spans="4:41">
      <c r="E55" s="2"/>
      <c r="J55" s="2"/>
      <c r="O55" s="2"/>
      <c r="T55" s="2"/>
      <c r="AK55" s="2">
        <v>3.5</v>
      </c>
      <c r="AL55" s="2"/>
      <c r="AM55" s="2">
        <v>12000</v>
      </c>
      <c r="AN55" s="2">
        <f t="shared" si="0"/>
        <v>42000</v>
      </c>
      <c r="AO55" s="2">
        <f t="shared" si="1"/>
        <v>0.44196485422995291</v>
      </c>
    </row>
    <row r="56" spans="4:41">
      <c r="E56" s="2"/>
      <c r="J56" s="2"/>
      <c r="O56" s="2"/>
      <c r="T56" s="2"/>
      <c r="Y56" s="2">
        <f>$Z$56</f>
        <v>0.49175577026652606</v>
      </c>
      <c r="Z56">
        <f>$AC$50*$AO$51+$AC$58*$AE$60</f>
        <v>0.49175577026652606</v>
      </c>
      <c r="AN56" s="2">
        <f t="shared" si="0"/>
        <v>0</v>
      </c>
      <c r="AO56" s="2">
        <f t="shared" si="1"/>
        <v>0</v>
      </c>
    </row>
    <row r="57" spans="4:41">
      <c r="E57" s="2"/>
      <c r="J57" s="2"/>
      <c r="O57" s="2"/>
      <c r="T57" s="2"/>
      <c r="Y57" s="2"/>
      <c r="AK57" s="2"/>
      <c r="AL57" s="2"/>
      <c r="AM57" s="2"/>
      <c r="AN57" s="2">
        <f t="shared" si="0"/>
        <v>0</v>
      </c>
      <c r="AO57" s="2">
        <f t="shared" si="1"/>
        <v>0</v>
      </c>
    </row>
    <row r="58" spans="4:41">
      <c r="E58" s="2"/>
      <c r="J58" s="2"/>
      <c r="O58" s="2"/>
      <c r="T58" s="2"/>
      <c r="Y58" s="2"/>
      <c r="AC58" s="2">
        <f>1-AC50</f>
        <v>0.71429999999999993</v>
      </c>
      <c r="AD58" s="3" t="s">
        <v>13</v>
      </c>
      <c r="AH58" s="2">
        <f>0.5*0.98</f>
        <v>0.49</v>
      </c>
      <c r="AI58" s="3" t="s">
        <v>15</v>
      </c>
      <c r="AN58" s="2">
        <f t="shared" si="0"/>
        <v>0</v>
      </c>
      <c r="AO58" s="2">
        <f t="shared" si="1"/>
        <v>0</v>
      </c>
    </row>
    <row r="59" spans="4:41">
      <c r="E59" s="2"/>
      <c r="J59" s="2"/>
      <c r="O59" s="2"/>
      <c r="T59" s="2"/>
      <c r="Y59" s="2"/>
      <c r="AK59" s="2">
        <v>3</v>
      </c>
      <c r="AL59" s="2"/>
      <c r="AM59" s="2">
        <v>12000</v>
      </c>
      <c r="AN59" s="2">
        <f t="shared" si="0"/>
        <v>36000</v>
      </c>
      <c r="AO59" s="2">
        <f t="shared" si="1"/>
        <v>0.39346934028736658</v>
      </c>
    </row>
    <row r="60" spans="4:41">
      <c r="E60" s="2"/>
      <c r="J60" s="2"/>
      <c r="O60" s="2"/>
      <c r="T60" s="2"/>
      <c r="Y60" s="2"/>
      <c r="AD60" s="2">
        <f>$AE$60</f>
        <v>0.41617794270947767</v>
      </c>
      <c r="AE60">
        <f>$AH$54*$AO$55+$AH$58*$AO$59+$AH$62*$AO$63</f>
        <v>0.41617794270947767</v>
      </c>
      <c r="AN60" s="2">
        <f t="shared" si="0"/>
        <v>0</v>
      </c>
      <c r="AO60" s="2">
        <f t="shared" si="1"/>
        <v>0</v>
      </c>
    </row>
    <row r="61" spans="4:41">
      <c r="E61" s="2"/>
      <c r="J61" s="2"/>
      <c r="O61" s="2"/>
      <c r="T61" s="2"/>
      <c r="Y61" s="2"/>
      <c r="AD61" s="2"/>
      <c r="AN61" s="2">
        <f t="shared" si="0"/>
        <v>0</v>
      </c>
      <c r="AO61" s="2">
        <f t="shared" si="1"/>
        <v>0</v>
      </c>
    </row>
    <row r="62" spans="4:41">
      <c r="E62" s="2"/>
      <c r="J62" s="2"/>
      <c r="O62" s="2"/>
      <c r="T62" s="2"/>
      <c r="Y62" s="2"/>
      <c r="AD62" s="2"/>
      <c r="AH62" s="2">
        <v>0.02</v>
      </c>
      <c r="AI62" s="3" t="s">
        <v>16</v>
      </c>
      <c r="AN62" s="2">
        <f t="shared" si="0"/>
        <v>0</v>
      </c>
      <c r="AO62" s="2">
        <f t="shared" si="1"/>
        <v>0</v>
      </c>
    </row>
    <row r="63" spans="4:41">
      <c r="E63" s="2"/>
      <c r="AK63" s="2">
        <v>2.5</v>
      </c>
      <c r="AL63" s="2"/>
      <c r="AM63" s="2">
        <v>12000</v>
      </c>
      <c r="AN63" s="2">
        <f t="shared" si="0"/>
        <v>30000</v>
      </c>
      <c r="AO63" s="2">
        <f t="shared" si="1"/>
        <v>0.34075936979955623</v>
      </c>
    </row>
    <row r="64" spans="4:41">
      <c r="E64" s="2"/>
      <c r="AN64" s="2">
        <f t="shared" si="0"/>
        <v>0</v>
      </c>
      <c r="AO64" s="2">
        <f t="shared" si="1"/>
        <v>0</v>
      </c>
    </row>
    <row r="65" spans="5:41">
      <c r="E65" s="2"/>
      <c r="AK65" s="2"/>
      <c r="AL65" s="2"/>
      <c r="AM65" s="2"/>
      <c r="AN65" s="2">
        <f t="shared" si="0"/>
        <v>0</v>
      </c>
      <c r="AO65" s="2">
        <f t="shared" si="1"/>
        <v>0</v>
      </c>
    </row>
    <row r="66" spans="5:41">
      <c r="E66" s="2"/>
      <c r="N66" s="3" t="str">
        <f>IF($K$79=$AO$67,"&gt;&gt;&gt;","")</f>
        <v/>
      </c>
      <c r="O66" s="3" t="s">
        <v>3</v>
      </c>
      <c r="S66" s="3"/>
      <c r="T66" s="3"/>
      <c r="AN66" s="2">
        <f t="shared" si="0"/>
        <v>0</v>
      </c>
      <c r="AO66" s="2">
        <f t="shared" si="1"/>
        <v>0</v>
      </c>
    </row>
    <row r="67" spans="5:41">
      <c r="E67" s="2"/>
      <c r="AK67" s="2">
        <v>2.85</v>
      </c>
      <c r="AL67" s="2"/>
      <c r="AM67" s="2">
        <v>12000</v>
      </c>
      <c r="AN67" s="2">
        <f t="shared" si="0"/>
        <v>34200</v>
      </c>
      <c r="AO67" s="2">
        <f t="shared" si="1"/>
        <v>0.37811494353497987</v>
      </c>
    </row>
    <row r="68" spans="5:41">
      <c r="E68" s="2"/>
      <c r="O68" s="2"/>
      <c r="AN68" s="2">
        <f t="shared" si="0"/>
        <v>0</v>
      </c>
      <c r="AO68" s="2">
        <f t="shared" si="1"/>
        <v>0</v>
      </c>
    </row>
    <row r="69" spans="5:41">
      <c r="E69" s="2"/>
      <c r="AK69" s="2"/>
      <c r="AL69" s="2"/>
      <c r="AM69" s="2"/>
      <c r="AN69" s="2">
        <f t="shared" si="0"/>
        <v>0</v>
      </c>
      <c r="AO69" s="2">
        <f t="shared" si="1"/>
        <v>0</v>
      </c>
    </row>
    <row r="70" spans="5:41">
      <c r="E70" s="2"/>
      <c r="X70" s="6">
        <v>0.11</v>
      </c>
      <c r="Y70" s="3" t="s">
        <v>10</v>
      </c>
      <c r="AK70" s="2"/>
      <c r="AL70" s="2"/>
      <c r="AM70" s="2"/>
      <c r="AN70" s="2">
        <f t="shared" si="0"/>
        <v>0</v>
      </c>
      <c r="AO70" s="2">
        <f t="shared" si="1"/>
        <v>0</v>
      </c>
    </row>
    <row r="71" spans="5:41">
      <c r="E71" s="2"/>
      <c r="AK71" s="2">
        <v>8</v>
      </c>
      <c r="AL71">
        <v>15000</v>
      </c>
      <c r="AM71">
        <v>8400</v>
      </c>
      <c r="AN71" s="2">
        <f t="shared" si="0"/>
        <v>82200</v>
      </c>
      <c r="AO71" s="2">
        <f t="shared" si="1"/>
        <v>0.68071356594030852</v>
      </c>
    </row>
    <row r="72" spans="5:41">
      <c r="E72" s="2"/>
      <c r="AK72" s="2"/>
      <c r="AL72" s="2"/>
      <c r="AM72" s="2"/>
      <c r="AN72" s="2">
        <f t="shared" si="0"/>
        <v>0</v>
      </c>
      <c r="AO72" s="2">
        <f t="shared" si="1"/>
        <v>0</v>
      </c>
    </row>
    <row r="73" spans="5:41">
      <c r="E73" s="2"/>
      <c r="AK73" s="2"/>
      <c r="AL73" s="2"/>
      <c r="AM73" s="2"/>
      <c r="AN73" s="2">
        <f t="shared" si="0"/>
        <v>0</v>
      </c>
      <c r="AO73" s="2">
        <f t="shared" si="1"/>
        <v>0</v>
      </c>
    </row>
    <row r="74" spans="5:41">
      <c r="E74" s="2"/>
      <c r="S74" s="3" t="str">
        <f>IF($P$89=$U$76,"&gt;&gt;&gt;","")</f>
        <v>&gt;&gt;&gt;</v>
      </c>
      <c r="T74" s="3" t="s">
        <v>8</v>
      </c>
      <c r="AC74" s="2">
        <v>0.28570000000000001</v>
      </c>
      <c r="AD74" s="3" t="s">
        <v>12</v>
      </c>
      <c r="AK74" s="2"/>
      <c r="AL74" s="2"/>
      <c r="AM74" s="2"/>
      <c r="AN74" s="2">
        <f t="shared" si="0"/>
        <v>0</v>
      </c>
      <c r="AO74" s="2">
        <f t="shared" si="1"/>
        <v>0</v>
      </c>
    </row>
    <row r="75" spans="5:41">
      <c r="E75" s="2"/>
      <c r="AK75" s="2">
        <v>8</v>
      </c>
      <c r="AL75">
        <v>15000</v>
      </c>
      <c r="AM75">
        <v>8400</v>
      </c>
      <c r="AN75" s="2">
        <f t="shared" si="0"/>
        <v>82200</v>
      </c>
      <c r="AO75" s="2">
        <f t="shared" si="1"/>
        <v>0.68071356594030852</v>
      </c>
    </row>
    <row r="76" spans="5:41">
      <c r="E76" s="2"/>
      <c r="T76" s="2">
        <f>$U$76</f>
        <v>0.51254112779064209</v>
      </c>
      <c r="U76">
        <f>$X$70*$AO$71+$X$78*$Z$80</f>
        <v>0.51254112779064209</v>
      </c>
      <c r="AN76" s="2">
        <f t="shared" si="0"/>
        <v>0</v>
      </c>
      <c r="AO76" s="2">
        <f t="shared" si="1"/>
        <v>0</v>
      </c>
    </row>
    <row r="77" spans="5:41">
      <c r="E77" s="2"/>
      <c r="I77" s="6">
        <v>0.33</v>
      </c>
      <c r="J77" s="3" t="s">
        <v>7</v>
      </c>
      <c r="T77" s="2"/>
      <c r="AK77" s="2"/>
      <c r="AL77" s="2"/>
      <c r="AM77" s="2"/>
      <c r="AN77" s="2">
        <f t="shared" si="0"/>
        <v>0</v>
      </c>
      <c r="AO77" s="2">
        <f t="shared" si="1"/>
        <v>0</v>
      </c>
    </row>
    <row r="78" spans="5:41">
      <c r="E78" s="2"/>
      <c r="T78" s="2"/>
      <c r="X78" s="2">
        <v>0.89</v>
      </c>
      <c r="Y78" s="3" t="s">
        <v>11</v>
      </c>
      <c r="AH78" s="2">
        <f>0.5*0.98</f>
        <v>0.49</v>
      </c>
      <c r="AI78" s="3" t="s">
        <v>14</v>
      </c>
      <c r="AK78" s="2"/>
      <c r="AL78" s="2"/>
      <c r="AM78" s="2"/>
      <c r="AN78" s="2">
        <f t="shared" si="0"/>
        <v>0</v>
      </c>
      <c r="AO78" s="2">
        <f t="shared" si="1"/>
        <v>0</v>
      </c>
    </row>
    <row r="79" spans="5:41">
      <c r="E79" s="2"/>
      <c r="J79" s="2">
        <f>$K$79</f>
        <v>0.51254112779064209</v>
      </c>
      <c r="K79">
        <f>MAX($AO$67,$P$89)</f>
        <v>0.51254112779064209</v>
      </c>
      <c r="T79" s="2"/>
      <c r="AK79" s="2">
        <v>3.5</v>
      </c>
      <c r="AL79" s="2"/>
      <c r="AM79" s="2">
        <v>12000</v>
      </c>
      <c r="AN79" s="2">
        <f t="shared" si="0"/>
        <v>42000</v>
      </c>
      <c r="AO79" s="2">
        <f t="shared" si="1"/>
        <v>0.44196485422995291</v>
      </c>
    </row>
    <row r="80" spans="5:41">
      <c r="E80" s="2"/>
      <c r="J80" s="2"/>
      <c r="T80" s="2"/>
      <c r="Y80" s="2">
        <f>$Z$80</f>
        <v>0.49175577026652606</v>
      </c>
      <c r="Z80">
        <f>$AC$74*$AO$75+$AC$82*$AE$84</f>
        <v>0.49175577026652606</v>
      </c>
      <c r="AN80" s="2">
        <f t="shared" ref="AN80:AN143" si="2">AK80*AM80+AL80</f>
        <v>0</v>
      </c>
      <c r="AO80" s="2">
        <f t="shared" ref="AO80:AO143" si="3">1-EXP(-AN80/72000)</f>
        <v>0</v>
      </c>
    </row>
    <row r="81" spans="1:41">
      <c r="E81" s="2"/>
      <c r="J81" s="2"/>
      <c r="T81" s="2"/>
      <c r="Y81" s="2"/>
      <c r="AK81" s="2"/>
      <c r="AL81" s="2"/>
      <c r="AM81" s="2"/>
      <c r="AN81" s="2">
        <f t="shared" si="2"/>
        <v>0</v>
      </c>
      <c r="AO81" s="2">
        <f t="shared" si="3"/>
        <v>0</v>
      </c>
    </row>
    <row r="82" spans="1:41">
      <c r="E82" s="2"/>
      <c r="J82" s="2"/>
      <c r="T82" s="2"/>
      <c r="Y82" s="2"/>
      <c r="AC82" s="2">
        <f>1-AC74</f>
        <v>0.71429999999999993</v>
      </c>
      <c r="AD82" s="3" t="s">
        <v>13</v>
      </c>
      <c r="AH82" s="2">
        <f>0.5*0.98</f>
        <v>0.49</v>
      </c>
      <c r="AI82" s="3" t="s">
        <v>15</v>
      </c>
      <c r="AN82" s="2">
        <f t="shared" si="2"/>
        <v>0</v>
      </c>
      <c r="AO82" s="2">
        <f t="shared" si="3"/>
        <v>0</v>
      </c>
    </row>
    <row r="83" spans="1:41">
      <c r="E83" s="2"/>
      <c r="J83" s="2"/>
      <c r="T83" s="2"/>
      <c r="Y83" s="2"/>
      <c r="AK83" s="2">
        <v>3</v>
      </c>
      <c r="AL83" s="2"/>
      <c r="AM83" s="2">
        <v>12000</v>
      </c>
      <c r="AN83" s="2">
        <f t="shared" si="2"/>
        <v>36000</v>
      </c>
      <c r="AO83" s="2">
        <f t="shared" si="3"/>
        <v>0.39346934028736658</v>
      </c>
    </row>
    <row r="84" spans="1:41">
      <c r="E84" s="2"/>
      <c r="J84" s="2"/>
      <c r="T84" s="2"/>
      <c r="Y84" s="2"/>
      <c r="AD84" s="2">
        <f>$AE$84</f>
        <v>0.41617794270947767</v>
      </c>
      <c r="AE84">
        <f>$AH$78*$AO$79+$AH$82*$AO$83+$AH$86*$AO$87</f>
        <v>0.41617794270947767</v>
      </c>
      <c r="AN84" s="2">
        <f t="shared" si="2"/>
        <v>0</v>
      </c>
      <c r="AO84" s="2">
        <f t="shared" si="3"/>
        <v>0</v>
      </c>
    </row>
    <row r="85" spans="1:41">
      <c r="E85" s="2"/>
      <c r="J85" s="2"/>
      <c r="T85" s="2"/>
      <c r="Y85" s="2"/>
      <c r="AD85" s="2"/>
      <c r="AN85" s="2">
        <f t="shared" si="2"/>
        <v>0</v>
      </c>
      <c r="AO85" s="2">
        <f t="shared" si="3"/>
        <v>0</v>
      </c>
    </row>
    <row r="86" spans="1:41">
      <c r="E86" s="2"/>
      <c r="J86" s="2"/>
      <c r="T86" s="2"/>
      <c r="Y86" s="2"/>
      <c r="AD86" s="2"/>
      <c r="AH86" s="2">
        <v>0.02</v>
      </c>
      <c r="AI86" s="3" t="s">
        <v>16</v>
      </c>
      <c r="AN86" s="2">
        <f t="shared" si="2"/>
        <v>0</v>
      </c>
      <c r="AO86" s="2">
        <f t="shared" si="3"/>
        <v>0</v>
      </c>
    </row>
    <row r="87" spans="1:41">
      <c r="E87" s="2"/>
      <c r="J87" s="2"/>
      <c r="N87" s="3" t="str">
        <f>IF($K$79=$P$89,"&gt;&gt;&gt;","")</f>
        <v>&gt;&gt;&gt;</v>
      </c>
      <c r="O87" s="3" t="s">
        <v>2</v>
      </c>
      <c r="AK87" s="2">
        <v>2.5</v>
      </c>
      <c r="AL87" s="2"/>
      <c r="AM87" s="2">
        <v>12000</v>
      </c>
      <c r="AN87" s="2">
        <f t="shared" si="2"/>
        <v>30000</v>
      </c>
      <c r="AO87" s="2">
        <f t="shared" si="3"/>
        <v>0.34075936979955623</v>
      </c>
    </row>
    <row r="88" spans="1:41">
      <c r="E88" s="2"/>
      <c r="J88" s="2"/>
      <c r="AN88" s="2">
        <f t="shared" si="2"/>
        <v>0</v>
      </c>
      <c r="AO88" s="2">
        <f t="shared" si="3"/>
        <v>0</v>
      </c>
    </row>
    <row r="89" spans="1:41">
      <c r="E89" s="2"/>
      <c r="J89" s="2"/>
      <c r="O89" s="2">
        <f>$P$89</f>
        <v>0.51254112779064209</v>
      </c>
      <c r="P89">
        <f>MAX($U$76,$U$101)</f>
        <v>0.51254112779064209</v>
      </c>
      <c r="AK89" s="2"/>
      <c r="AL89" s="2"/>
      <c r="AM89" s="2"/>
      <c r="AN89" s="2">
        <f t="shared" si="2"/>
        <v>0</v>
      </c>
      <c r="AO89" s="2">
        <f t="shared" si="3"/>
        <v>0</v>
      </c>
    </row>
    <row r="90" spans="1:41">
      <c r="E90" s="2"/>
      <c r="J90" s="2"/>
      <c r="O90" s="2"/>
      <c r="AC90" s="2">
        <v>0.21</v>
      </c>
      <c r="AD90" s="3" t="s">
        <v>12</v>
      </c>
      <c r="AK90" s="2"/>
      <c r="AL90" s="2"/>
      <c r="AM90" s="2"/>
      <c r="AN90" s="2">
        <f t="shared" si="2"/>
        <v>0</v>
      </c>
      <c r="AO90" s="2">
        <f t="shared" si="3"/>
        <v>0</v>
      </c>
    </row>
    <row r="91" spans="1:41">
      <c r="E91" s="2"/>
      <c r="J91" s="2"/>
      <c r="O91" s="2"/>
      <c r="AK91" s="2">
        <v>8</v>
      </c>
      <c r="AL91">
        <v>15000</v>
      </c>
      <c r="AM91">
        <v>8400</v>
      </c>
      <c r="AN91" s="2">
        <f t="shared" si="2"/>
        <v>82200</v>
      </c>
      <c r="AO91" s="2">
        <f t="shared" si="3"/>
        <v>0.68071356594030852</v>
      </c>
    </row>
    <row r="92" spans="1:41">
      <c r="A92">
        <f>MAX($F$131,$F$53)</f>
        <v>0.62289248046413115</v>
      </c>
      <c r="E92" s="2"/>
      <c r="J92" s="2"/>
      <c r="O92" s="2"/>
      <c r="AK92" s="2"/>
      <c r="AL92" s="2"/>
      <c r="AM92" s="2"/>
      <c r="AN92" s="2">
        <f t="shared" si="2"/>
        <v>0</v>
      </c>
      <c r="AO92" s="2">
        <f t="shared" si="3"/>
        <v>0</v>
      </c>
    </row>
    <row r="93" spans="1:41">
      <c r="A93" s="2">
        <f>$A$92</f>
        <v>0.62289248046413115</v>
      </c>
      <c r="E93" s="2"/>
      <c r="J93" s="2"/>
      <c r="O93" s="2"/>
      <c r="X93" s="2">
        <v>0.11</v>
      </c>
      <c r="Y93" s="3" t="s">
        <v>10</v>
      </c>
      <c r="AK93" s="2"/>
      <c r="AL93" s="2"/>
      <c r="AM93" s="2"/>
      <c r="AN93" s="2">
        <f t="shared" si="2"/>
        <v>0</v>
      </c>
      <c r="AO93" s="2">
        <f t="shared" si="3"/>
        <v>0</v>
      </c>
    </row>
    <row r="94" spans="1:41">
      <c r="E94" s="2"/>
      <c r="J94" s="2"/>
      <c r="O94" s="2"/>
      <c r="AH94" s="3" t="str">
        <f>IF($AE$98=$AO$95,"&gt;&gt;&gt;","")</f>
        <v/>
      </c>
      <c r="AI94" s="3" t="s">
        <v>17</v>
      </c>
      <c r="AK94" s="2"/>
      <c r="AL94" s="2"/>
      <c r="AM94" s="2"/>
      <c r="AN94" s="2">
        <f t="shared" si="2"/>
        <v>0</v>
      </c>
      <c r="AO94" s="2">
        <f t="shared" si="3"/>
        <v>0</v>
      </c>
    </row>
    <row r="95" spans="1:41">
      <c r="E95" s="2"/>
      <c r="J95" s="2"/>
      <c r="O95" s="2"/>
      <c r="Y95" s="2">
        <f>$Z$95</f>
        <v>0.27253626642713064</v>
      </c>
      <c r="Z95">
        <f>$AC$90*$AO$91+$AC$96*$AE$98</f>
        <v>0.27253626642713064</v>
      </c>
      <c r="AK95" s="2">
        <v>2</v>
      </c>
      <c r="AL95">
        <v>-25000</v>
      </c>
      <c r="AM95" s="2">
        <v>12900</v>
      </c>
      <c r="AN95" s="2">
        <f t="shared" si="2"/>
        <v>800</v>
      </c>
      <c r="AO95" s="2">
        <f t="shared" si="3"/>
        <v>1.1049610706077684E-2</v>
      </c>
    </row>
    <row r="96" spans="1:41">
      <c r="E96" s="2"/>
      <c r="J96" s="2"/>
      <c r="O96" s="2"/>
      <c r="Y96" s="2"/>
      <c r="AC96" s="2">
        <f>1-AC90</f>
        <v>0.79</v>
      </c>
      <c r="AD96" s="3" t="s">
        <v>13</v>
      </c>
      <c r="AN96" s="2">
        <f t="shared" si="2"/>
        <v>0</v>
      </c>
      <c r="AO96" s="2">
        <f t="shared" si="3"/>
        <v>0</v>
      </c>
    </row>
    <row r="97" spans="5:41">
      <c r="E97" s="2"/>
      <c r="J97" s="2"/>
      <c r="O97" s="2"/>
      <c r="Y97" s="2"/>
      <c r="AK97" s="2"/>
      <c r="AL97" s="2"/>
      <c r="AM97" s="2"/>
      <c r="AN97" s="2">
        <f t="shared" si="2"/>
        <v>0</v>
      </c>
      <c r="AO97" s="2">
        <f t="shared" si="3"/>
        <v>0</v>
      </c>
    </row>
    <row r="98" spans="5:41">
      <c r="E98" s="2"/>
      <c r="J98" s="2"/>
      <c r="O98" s="2"/>
      <c r="Y98" s="2"/>
      <c r="AD98" s="2">
        <f>$AE$98</f>
        <v>0.16403343997426056</v>
      </c>
      <c r="AE98">
        <f>MAX($AO$95,$AO$99)</f>
        <v>0.16403343997426056</v>
      </c>
      <c r="AH98" s="3" t="str">
        <f>IF($AE$98=$AO$99,"&gt;&gt;&gt;","")</f>
        <v>&gt;&gt;&gt;</v>
      </c>
      <c r="AI98" s="3" t="s">
        <v>18</v>
      </c>
      <c r="AN98" s="2">
        <f t="shared" si="2"/>
        <v>0</v>
      </c>
      <c r="AO98" s="2">
        <f t="shared" si="3"/>
        <v>0</v>
      </c>
    </row>
    <row r="99" spans="5:41">
      <c r="E99" s="2"/>
      <c r="J99" s="2"/>
      <c r="O99" s="2"/>
      <c r="S99" s="3" t="str">
        <f>IF($P$89=$U$101,"&gt;&gt;&gt;","")</f>
        <v/>
      </c>
      <c r="T99" s="3" t="s">
        <v>9</v>
      </c>
      <c r="AK99" s="2">
        <v>1</v>
      </c>
      <c r="AL99" s="2"/>
      <c r="AM99" s="2">
        <v>12900</v>
      </c>
      <c r="AN99" s="2">
        <f t="shared" si="2"/>
        <v>12900</v>
      </c>
      <c r="AO99" s="2">
        <f t="shared" si="3"/>
        <v>0.16403343997426056</v>
      </c>
    </row>
    <row r="100" spans="5:41">
      <c r="E100" s="2"/>
      <c r="J100" s="2"/>
      <c r="O100" s="2"/>
      <c r="AN100" s="2">
        <f t="shared" si="2"/>
        <v>0</v>
      </c>
      <c r="AO100" s="2">
        <f t="shared" si="3"/>
        <v>0</v>
      </c>
    </row>
    <row r="101" spans="5:41">
      <c r="E101" s="2"/>
      <c r="J101" s="2"/>
      <c r="O101" s="2"/>
      <c r="T101" s="2">
        <f>$U$101</f>
        <v>0.46764162484419258</v>
      </c>
      <c r="U101">
        <f>$X$106*$Z$108+$X$93*$Z$95</f>
        <v>0.46764162484419258</v>
      </c>
      <c r="AK101" s="2"/>
      <c r="AL101" s="2"/>
      <c r="AM101" s="2"/>
      <c r="AN101" s="2">
        <f t="shared" si="2"/>
        <v>0</v>
      </c>
      <c r="AO101" s="2">
        <f t="shared" si="3"/>
        <v>0</v>
      </c>
    </row>
    <row r="102" spans="5:41">
      <c r="E102" s="2"/>
      <c r="J102" s="2"/>
      <c r="O102" s="2"/>
      <c r="T102" s="2"/>
      <c r="AC102" s="2">
        <v>0.28570000000000001</v>
      </c>
      <c r="AD102" s="3" t="s">
        <v>12</v>
      </c>
      <c r="AK102" s="2"/>
      <c r="AL102" s="2"/>
      <c r="AM102" s="2"/>
      <c r="AN102" s="2">
        <f t="shared" si="2"/>
        <v>0</v>
      </c>
      <c r="AO102" s="2">
        <f t="shared" si="3"/>
        <v>0</v>
      </c>
    </row>
    <row r="103" spans="5:41">
      <c r="E103" s="2"/>
      <c r="J103" s="2"/>
      <c r="O103" s="2"/>
      <c r="T103" s="2"/>
      <c r="AK103" s="2">
        <v>8</v>
      </c>
      <c r="AL103">
        <v>15000</v>
      </c>
      <c r="AM103">
        <v>8400</v>
      </c>
      <c r="AN103" s="2">
        <f t="shared" si="2"/>
        <v>82200</v>
      </c>
      <c r="AO103" s="2">
        <f t="shared" si="3"/>
        <v>0.68071356594030852</v>
      </c>
    </row>
    <row r="104" spans="5:41">
      <c r="E104" s="2"/>
      <c r="J104" s="2"/>
      <c r="O104" s="2"/>
      <c r="T104" s="2"/>
      <c r="AN104" s="2">
        <f t="shared" si="2"/>
        <v>0</v>
      </c>
      <c r="AO104" s="2">
        <f t="shared" si="3"/>
        <v>0</v>
      </c>
    </row>
    <row r="105" spans="5:41">
      <c r="E105" s="2"/>
      <c r="J105" s="2"/>
      <c r="O105" s="2"/>
      <c r="T105" s="2"/>
      <c r="AK105" s="2"/>
      <c r="AL105" s="2"/>
      <c r="AM105" s="2"/>
      <c r="AN105" s="2">
        <f t="shared" si="2"/>
        <v>0</v>
      </c>
      <c r="AO105" s="2">
        <f t="shared" si="3"/>
        <v>0</v>
      </c>
    </row>
    <row r="106" spans="5:41">
      <c r="E106" s="2"/>
      <c r="J106" s="2"/>
      <c r="O106" s="2"/>
      <c r="T106" s="2"/>
      <c r="X106" s="2">
        <v>0.89</v>
      </c>
      <c r="Y106" s="3" t="s">
        <v>11</v>
      </c>
      <c r="AH106" s="2">
        <f>0.5*0.98</f>
        <v>0.49</v>
      </c>
      <c r="AI106" s="3" t="s">
        <v>14</v>
      </c>
      <c r="AK106" s="2"/>
      <c r="AL106" s="2"/>
      <c r="AM106" s="2"/>
      <c r="AN106" s="2">
        <f t="shared" si="2"/>
        <v>0</v>
      </c>
      <c r="AO106" s="2">
        <f t="shared" si="3"/>
        <v>0</v>
      </c>
    </row>
    <row r="107" spans="5:41">
      <c r="E107" s="2"/>
      <c r="J107" s="2"/>
      <c r="O107" s="2"/>
      <c r="T107" s="2"/>
      <c r="AK107" s="2">
        <v>3.5</v>
      </c>
      <c r="AL107" s="2"/>
      <c r="AM107" s="2">
        <v>12000</v>
      </c>
      <c r="AN107" s="2">
        <f t="shared" si="2"/>
        <v>42000</v>
      </c>
      <c r="AO107" s="2">
        <f t="shared" si="3"/>
        <v>0.44196485422995291</v>
      </c>
    </row>
    <row r="108" spans="5:41">
      <c r="E108" s="2"/>
      <c r="J108" s="2"/>
      <c r="O108" s="2"/>
      <c r="T108" s="2"/>
      <c r="Y108" s="2">
        <f>$Z$108</f>
        <v>0.49175577026652606</v>
      </c>
      <c r="Z108">
        <f>$AC$102*$AO$103+$AC$110*$AE$112</f>
        <v>0.49175577026652606</v>
      </c>
      <c r="AN108" s="2">
        <f t="shared" si="2"/>
        <v>0</v>
      </c>
      <c r="AO108" s="2">
        <f t="shared" si="3"/>
        <v>0</v>
      </c>
    </row>
    <row r="109" spans="5:41">
      <c r="E109" s="2"/>
      <c r="J109" s="2"/>
      <c r="O109" s="2"/>
      <c r="T109" s="2"/>
      <c r="Y109" s="2"/>
      <c r="AK109" s="2"/>
      <c r="AL109" s="2"/>
      <c r="AM109" s="2"/>
      <c r="AN109" s="2">
        <f t="shared" si="2"/>
        <v>0</v>
      </c>
      <c r="AO109" s="2">
        <f t="shared" si="3"/>
        <v>0</v>
      </c>
    </row>
    <row r="110" spans="5:41">
      <c r="E110" s="2"/>
      <c r="J110" s="2"/>
      <c r="O110" s="2"/>
      <c r="T110" s="2"/>
      <c r="Y110" s="2"/>
      <c r="AC110" s="2">
        <f>1-AC102</f>
        <v>0.71429999999999993</v>
      </c>
      <c r="AD110" s="3" t="s">
        <v>13</v>
      </c>
      <c r="AH110" s="2">
        <f>0.5*0.98</f>
        <v>0.49</v>
      </c>
      <c r="AI110" s="3" t="s">
        <v>15</v>
      </c>
      <c r="AN110" s="2">
        <f t="shared" si="2"/>
        <v>0</v>
      </c>
      <c r="AO110" s="2">
        <f t="shared" si="3"/>
        <v>0</v>
      </c>
    </row>
    <row r="111" spans="5:41">
      <c r="E111" s="2"/>
      <c r="J111" s="2"/>
      <c r="O111" s="2"/>
      <c r="T111" s="2"/>
      <c r="Y111" s="2"/>
      <c r="AK111" s="2">
        <v>3</v>
      </c>
      <c r="AL111" s="2"/>
      <c r="AM111" s="2">
        <v>12000</v>
      </c>
      <c r="AN111" s="2">
        <f t="shared" si="2"/>
        <v>36000</v>
      </c>
      <c r="AO111" s="2">
        <f t="shared" si="3"/>
        <v>0.39346934028736658</v>
      </c>
    </row>
    <row r="112" spans="5:41">
      <c r="E112" s="2"/>
      <c r="J112" s="2"/>
      <c r="O112" s="2"/>
      <c r="T112" s="2"/>
      <c r="Y112" s="2"/>
      <c r="AD112" s="2">
        <f>$AE$112</f>
        <v>0.41617794270947767</v>
      </c>
      <c r="AE112">
        <f>$AH$106*$AO$107+$AH$110*$AO$111+$AH$114*$AO$115</f>
        <v>0.41617794270947767</v>
      </c>
      <c r="AN112" s="2">
        <f t="shared" si="2"/>
        <v>0</v>
      </c>
      <c r="AO112" s="2">
        <f t="shared" si="3"/>
        <v>0</v>
      </c>
    </row>
    <row r="113" spans="5:41">
      <c r="E113" s="2"/>
      <c r="J113" s="2"/>
      <c r="O113" s="2"/>
      <c r="T113" s="2"/>
      <c r="Y113" s="2"/>
      <c r="AD113" s="2"/>
      <c r="AN113" s="2">
        <f t="shared" si="2"/>
        <v>0</v>
      </c>
      <c r="AO113" s="2">
        <f t="shared" si="3"/>
        <v>0</v>
      </c>
    </row>
    <row r="114" spans="5:41">
      <c r="E114" s="2"/>
      <c r="J114" s="2"/>
      <c r="O114" s="2"/>
      <c r="T114" s="2"/>
      <c r="Y114" s="2"/>
      <c r="AD114" s="2"/>
      <c r="AH114" s="2">
        <v>0.02</v>
      </c>
      <c r="AI114" s="3" t="s">
        <v>16</v>
      </c>
      <c r="AN114" s="2">
        <f t="shared" si="2"/>
        <v>0</v>
      </c>
      <c r="AO114" s="2">
        <f t="shared" si="3"/>
        <v>0</v>
      </c>
    </row>
    <row r="115" spans="5:41">
      <c r="AK115" s="2">
        <v>2.5</v>
      </c>
      <c r="AL115" s="2"/>
      <c r="AM115" s="2">
        <v>12000</v>
      </c>
      <c r="AN115" s="2">
        <f t="shared" si="2"/>
        <v>30000</v>
      </c>
      <c r="AO115" s="2">
        <f t="shared" si="3"/>
        <v>0.34075936979955623</v>
      </c>
    </row>
    <row r="116" spans="5:41">
      <c r="AN116" s="2">
        <f t="shared" si="2"/>
        <v>0</v>
      </c>
      <c r="AO116" s="2">
        <f t="shared" si="3"/>
        <v>0</v>
      </c>
    </row>
    <row r="117" spans="5:41">
      <c r="AN117" s="2">
        <f t="shared" si="2"/>
        <v>0</v>
      </c>
      <c r="AO117" s="2">
        <f t="shared" si="3"/>
        <v>0</v>
      </c>
    </row>
    <row r="118" spans="5:41">
      <c r="I118" s="3" t="str">
        <f>IF($F$131=$AO$119,"&gt;&gt;&gt;","")</f>
        <v/>
      </c>
      <c r="J118" s="3" t="s">
        <v>3</v>
      </c>
      <c r="AN118" s="2">
        <f t="shared" si="2"/>
        <v>0</v>
      </c>
      <c r="AO118" s="2">
        <f t="shared" si="3"/>
        <v>0</v>
      </c>
    </row>
    <row r="119" spans="5:41">
      <c r="AK119" s="2">
        <v>2.85</v>
      </c>
      <c r="AM119" s="2">
        <v>12000</v>
      </c>
      <c r="AN119" s="2">
        <f t="shared" si="2"/>
        <v>34200</v>
      </c>
      <c r="AO119" s="2">
        <f t="shared" si="3"/>
        <v>0.37811494353497987</v>
      </c>
    </row>
    <row r="120" spans="5:41">
      <c r="AN120" s="2">
        <f t="shared" si="2"/>
        <v>0</v>
      </c>
      <c r="AO120" s="2">
        <f t="shared" si="3"/>
        <v>0</v>
      </c>
    </row>
    <row r="121" spans="5:41">
      <c r="AK121" s="2"/>
      <c r="AL121" s="2"/>
      <c r="AM121" s="2"/>
      <c r="AN121" s="2">
        <f t="shared" si="2"/>
        <v>0</v>
      </c>
      <c r="AO121" s="2">
        <f t="shared" si="3"/>
        <v>0</v>
      </c>
    </row>
    <row r="122" spans="5:41">
      <c r="S122" s="7">
        <v>0.69399999999999995</v>
      </c>
      <c r="T122" s="3" t="s">
        <v>10</v>
      </c>
      <c r="AK122" s="2"/>
      <c r="AL122" s="2"/>
      <c r="AM122" s="2"/>
      <c r="AN122" s="2">
        <f t="shared" si="2"/>
        <v>0</v>
      </c>
      <c r="AO122" s="2">
        <f t="shared" si="3"/>
        <v>0</v>
      </c>
    </row>
    <row r="123" spans="5:41">
      <c r="AK123" s="2">
        <v>8</v>
      </c>
      <c r="AL123">
        <v>15000</v>
      </c>
      <c r="AM123">
        <v>8400</v>
      </c>
      <c r="AN123" s="2">
        <f t="shared" si="2"/>
        <v>82200</v>
      </c>
      <c r="AO123" s="2">
        <f t="shared" si="3"/>
        <v>0.68071356594030852</v>
      </c>
    </row>
    <row r="124" spans="5:41">
      <c r="AK124" s="2"/>
      <c r="AL124" s="2"/>
      <c r="AM124" s="2"/>
      <c r="AN124" s="2">
        <f t="shared" si="2"/>
        <v>0</v>
      </c>
      <c r="AO124" s="2">
        <f t="shared" si="3"/>
        <v>0</v>
      </c>
    </row>
    <row r="125" spans="5:41">
      <c r="AK125" s="2"/>
      <c r="AL125" s="2"/>
      <c r="AM125" s="2"/>
      <c r="AN125" s="2">
        <f t="shared" si="2"/>
        <v>0</v>
      </c>
      <c r="AO125" s="2">
        <f t="shared" si="3"/>
        <v>0</v>
      </c>
    </row>
    <row r="126" spans="5:41">
      <c r="N126" s="3" t="str">
        <f>IF($K$141=$P$128,"&gt;&gt;&gt;","")</f>
        <v>&gt;&gt;&gt;</v>
      </c>
      <c r="O126" s="3" t="s">
        <v>8</v>
      </c>
      <c r="X126" s="2">
        <v>0.28570000000000001</v>
      </c>
      <c r="Y126" s="3" t="s">
        <v>12</v>
      </c>
      <c r="AK126" s="2"/>
      <c r="AL126" s="2"/>
      <c r="AM126" s="2"/>
      <c r="AN126" s="2">
        <f t="shared" si="2"/>
        <v>0</v>
      </c>
      <c r="AO126" s="2">
        <f t="shared" si="3"/>
        <v>0</v>
      </c>
    </row>
    <row r="127" spans="5:41">
      <c r="AK127" s="2">
        <v>8</v>
      </c>
      <c r="AL127">
        <v>15000</v>
      </c>
      <c r="AM127">
        <v>8400</v>
      </c>
      <c r="AN127" s="2">
        <f t="shared" si="2"/>
        <v>82200</v>
      </c>
      <c r="AO127" s="2">
        <f t="shared" si="3"/>
        <v>0.68071356594030852</v>
      </c>
    </row>
    <row r="128" spans="5:41">
      <c r="O128" s="2">
        <f>$P$128</f>
        <v>0.62289248046413115</v>
      </c>
      <c r="P128">
        <f>$S$122*$AO$123+$S$130*$U$132</f>
        <v>0.62289248046413115</v>
      </c>
      <c r="AN128" s="2">
        <f t="shared" si="2"/>
        <v>0</v>
      </c>
      <c r="AO128" s="2">
        <f t="shared" si="3"/>
        <v>0</v>
      </c>
    </row>
    <row r="129" spans="4:41">
      <c r="D129" s="3" t="str">
        <f>IF($A$92=$F$131,"&gt;&gt;&gt;","")</f>
        <v>&gt;&gt;&gt;</v>
      </c>
      <c r="E129" s="3" t="s">
        <v>5</v>
      </c>
      <c r="O129" s="2"/>
      <c r="AK129" s="2"/>
      <c r="AL129" s="2"/>
      <c r="AM129" s="2"/>
      <c r="AN129" s="2">
        <f t="shared" si="2"/>
        <v>0</v>
      </c>
      <c r="AO129" s="2">
        <f t="shared" si="3"/>
        <v>0</v>
      </c>
    </row>
    <row r="130" spans="4:41">
      <c r="O130" s="2"/>
      <c r="S130" s="7">
        <f>1-S122</f>
        <v>0.30600000000000005</v>
      </c>
      <c r="T130" s="3" t="s">
        <v>11</v>
      </c>
      <c r="AC130" s="2">
        <f>0.5*0.98</f>
        <v>0.49</v>
      </c>
      <c r="AD130" s="3" t="s">
        <v>14</v>
      </c>
      <c r="AK130" s="2"/>
      <c r="AL130" s="2"/>
      <c r="AM130" s="2"/>
      <c r="AN130" s="2">
        <f t="shared" si="2"/>
        <v>0</v>
      </c>
      <c r="AO130" s="2">
        <f t="shared" si="3"/>
        <v>0</v>
      </c>
    </row>
    <row r="131" spans="4:41">
      <c r="E131" s="2">
        <f>$F$131</f>
        <v>0.62289248046413115</v>
      </c>
      <c r="F131">
        <f>MAX($AO$119,$K$141)</f>
        <v>0.62289248046413115</v>
      </c>
      <c r="O131" s="2"/>
      <c r="AK131" s="2">
        <v>3.5</v>
      </c>
      <c r="AL131" s="2"/>
      <c r="AM131" s="2">
        <v>12000</v>
      </c>
      <c r="AN131" s="2">
        <f t="shared" si="2"/>
        <v>42000</v>
      </c>
      <c r="AO131" s="2">
        <f t="shared" si="3"/>
        <v>0.44196485422995291</v>
      </c>
    </row>
    <row r="132" spans="4:41">
      <c r="E132" s="2"/>
      <c r="O132" s="2"/>
      <c r="T132" s="2">
        <f>$U$132</f>
        <v>0.49175577026652606</v>
      </c>
      <c r="U132">
        <f>$X$126*$AO$127+$X$134*$Z$136</f>
        <v>0.49175577026652606</v>
      </c>
      <c r="AN132" s="2">
        <f t="shared" si="2"/>
        <v>0</v>
      </c>
      <c r="AO132" s="2">
        <f t="shared" si="3"/>
        <v>0</v>
      </c>
    </row>
    <row r="133" spans="4:41">
      <c r="E133" s="2"/>
      <c r="O133" s="2"/>
      <c r="T133" s="2"/>
      <c r="AK133" s="2"/>
      <c r="AL133" s="2"/>
      <c r="AM133" s="2"/>
      <c r="AN133" s="2">
        <f t="shared" si="2"/>
        <v>0</v>
      </c>
      <c r="AO133" s="2">
        <f t="shared" si="3"/>
        <v>0</v>
      </c>
    </row>
    <row r="134" spans="4:41">
      <c r="E134" s="2"/>
      <c r="O134" s="2"/>
      <c r="T134" s="2"/>
      <c r="X134" s="2">
        <f>1-X126</f>
        <v>0.71429999999999993</v>
      </c>
      <c r="Y134" s="3" t="s">
        <v>13</v>
      </c>
      <c r="AC134" s="2">
        <f>0.5*0.98</f>
        <v>0.49</v>
      </c>
      <c r="AD134" s="3" t="s">
        <v>15</v>
      </c>
      <c r="AN134" s="2">
        <f t="shared" si="2"/>
        <v>0</v>
      </c>
      <c r="AO134" s="2">
        <f t="shared" si="3"/>
        <v>0</v>
      </c>
    </row>
    <row r="135" spans="4:41">
      <c r="E135" s="2"/>
      <c r="O135" s="2"/>
      <c r="T135" s="2"/>
      <c r="AK135" s="2">
        <v>3</v>
      </c>
      <c r="AL135" s="2"/>
      <c r="AM135" s="2">
        <v>12000</v>
      </c>
      <c r="AN135" s="2">
        <f t="shared" si="2"/>
        <v>36000</v>
      </c>
      <c r="AO135" s="2">
        <f t="shared" si="3"/>
        <v>0.39346934028736658</v>
      </c>
    </row>
    <row r="136" spans="4:41">
      <c r="E136" s="2"/>
      <c r="O136" s="2"/>
      <c r="T136" s="2"/>
      <c r="Y136" s="2">
        <f>$Z$136</f>
        <v>0.41617794270947767</v>
      </c>
      <c r="Z136">
        <f>$AC$130*$AO$131+$AC$134*$AO$135+$AC$138*$AO$139</f>
        <v>0.41617794270947767</v>
      </c>
      <c r="AN136" s="2">
        <f t="shared" si="2"/>
        <v>0</v>
      </c>
      <c r="AO136" s="2">
        <f t="shared" si="3"/>
        <v>0</v>
      </c>
    </row>
    <row r="137" spans="4:41">
      <c r="E137" s="2"/>
      <c r="O137" s="2"/>
      <c r="T137" s="2"/>
      <c r="Y137" s="2"/>
      <c r="AN137" s="2">
        <f t="shared" si="2"/>
        <v>0</v>
      </c>
      <c r="AO137" s="2">
        <f t="shared" si="3"/>
        <v>0</v>
      </c>
    </row>
    <row r="138" spans="4:41">
      <c r="E138" s="2"/>
      <c r="O138" s="2"/>
      <c r="T138" s="2"/>
      <c r="Y138" s="2"/>
      <c r="AC138" s="2">
        <v>0.02</v>
      </c>
      <c r="AD138" s="3" t="s">
        <v>16</v>
      </c>
      <c r="AN138" s="2">
        <f t="shared" si="2"/>
        <v>0</v>
      </c>
      <c r="AO138" s="2">
        <f t="shared" si="3"/>
        <v>0</v>
      </c>
    </row>
    <row r="139" spans="4:41">
      <c r="E139" s="2"/>
      <c r="I139" s="3" t="str">
        <f>IF($F$131=$K$141,"&gt;&gt;&gt;","")</f>
        <v>&gt;&gt;&gt;</v>
      </c>
      <c r="J139" s="3" t="s">
        <v>2</v>
      </c>
      <c r="AK139" s="2">
        <v>2.5</v>
      </c>
      <c r="AL139" s="2"/>
      <c r="AM139" s="2">
        <v>12000</v>
      </c>
      <c r="AN139" s="2">
        <f t="shared" si="2"/>
        <v>30000</v>
      </c>
      <c r="AO139" s="2">
        <f t="shared" si="3"/>
        <v>0.34075936979955623</v>
      </c>
    </row>
    <row r="140" spans="4:41">
      <c r="E140" s="2"/>
      <c r="AN140" s="2">
        <f t="shared" si="2"/>
        <v>0</v>
      </c>
      <c r="AO140" s="2">
        <f t="shared" si="3"/>
        <v>0</v>
      </c>
    </row>
    <row r="141" spans="4:41">
      <c r="E141" s="2"/>
      <c r="J141" s="2">
        <f>$K$141</f>
        <v>0.62289248046413115</v>
      </c>
      <c r="K141">
        <f>MAX($P$128,$P$153)</f>
        <v>0.62289248046413115</v>
      </c>
      <c r="AK141" s="2"/>
      <c r="AL141" s="2"/>
      <c r="AM141" s="2"/>
      <c r="AN141" s="2">
        <f t="shared" si="2"/>
        <v>0</v>
      </c>
      <c r="AO141" s="2">
        <f t="shared" si="3"/>
        <v>0</v>
      </c>
    </row>
    <row r="142" spans="4:41">
      <c r="E142" s="2"/>
      <c r="J142" s="2"/>
      <c r="X142" s="2">
        <v>0.21</v>
      </c>
      <c r="Y142" s="3" t="s">
        <v>12</v>
      </c>
      <c r="AK142" s="2"/>
      <c r="AL142" s="2"/>
      <c r="AM142" s="2"/>
      <c r="AN142" s="2">
        <f t="shared" si="2"/>
        <v>0</v>
      </c>
      <c r="AO142" s="2">
        <f t="shared" si="3"/>
        <v>0</v>
      </c>
    </row>
    <row r="143" spans="4:41">
      <c r="E143" s="2"/>
      <c r="J143" s="2"/>
      <c r="AK143" s="2">
        <v>8</v>
      </c>
      <c r="AL143">
        <v>15000</v>
      </c>
      <c r="AM143">
        <v>8400</v>
      </c>
      <c r="AN143" s="2">
        <f t="shared" si="2"/>
        <v>82200</v>
      </c>
      <c r="AO143" s="2">
        <f t="shared" si="3"/>
        <v>0.68071356594030852</v>
      </c>
    </row>
    <row r="144" spans="4:41">
      <c r="E144" s="2"/>
      <c r="J144" s="2"/>
      <c r="AK144" s="2"/>
      <c r="AL144" s="2"/>
      <c r="AM144" s="2"/>
      <c r="AN144" s="2">
        <f t="shared" ref="AN144:AN167" si="4">AK144*AM144+AL144</f>
        <v>0</v>
      </c>
      <c r="AO144" s="2">
        <f t="shared" ref="AO144:AO167" si="5">1-EXP(-AN144/72000)</f>
        <v>0</v>
      </c>
    </row>
    <row r="145" spans="5:41">
      <c r="E145" s="2"/>
      <c r="J145" s="2"/>
      <c r="S145" s="7">
        <f>S122</f>
        <v>0.69399999999999995</v>
      </c>
      <c r="T145" s="3" t="s">
        <v>10</v>
      </c>
      <c r="AK145" s="2"/>
      <c r="AL145" s="2"/>
      <c r="AM145" s="2"/>
      <c r="AN145" s="2">
        <f t="shared" si="4"/>
        <v>0</v>
      </c>
      <c r="AO145" s="2">
        <f t="shared" si="5"/>
        <v>0</v>
      </c>
    </row>
    <row r="146" spans="5:41">
      <c r="E146" s="2"/>
      <c r="J146" s="2"/>
      <c r="AC146" s="3" t="str">
        <f>IF($Z$150=$AO$147,"&gt;&gt;&gt;","")</f>
        <v/>
      </c>
      <c r="AD146" s="3" t="s">
        <v>17</v>
      </c>
      <c r="AK146" s="2"/>
      <c r="AL146" s="2"/>
      <c r="AM146" s="2"/>
      <c r="AN146" s="2">
        <f t="shared" si="4"/>
        <v>0</v>
      </c>
      <c r="AO146" s="2">
        <f t="shared" si="5"/>
        <v>0</v>
      </c>
    </row>
    <row r="147" spans="5:41">
      <c r="E147" s="2"/>
      <c r="J147" s="2"/>
      <c r="T147" s="2">
        <f>$U$147</f>
        <v>0.27253626642713064</v>
      </c>
      <c r="U147">
        <f>$X$142*$AO$143+$X$148*$Z$150</f>
        <v>0.27253626642713064</v>
      </c>
      <c r="AK147" s="2">
        <v>2</v>
      </c>
      <c r="AL147">
        <v>-25000</v>
      </c>
      <c r="AM147" s="2">
        <v>12900</v>
      </c>
      <c r="AN147" s="2">
        <f t="shared" si="4"/>
        <v>800</v>
      </c>
      <c r="AO147" s="2">
        <f t="shared" si="5"/>
        <v>1.1049610706077684E-2</v>
      </c>
    </row>
    <row r="148" spans="5:41">
      <c r="E148" s="2"/>
      <c r="J148" s="2"/>
      <c r="T148" s="2"/>
      <c r="X148" s="2">
        <f>1-X142</f>
        <v>0.79</v>
      </c>
      <c r="Y148" s="3" t="s">
        <v>13</v>
      </c>
      <c r="AN148" s="2">
        <f t="shared" si="4"/>
        <v>0</v>
      </c>
      <c r="AO148" s="2">
        <f t="shared" si="5"/>
        <v>0</v>
      </c>
    </row>
    <row r="149" spans="5:41">
      <c r="E149" s="2"/>
      <c r="J149" s="2"/>
      <c r="T149" s="2"/>
      <c r="AK149" s="2"/>
      <c r="AL149" s="2"/>
      <c r="AM149" s="2"/>
      <c r="AN149" s="2">
        <f t="shared" si="4"/>
        <v>0</v>
      </c>
      <c r="AO149" s="2">
        <f t="shared" si="5"/>
        <v>0</v>
      </c>
    </row>
    <row r="150" spans="5:41">
      <c r="E150" s="2"/>
      <c r="J150" s="2"/>
      <c r="T150" s="2"/>
      <c r="Y150" s="2">
        <f>$Z$150</f>
        <v>0.16403343997426056</v>
      </c>
      <c r="Z150">
        <f>MAX($AO$147,$AO$151)</f>
        <v>0.16403343997426056</v>
      </c>
      <c r="AC150" s="3" t="str">
        <f>IF($Z$150=$AO$151,"&gt;&gt;&gt;","")</f>
        <v>&gt;&gt;&gt;</v>
      </c>
      <c r="AD150" s="3" t="s">
        <v>18</v>
      </c>
      <c r="AN150" s="2">
        <f t="shared" si="4"/>
        <v>0</v>
      </c>
      <c r="AO150" s="2">
        <f t="shared" si="5"/>
        <v>0</v>
      </c>
    </row>
    <row r="151" spans="5:41">
      <c r="E151" s="2"/>
      <c r="J151" s="2"/>
      <c r="N151" s="3" t="str">
        <f>IF($K$141=$P$153,"&gt;&gt;&gt;","")</f>
        <v/>
      </c>
      <c r="O151" s="3" t="s">
        <v>9</v>
      </c>
      <c r="AK151" s="2">
        <v>1</v>
      </c>
      <c r="AL151" s="2"/>
      <c r="AM151" s="2">
        <v>12900</v>
      </c>
      <c r="AN151" s="2">
        <f t="shared" si="4"/>
        <v>12900</v>
      </c>
      <c r="AO151" s="2">
        <f t="shared" si="5"/>
        <v>0.16403343997426056</v>
      </c>
    </row>
    <row r="152" spans="5:41">
      <c r="E152" s="2"/>
      <c r="J152" s="2"/>
      <c r="AN152" s="2">
        <f t="shared" si="4"/>
        <v>0</v>
      </c>
      <c r="AO152" s="2">
        <f t="shared" si="5"/>
        <v>0</v>
      </c>
    </row>
    <row r="153" spans="5:41">
      <c r="E153" s="2"/>
      <c r="J153" s="2"/>
      <c r="O153" s="2">
        <f>$P$153</f>
        <v>0.33961743460198568</v>
      </c>
      <c r="P153">
        <f>$S$158*$U$160+$S$145*$U$147</f>
        <v>0.33961743460198568</v>
      </c>
      <c r="AK153" s="2"/>
      <c r="AL153" s="2"/>
      <c r="AM153" s="2"/>
      <c r="AN153" s="2">
        <f t="shared" si="4"/>
        <v>0</v>
      </c>
      <c r="AO153" s="2">
        <f t="shared" si="5"/>
        <v>0</v>
      </c>
    </row>
    <row r="154" spans="5:41">
      <c r="E154" s="2"/>
      <c r="J154" s="2"/>
      <c r="O154" s="2"/>
      <c r="X154" s="2">
        <v>0.28570000000000001</v>
      </c>
      <c r="Y154" s="3" t="s">
        <v>12</v>
      </c>
      <c r="AK154" s="2"/>
      <c r="AL154" s="2"/>
      <c r="AM154" s="2"/>
      <c r="AN154" s="2">
        <f t="shared" si="4"/>
        <v>0</v>
      </c>
      <c r="AO154" s="2">
        <f t="shared" si="5"/>
        <v>0</v>
      </c>
    </row>
    <row r="155" spans="5:41">
      <c r="E155" s="2"/>
      <c r="J155" s="2"/>
      <c r="O155" s="2"/>
      <c r="AK155" s="5">
        <v>8</v>
      </c>
      <c r="AL155">
        <v>15000</v>
      </c>
      <c r="AM155">
        <v>8400</v>
      </c>
      <c r="AN155" s="2">
        <f t="shared" si="4"/>
        <v>82200</v>
      </c>
      <c r="AO155" s="2">
        <f t="shared" si="5"/>
        <v>0.68071356594030852</v>
      </c>
    </row>
    <row r="156" spans="5:41">
      <c r="E156" s="2"/>
      <c r="J156" s="2"/>
      <c r="O156" s="2"/>
      <c r="AK156" s="5"/>
      <c r="AL156" s="5"/>
      <c r="AM156" s="5"/>
      <c r="AN156" s="2">
        <f t="shared" si="4"/>
        <v>0</v>
      </c>
      <c r="AO156" s="2">
        <f t="shared" si="5"/>
        <v>0</v>
      </c>
    </row>
    <row r="157" spans="5:41">
      <c r="E157" s="2"/>
      <c r="J157" s="2"/>
      <c r="O157" s="2"/>
      <c r="AK157" s="5"/>
      <c r="AL157" s="5"/>
      <c r="AM157" s="5"/>
      <c r="AN157" s="2">
        <f t="shared" si="4"/>
        <v>0</v>
      </c>
      <c r="AO157" s="2">
        <f t="shared" si="5"/>
        <v>0</v>
      </c>
    </row>
    <row r="158" spans="5:41">
      <c r="E158" s="2"/>
      <c r="J158" s="2"/>
      <c r="O158" s="2"/>
      <c r="S158" s="2">
        <f>1-S145</f>
        <v>0.30600000000000005</v>
      </c>
      <c r="T158" s="3" t="s">
        <v>11</v>
      </c>
      <c r="AC158" s="2">
        <f>0.5*0.98</f>
        <v>0.49</v>
      </c>
      <c r="AD158" s="3" t="s">
        <v>14</v>
      </c>
      <c r="AK158" s="5"/>
      <c r="AL158" s="5"/>
      <c r="AM158" s="5"/>
      <c r="AN158" s="2">
        <f t="shared" si="4"/>
        <v>0</v>
      </c>
      <c r="AO158" s="2">
        <f t="shared" si="5"/>
        <v>0</v>
      </c>
    </row>
    <row r="159" spans="5:41">
      <c r="E159" s="2"/>
      <c r="J159" s="2"/>
      <c r="O159" s="2"/>
      <c r="AK159" s="5">
        <v>3.5</v>
      </c>
      <c r="AL159" s="5"/>
      <c r="AM159" s="2">
        <v>12000</v>
      </c>
      <c r="AN159" s="2">
        <f t="shared" si="4"/>
        <v>42000</v>
      </c>
      <c r="AO159" s="2">
        <f t="shared" si="5"/>
        <v>0.44196485422995291</v>
      </c>
    </row>
    <row r="160" spans="5:41">
      <c r="E160" s="2"/>
      <c r="J160" s="2"/>
      <c r="O160" s="2"/>
      <c r="T160" s="2">
        <f>$U$160</f>
        <v>0.49175577026652606</v>
      </c>
      <c r="U160">
        <f>$X$154*$AO$155+$X$162*$Z$164</f>
        <v>0.49175577026652606</v>
      </c>
      <c r="AK160" s="5"/>
      <c r="AL160" s="5"/>
      <c r="AM160" s="5"/>
      <c r="AN160" s="2">
        <f t="shared" si="4"/>
        <v>0</v>
      </c>
      <c r="AO160" s="2">
        <f t="shared" si="5"/>
        <v>0</v>
      </c>
    </row>
    <row r="161" spans="5:41">
      <c r="E161" s="2"/>
      <c r="J161" s="2"/>
      <c r="O161" s="2"/>
      <c r="T161" s="2"/>
      <c r="AK161" s="5"/>
      <c r="AL161" s="5"/>
      <c r="AM161" s="5"/>
      <c r="AN161" s="2">
        <f t="shared" si="4"/>
        <v>0</v>
      </c>
      <c r="AO161" s="2">
        <f t="shared" si="5"/>
        <v>0</v>
      </c>
    </row>
    <row r="162" spans="5:41">
      <c r="E162" s="2"/>
      <c r="J162" s="2"/>
      <c r="O162" s="2"/>
      <c r="T162" s="2"/>
      <c r="X162" s="2">
        <f>1-X154</f>
        <v>0.71429999999999993</v>
      </c>
      <c r="Y162" s="3" t="s">
        <v>13</v>
      </c>
      <c r="AC162" s="2">
        <f>0.5*0.98</f>
        <v>0.49</v>
      </c>
      <c r="AD162" s="3" t="s">
        <v>15</v>
      </c>
      <c r="AK162" s="5"/>
      <c r="AL162" s="5"/>
      <c r="AM162" s="5"/>
      <c r="AN162" s="2">
        <f t="shared" si="4"/>
        <v>0</v>
      </c>
      <c r="AO162" s="2">
        <f t="shared" si="5"/>
        <v>0</v>
      </c>
    </row>
    <row r="163" spans="5:41">
      <c r="E163" s="2"/>
      <c r="J163" s="2"/>
      <c r="O163" s="2"/>
      <c r="T163" s="2"/>
      <c r="AK163" s="5">
        <v>3</v>
      </c>
      <c r="AL163" s="5"/>
      <c r="AM163" s="2">
        <v>12000</v>
      </c>
      <c r="AN163" s="2">
        <f t="shared" si="4"/>
        <v>36000</v>
      </c>
      <c r="AO163" s="2">
        <f t="shared" si="5"/>
        <v>0.39346934028736658</v>
      </c>
    </row>
    <row r="164" spans="5:41">
      <c r="E164" s="2"/>
      <c r="J164" s="2"/>
      <c r="O164" s="2"/>
      <c r="T164" s="2"/>
      <c r="Y164" s="2">
        <f>$Z$164</f>
        <v>0.41617794270947767</v>
      </c>
      <c r="Z164">
        <f>$AC$158*$AO$159+$AC$162*$AO$163+$AC$166*$AO$167</f>
        <v>0.41617794270947767</v>
      </c>
      <c r="AK164" s="5"/>
      <c r="AL164" s="5"/>
      <c r="AM164" s="5"/>
      <c r="AN164" s="2">
        <f t="shared" si="4"/>
        <v>0</v>
      </c>
      <c r="AO164" s="2">
        <f t="shared" si="5"/>
        <v>0</v>
      </c>
    </row>
    <row r="165" spans="5:41">
      <c r="E165" s="2"/>
      <c r="J165" s="2"/>
      <c r="O165" s="2"/>
      <c r="T165" s="2"/>
      <c r="Y165" s="2"/>
      <c r="AK165" s="5"/>
      <c r="AL165" s="5"/>
      <c r="AM165" s="5"/>
      <c r="AN165" s="2">
        <f t="shared" si="4"/>
        <v>0</v>
      </c>
      <c r="AO165" s="2">
        <f t="shared" si="5"/>
        <v>0</v>
      </c>
    </row>
    <row r="166" spans="5:41">
      <c r="E166" s="2"/>
      <c r="J166" s="2"/>
      <c r="O166" s="2"/>
      <c r="T166" s="2"/>
      <c r="Y166" s="2"/>
      <c r="AC166" s="2">
        <v>0.02</v>
      </c>
      <c r="AD166" s="3" t="s">
        <v>16</v>
      </c>
      <c r="AK166" s="5"/>
      <c r="AL166" s="5"/>
      <c r="AM166" s="5"/>
      <c r="AN166" s="2">
        <f t="shared" si="4"/>
        <v>0</v>
      </c>
      <c r="AO166" s="2">
        <f t="shared" si="5"/>
        <v>0</v>
      </c>
    </row>
    <row r="167" spans="5:41">
      <c r="AK167" s="5">
        <v>2.5</v>
      </c>
      <c r="AL167" s="5"/>
      <c r="AM167" s="2">
        <v>12000</v>
      </c>
      <c r="AN167" s="2">
        <f t="shared" si="4"/>
        <v>30000</v>
      </c>
      <c r="AO167" s="2">
        <f t="shared" si="5"/>
        <v>0.34075936979955623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3194-0BAB-D144-A1FD-6FFC959F4CDC}">
  <dimension ref="A4:M16"/>
  <sheetViews>
    <sheetView workbookViewId="0">
      <selection activeCell="M16" sqref="M16"/>
    </sheetView>
  </sheetViews>
  <sheetFormatPr baseColWidth="10" defaultRowHeight="16"/>
  <cols>
    <col min="2" max="2" width="2.5" customWidth="1"/>
    <col min="3" max="3" width="3.83203125" customWidth="1"/>
    <col min="4" max="4" width="4.83203125" customWidth="1"/>
    <col min="5" max="6" width="7.83203125" customWidth="1"/>
    <col min="7" max="7" width="2.5" customWidth="1"/>
    <col min="8" max="8" width="3.83203125" customWidth="1"/>
    <col min="9" max="9" width="4.83203125" customWidth="1"/>
    <col min="10" max="11" width="7.83203125" customWidth="1"/>
    <col min="12" max="12" width="14.83203125" customWidth="1"/>
  </cols>
  <sheetData>
    <row r="4" spans="1:13">
      <c r="L4" s="1" t="s">
        <v>0</v>
      </c>
      <c r="M4" s="1" t="s">
        <v>1</v>
      </c>
    </row>
    <row r="7" spans="1:13">
      <c r="D7" s="3" t="e">
        <f>IF($A$12=$M$12,"&gt;&gt;&gt;","")</f>
        <v>#REF!</v>
      </c>
      <c r="E7" s="3" t="s">
        <v>22</v>
      </c>
    </row>
    <row r="8" spans="1:13">
      <c r="L8" s="2">
        <v>0</v>
      </c>
      <c r="M8">
        <v>0.378</v>
      </c>
    </row>
    <row r="10" spans="1:13">
      <c r="I10" t="s">
        <v>28</v>
      </c>
    </row>
    <row r="11" spans="1:13">
      <c r="I11" s="2">
        <v>0.5</v>
      </c>
      <c r="J11" s="3" t="s">
        <v>26</v>
      </c>
    </row>
    <row r="12" spans="1:13">
      <c r="A12" t="e">
        <f>MAX($M$12,$F$15)</f>
        <v>#REF!</v>
      </c>
      <c r="L12" s="2">
        <v>0</v>
      </c>
      <c r="M12" s="2">
        <f>0.21*0.681+0.79*0.164</f>
        <v>0.27256999999999998</v>
      </c>
    </row>
    <row r="13" spans="1:13">
      <c r="A13" s="2" t="e">
        <f>$A$12</f>
        <v>#REF!</v>
      </c>
      <c r="D13" s="3" t="e">
        <f>IF($A$12=$F$15,"&gt;&gt;&gt;","")</f>
        <v>#REF!</v>
      </c>
      <c r="E13" s="3" t="s">
        <v>23</v>
      </c>
    </row>
    <row r="14" spans="1:13">
      <c r="I14" t="s">
        <v>29</v>
      </c>
      <c r="L14" s="2"/>
      <c r="M14" s="2"/>
    </row>
    <row r="15" spans="1:13">
      <c r="E15" s="2" t="e">
        <f>$F$15</f>
        <v>#REF!</v>
      </c>
      <c r="F15" t="e">
        <f>$I$11*#REF!+$I$15*$M$16</f>
        <v>#REF!</v>
      </c>
      <c r="I15" s="2">
        <v>0.5</v>
      </c>
      <c r="J15" s="3" t="s">
        <v>27</v>
      </c>
    </row>
    <row r="16" spans="1:13">
      <c r="L16" s="2">
        <v>0</v>
      </c>
      <c r="M16" s="2">
        <f>0.68*0.29+0.71*(0.49*0.44+0.49*0.39+0.02*0.34)</f>
        <v>0.49078500000000003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FFF5-5E92-814C-A118-A188A92D2098}">
  <dimension ref="A5:W42"/>
  <sheetViews>
    <sheetView topLeftCell="A2" workbookViewId="0">
      <selection activeCell="W33" sqref="W33"/>
    </sheetView>
  </sheetViews>
  <sheetFormatPr baseColWidth="10" defaultRowHeight="16"/>
  <cols>
    <col min="2" max="2" width="2.5" customWidth="1"/>
    <col min="3" max="3" width="3.83203125" customWidth="1"/>
    <col min="4" max="4" width="4.83203125" customWidth="1"/>
    <col min="5" max="6" width="7.83203125" customWidth="1"/>
    <col min="7" max="7" width="2.5" customWidth="1"/>
    <col min="8" max="8" width="3.83203125" customWidth="1"/>
    <col min="9" max="9" width="4.83203125" customWidth="1"/>
    <col min="10" max="11" width="7.83203125" customWidth="1"/>
    <col min="12" max="12" width="2.5" customWidth="1"/>
    <col min="13" max="13" width="3.83203125" customWidth="1"/>
    <col min="14" max="14" width="4.83203125" customWidth="1"/>
    <col min="15" max="16" width="7.83203125" customWidth="1"/>
    <col min="17" max="17" width="2.5" customWidth="1"/>
    <col min="18" max="18" width="3.83203125" customWidth="1"/>
    <col min="19" max="19" width="7.1640625" customWidth="1"/>
    <col min="20" max="21" width="7.83203125" customWidth="1"/>
    <col min="22" max="22" width="14.83203125" customWidth="1"/>
  </cols>
  <sheetData>
    <row r="5" spans="14:23">
      <c r="V5" s="1" t="s">
        <v>0</v>
      </c>
      <c r="W5" s="1" t="s">
        <v>1</v>
      </c>
    </row>
    <row r="8" spans="14:23">
      <c r="S8" s="2">
        <v>0.88812197011559146</v>
      </c>
      <c r="T8" s="3" t="s">
        <v>26</v>
      </c>
    </row>
    <row r="9" spans="14:23">
      <c r="V9" s="2">
        <v>0</v>
      </c>
      <c r="W9" s="2">
        <f>0.681*S8</f>
        <v>0.60481106164871778</v>
      </c>
    </row>
    <row r="10" spans="14:23">
      <c r="N10" s="4">
        <v>0.5</v>
      </c>
      <c r="O10" s="3" t="s">
        <v>30</v>
      </c>
    </row>
    <row r="11" spans="14:23">
      <c r="V11" s="2"/>
      <c r="W11" s="2"/>
    </row>
    <row r="12" spans="14:23">
      <c r="O12" s="2">
        <f>$P$12</f>
        <v>0.54566985994088779</v>
      </c>
      <c r="P12">
        <f>$S$8*$W$9+$S$12*$W$13</f>
        <v>0.54566985994088779</v>
      </c>
      <c r="S12" s="2">
        <v>0.11187802988440852</v>
      </c>
      <c r="T12" s="3" t="s">
        <v>27</v>
      </c>
    </row>
    <row r="13" spans="14:23">
      <c r="V13" s="2">
        <v>0</v>
      </c>
      <c r="W13" s="2">
        <f>0.681*S12</f>
        <v>7.6188938351282209E-2</v>
      </c>
    </row>
    <row r="15" spans="14:23">
      <c r="V15" s="2"/>
      <c r="W15" s="2"/>
    </row>
    <row r="16" spans="14:23">
      <c r="S16" s="2">
        <v>0</v>
      </c>
      <c r="T16" s="3" t="s">
        <v>26</v>
      </c>
      <c r="V16" s="2"/>
      <c r="W16" s="2"/>
    </row>
    <row r="17" spans="4:23">
      <c r="I17" s="3" t="str">
        <f>IF($F$25=$K$19,"&gt;&gt;&gt;","")</f>
        <v>&gt;&gt;&gt;</v>
      </c>
      <c r="J17" s="3" t="s">
        <v>24</v>
      </c>
      <c r="V17" s="2">
        <v>0</v>
      </c>
      <c r="W17" s="2">
        <v>0</v>
      </c>
    </row>
    <row r="18" spans="4:23">
      <c r="N18" s="4">
        <v>0.5</v>
      </c>
      <c r="O18" s="3" t="s">
        <v>31</v>
      </c>
    </row>
    <row r="19" spans="4:23">
      <c r="J19" s="2">
        <f>$K$19</f>
        <v>0.47958492997044389</v>
      </c>
      <c r="K19">
        <f>$N$10*$P$12+$N$18*$P$20</f>
        <v>0.47958492997044389</v>
      </c>
      <c r="V19" s="2"/>
      <c r="W19" s="2"/>
    </row>
    <row r="20" spans="4:23">
      <c r="J20" s="2"/>
      <c r="O20" s="2">
        <f>$P$20</f>
        <v>0.41349999999999998</v>
      </c>
      <c r="P20">
        <f>$S$16*$W$17+$S$20*$W$21</f>
        <v>0.41349999999999998</v>
      </c>
      <c r="S20" s="2">
        <v>1</v>
      </c>
      <c r="T20" s="3" t="s">
        <v>27</v>
      </c>
    </row>
    <row r="21" spans="4:23">
      <c r="J21" s="2"/>
      <c r="V21" s="2">
        <v>0</v>
      </c>
      <c r="W21" s="2">
        <f>(0.49*0.44+0.49*0.39+0.02*0.34)*S20</f>
        <v>0.41349999999999998</v>
      </c>
    </row>
    <row r="23" spans="4:23">
      <c r="D23" s="3" t="str">
        <f>IF($A$33=$F$25,"&gt;&gt;&gt;","")</f>
        <v>&gt;&gt;&gt;</v>
      </c>
      <c r="E23" s="3" t="s">
        <v>23</v>
      </c>
      <c r="V23" s="2"/>
      <c r="W23" s="2"/>
    </row>
    <row r="24" spans="4:23">
      <c r="S24" s="2">
        <v>0.62505307418548817</v>
      </c>
      <c r="T24" s="3" t="s">
        <v>26</v>
      </c>
      <c r="V24" s="2"/>
      <c r="W24" s="2"/>
    </row>
    <row r="25" spans="4:23">
      <c r="E25" s="2">
        <f>$F$25</f>
        <v>0.47958492997044389</v>
      </c>
      <c r="F25">
        <f>MAX($K$19,$K$32)</f>
        <v>0.47958492997044389</v>
      </c>
      <c r="V25" s="2">
        <v>0</v>
      </c>
      <c r="W25" s="2">
        <f>0.681*S24</f>
        <v>0.42566114352031748</v>
      </c>
    </row>
    <row r="26" spans="4:23">
      <c r="E26" s="2"/>
      <c r="N26" s="2">
        <v>0.5</v>
      </c>
      <c r="O26" s="3" t="s">
        <v>30</v>
      </c>
      <c r="V26" s="2"/>
      <c r="W26" s="2"/>
    </row>
    <row r="27" spans="4:23">
      <c r="E27" s="2"/>
      <c r="V27" s="2"/>
      <c r="W27" s="2"/>
    </row>
    <row r="28" spans="4:23">
      <c r="E28" s="2"/>
      <c r="O28" s="2">
        <f>$P$28</f>
        <v>0.36179932559673461</v>
      </c>
      <c r="P28">
        <f>$S$24*$W$25+$S$28*$W$29</f>
        <v>0.36179932559673461</v>
      </c>
      <c r="S28" s="2">
        <v>0.37494692581451194</v>
      </c>
      <c r="T28" s="3" t="s">
        <v>27</v>
      </c>
    </row>
    <row r="29" spans="4:23">
      <c r="E29" s="2"/>
      <c r="V29" s="2">
        <v>0</v>
      </c>
      <c r="W29" s="2">
        <f>0.681*S28</f>
        <v>0.25533885647968263</v>
      </c>
    </row>
    <row r="30" spans="4:23">
      <c r="E30" s="2"/>
      <c r="I30" s="3" t="str">
        <f>IF($F$25=$K$32,"&gt;&gt;&gt;","")</f>
        <v/>
      </c>
      <c r="J30" s="3" t="s">
        <v>25</v>
      </c>
    </row>
    <row r="31" spans="4:23">
      <c r="E31" s="2"/>
      <c r="V31" s="2"/>
      <c r="W31" s="2"/>
    </row>
    <row r="32" spans="4:23">
      <c r="E32" s="2"/>
      <c r="J32" s="2">
        <f>$K$32</f>
        <v>0.23961340306537771</v>
      </c>
      <c r="K32">
        <f>$N$26*$P$28+$N$34*$P$36</f>
        <v>0.23961340306537771</v>
      </c>
      <c r="S32" s="2">
        <v>0.71496401185234182</v>
      </c>
      <c r="T32" s="3" t="s">
        <v>26</v>
      </c>
      <c r="V32" s="2"/>
      <c r="W32" s="2"/>
    </row>
    <row r="33" spans="1:23">
      <c r="A33">
        <f>MAX($F$25,$W$41)</f>
        <v>0.47958492997044389</v>
      </c>
      <c r="E33" s="2"/>
      <c r="J33" s="2"/>
      <c r="V33" s="2">
        <v>0</v>
      </c>
      <c r="W33" s="2">
        <f>0.164*S32</f>
        <v>0.11725409794378407</v>
      </c>
    </row>
    <row r="34" spans="1:23">
      <c r="A34" s="2">
        <f>$A$33</f>
        <v>0.47958492997044389</v>
      </c>
      <c r="E34" s="2"/>
      <c r="J34" s="2"/>
      <c r="N34" s="2">
        <v>0.5</v>
      </c>
      <c r="O34" s="3" t="s">
        <v>31</v>
      </c>
    </row>
    <row r="35" spans="1:23">
      <c r="E35" s="2"/>
      <c r="J35" s="2"/>
      <c r="V35" s="2"/>
      <c r="W35" s="2"/>
    </row>
    <row r="36" spans="1:23">
      <c r="E36" s="2"/>
      <c r="J36" s="2"/>
      <c r="O36" s="2">
        <f>$P$36</f>
        <v>0.11742748053402077</v>
      </c>
      <c r="P36">
        <f>$S$32*$W$33+$S$36*$W$37</f>
        <v>0.11742748053402077</v>
      </c>
      <c r="S36" s="2">
        <v>0.28503598814765824</v>
      </c>
      <c r="T36" s="3" t="s">
        <v>27</v>
      </c>
    </row>
    <row r="37" spans="1:23">
      <c r="E37" s="2"/>
      <c r="J37" s="2"/>
      <c r="V37" s="2">
        <v>0</v>
      </c>
      <c r="W37" s="2">
        <f>(0.49*0.44+0.49*0.39+0.02*0.34)*S36</f>
        <v>0.11786238109905668</v>
      </c>
    </row>
    <row r="40" spans="1:23">
      <c r="D40" s="3" t="str">
        <f>IF($A$33=$W$41,"&gt;&gt;&gt;","")</f>
        <v/>
      </c>
      <c r="E40" s="3" t="s">
        <v>22</v>
      </c>
    </row>
    <row r="41" spans="1:23">
      <c r="I41" s="3"/>
      <c r="J41" s="3"/>
      <c r="V41" s="2">
        <v>0</v>
      </c>
      <c r="W41" s="2">
        <v>0.378</v>
      </c>
    </row>
    <row r="42" spans="1:23">
      <c r="E42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A9E0-EF9E-0C4F-96E2-B1E5446FD8A1}">
  <dimension ref="A12:R44"/>
  <sheetViews>
    <sheetView topLeftCell="A8" workbookViewId="0">
      <selection activeCell="N15" sqref="N15:N43"/>
    </sheetView>
  </sheetViews>
  <sheetFormatPr baseColWidth="10" defaultRowHeight="16"/>
  <cols>
    <col min="2" max="2" width="2.5" customWidth="1"/>
    <col min="3" max="3" width="3.83203125" customWidth="1"/>
    <col min="4" max="4" width="4.83203125" customWidth="1"/>
    <col min="5" max="6" width="7.83203125" customWidth="1"/>
    <col min="7" max="7" width="2.5" customWidth="1"/>
    <col min="8" max="8" width="3.83203125" customWidth="1"/>
    <col min="9" max="9" width="4.83203125" customWidth="1"/>
    <col min="10" max="11" width="7.83203125" customWidth="1"/>
    <col min="12" max="12" width="2.5" customWidth="1"/>
    <col min="13" max="13" width="3.83203125" customWidth="1"/>
    <col min="14" max="14" width="4.83203125" customWidth="1"/>
    <col min="15" max="16" width="7.83203125" customWidth="1"/>
    <col min="17" max="17" width="14.83203125" customWidth="1"/>
  </cols>
  <sheetData>
    <row r="12" spans="14:18">
      <c r="Q12" s="1" t="s">
        <v>0</v>
      </c>
      <c r="R12" s="1" t="s">
        <v>1</v>
      </c>
    </row>
    <row r="15" spans="14:18">
      <c r="N15" s="2">
        <f>R16/I17</f>
        <v>0.88812197011559146</v>
      </c>
      <c r="O15" s="3" t="s">
        <v>26</v>
      </c>
    </row>
    <row r="16" spans="14:18">
      <c r="Q16" s="2">
        <v>0</v>
      </c>
      <c r="R16" s="2">
        <v>0.69399999999999995</v>
      </c>
    </row>
    <row r="17" spans="1:18">
      <c r="I17" s="2">
        <f>R16+R20</f>
        <v>0.78142420000000001</v>
      </c>
      <c r="J17" s="3" t="s">
        <v>30</v>
      </c>
    </row>
    <row r="18" spans="1:18">
      <c r="Q18" s="2"/>
      <c r="R18" s="2"/>
    </row>
    <row r="19" spans="1:18">
      <c r="J19" s="2">
        <f>$K$19</f>
        <v>0.62613749452044098</v>
      </c>
      <c r="K19">
        <f>$N$15*$R$16+$N$19*$R$20</f>
        <v>0.62613749452044098</v>
      </c>
      <c r="N19" s="2">
        <f>R20/I17</f>
        <v>0.11187802988440852</v>
      </c>
      <c r="O19" s="3" t="s">
        <v>27</v>
      </c>
    </row>
    <row r="20" spans="1:18">
      <c r="Q20" s="2">
        <v>0</v>
      </c>
      <c r="R20" s="2">
        <f>'No D No S'!X126*'No D No S'!S130</f>
        <v>8.7424200000000021E-2</v>
      </c>
    </row>
    <row r="21" spans="1:18">
      <c r="D21" s="3" t="str">
        <f>IF($A$31=$F$23,"&gt;&gt;&gt;","")</f>
        <v>&gt;&gt;&gt;</v>
      </c>
      <c r="E21" s="3" t="s">
        <v>24</v>
      </c>
    </row>
    <row r="22" spans="1:18">
      <c r="Q22" s="2"/>
      <c r="R22" s="2"/>
    </row>
    <row r="23" spans="1:18">
      <c r="E23" s="2">
        <f>$F$23</f>
        <v>0.53705437109127996</v>
      </c>
      <c r="F23">
        <f>$I$17*$K$19+$I$25*$K$27</f>
        <v>0.53705437109127996</v>
      </c>
      <c r="N23" s="2">
        <f>R24/I25</f>
        <v>0</v>
      </c>
      <c r="O23" s="3" t="s">
        <v>26</v>
      </c>
      <c r="Q23" s="2"/>
      <c r="R23" s="2"/>
    </row>
    <row r="24" spans="1:18">
      <c r="E24" s="2"/>
      <c r="Q24" s="2">
        <v>0</v>
      </c>
      <c r="R24" s="2">
        <v>0</v>
      </c>
    </row>
    <row r="25" spans="1:18">
      <c r="E25" s="2"/>
      <c r="I25" s="2">
        <f>R24+R28</f>
        <v>0.21857580000000001</v>
      </c>
      <c r="J25" s="3" t="s">
        <v>31</v>
      </c>
    </row>
    <row r="26" spans="1:18">
      <c r="E26" s="2"/>
      <c r="Q26" s="2"/>
      <c r="R26" s="2"/>
    </row>
    <row r="27" spans="1:18">
      <c r="E27" s="2"/>
      <c r="J27" s="2">
        <f>$K$27</f>
        <v>0.21857580000000001</v>
      </c>
      <c r="K27">
        <f>$N$23*$R$24+$N$27*$R$28</f>
        <v>0.21857580000000001</v>
      </c>
      <c r="N27" s="2">
        <f>R28/I25</f>
        <v>1</v>
      </c>
      <c r="O27" s="3" t="s">
        <v>27</v>
      </c>
    </row>
    <row r="28" spans="1:18">
      <c r="Q28" s="2">
        <v>0</v>
      </c>
      <c r="R28" s="2">
        <f>'No D No S'!X134*'No D No S'!S130</f>
        <v>0.21857580000000001</v>
      </c>
    </row>
    <row r="31" spans="1:18">
      <c r="A31">
        <f>MAX($F$23,$F$39)</f>
        <v>0.53705437109127996</v>
      </c>
      <c r="N31" s="2">
        <f>R32/I33</f>
        <v>0.62505307418548817</v>
      </c>
      <c r="O31" s="3" t="s">
        <v>26</v>
      </c>
    </row>
    <row r="32" spans="1:18">
      <c r="A32" s="2">
        <f>$A$31</f>
        <v>0.53705437109127996</v>
      </c>
      <c r="Q32" s="2">
        <v>0</v>
      </c>
      <c r="R32" s="2">
        <f>'No D No S'!X142*'No D No S'!S145</f>
        <v>0.14573999999999998</v>
      </c>
    </row>
    <row r="33" spans="4:18">
      <c r="I33" s="2">
        <f>R32+R36</f>
        <v>0.23316419999999999</v>
      </c>
      <c r="J33" s="3" t="s">
        <v>30</v>
      </c>
    </row>
    <row r="34" spans="4:18">
      <c r="Q34" s="2"/>
      <c r="R34" s="2"/>
    </row>
    <row r="35" spans="4:18">
      <c r="J35" s="2">
        <f>$K$35</f>
        <v>0.1238746700635861</v>
      </c>
      <c r="K35">
        <f>$N$31*$R$32+$N$35*$R$36</f>
        <v>0.1238746700635861</v>
      </c>
      <c r="N35" s="2">
        <f>R36/I33</f>
        <v>0.37494692581451194</v>
      </c>
      <c r="O35" s="3" t="s">
        <v>27</v>
      </c>
    </row>
    <row r="36" spans="4:18">
      <c r="Q36" s="2">
        <v>0</v>
      </c>
      <c r="R36" s="2">
        <f>'No D No S'!X154*'No D No S'!S158</f>
        <v>8.7424200000000021E-2</v>
      </c>
    </row>
    <row r="37" spans="4:18">
      <c r="D37" s="3" t="str">
        <f>IF($A$31=$F$39,"&gt;&gt;&gt;","")</f>
        <v/>
      </c>
      <c r="E37" s="3" t="s">
        <v>25</v>
      </c>
    </row>
    <row r="38" spans="4:18">
      <c r="Q38" s="2"/>
      <c r="R38" s="2"/>
    </row>
    <row r="39" spans="4:18">
      <c r="E39" s="2">
        <f>$F$39</f>
        <v>0.37724754629127999</v>
      </c>
      <c r="F39">
        <f>$I$33*$K$35+$I$41*$K$43</f>
        <v>0.37724754629127999</v>
      </c>
      <c r="N39" s="2">
        <f>R40/I41</f>
        <v>0.71496401185234182</v>
      </c>
      <c r="O39" s="3" t="s">
        <v>26</v>
      </c>
      <c r="Q39" s="2"/>
      <c r="R39" s="2"/>
    </row>
    <row r="40" spans="4:18">
      <c r="E40" s="2"/>
      <c r="Q40" s="2">
        <v>0</v>
      </c>
      <c r="R40" s="2">
        <f>'No D No S'!X148*'No D No S'!S145</f>
        <v>0.54825999999999997</v>
      </c>
    </row>
    <row r="41" spans="4:18">
      <c r="E41" s="2"/>
      <c r="I41" s="2">
        <f>R40+R44</f>
        <v>0.76683579999999996</v>
      </c>
      <c r="J41" s="3" t="s">
        <v>31</v>
      </c>
    </row>
    <row r="42" spans="4:18">
      <c r="E42" s="2"/>
      <c r="Q42" s="2"/>
      <c r="R42" s="2"/>
    </row>
    <row r="43" spans="4:18">
      <c r="E43" s="2"/>
      <c r="J43" s="2">
        <f>$K$43</f>
        <v>0.45428813827632986</v>
      </c>
      <c r="K43">
        <f>$N$39*$R$40+$N$43*$R$44</f>
        <v>0.45428813827632986</v>
      </c>
      <c r="N43" s="2">
        <f>R44/I41</f>
        <v>0.28503598814765824</v>
      </c>
      <c r="O43" s="3" t="s">
        <v>27</v>
      </c>
    </row>
    <row r="44" spans="4:18">
      <c r="Q44" s="2">
        <v>0</v>
      </c>
      <c r="R44" s="2">
        <f>'No D No S'!X162*'No D No S'!S158</f>
        <v>0.21857580000000001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F85E-B3C9-6A40-AD40-2E2EE1478677}">
  <dimension ref="A1"/>
  <sheetViews>
    <sheetView workbookViewId="0">
      <selection activeCell="F19" sqref="F19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 D No S</vt:lpstr>
      <vt:lpstr>Sensitivity on rain</vt:lpstr>
      <vt:lpstr>Sensitivity On Mold</vt:lpstr>
      <vt:lpstr>Flip tree</vt:lpstr>
      <vt:lpstr>Sensitivity of detector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Dai</dc:creator>
  <cp:lastModifiedBy>Didi Dai</cp:lastModifiedBy>
  <dcterms:created xsi:type="dcterms:W3CDTF">2018-12-02T22:08:43Z</dcterms:created>
  <dcterms:modified xsi:type="dcterms:W3CDTF">2018-12-05T06:23:32Z</dcterms:modified>
</cp:coreProperties>
</file>