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7" i="1" l="1"/>
  <c r="C12" i="1" s="1"/>
  <c r="D12" i="1" l="1"/>
  <c r="E12" i="1"/>
  <c r="C43" i="1"/>
  <c r="C13" i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D33" i="1" s="1"/>
  <c r="D14" i="1" l="1"/>
  <c r="E14" i="1"/>
  <c r="E13" i="1"/>
  <c r="D13" i="1"/>
  <c r="E33" i="1"/>
  <c r="F33" i="1" s="1"/>
  <c r="G33" i="1" s="1"/>
  <c r="E43" i="1"/>
  <c r="C44" i="1"/>
  <c r="C42" i="1"/>
  <c r="D43" i="1"/>
  <c r="C34" i="1"/>
  <c r="E34" i="1" s="1"/>
  <c r="F12" i="1"/>
  <c r="G12" i="1" s="1"/>
  <c r="H12" i="1"/>
  <c r="I12" i="1" s="1"/>
  <c r="E15" i="1"/>
  <c r="D15" i="1"/>
  <c r="H14" i="1" l="1"/>
  <c r="I14" i="1" s="1"/>
  <c r="F13" i="1"/>
  <c r="G13" i="1" s="1"/>
  <c r="F14" i="1"/>
  <c r="G14" i="1" s="1"/>
  <c r="H13" i="1"/>
  <c r="I13" i="1" s="1"/>
  <c r="D34" i="1"/>
  <c r="F34" i="1" s="1"/>
  <c r="G34" i="1" s="1"/>
  <c r="C35" i="1"/>
  <c r="C36" i="1" s="1"/>
  <c r="H33" i="1"/>
  <c r="I33" i="1" s="1"/>
  <c r="C41" i="1"/>
  <c r="D42" i="1"/>
  <c r="E42" i="1"/>
  <c r="E44" i="1"/>
  <c r="C45" i="1"/>
  <c r="D44" i="1"/>
  <c r="F43" i="1"/>
  <c r="G43" i="1" s="1"/>
  <c r="H43" i="1"/>
  <c r="I43" i="1" s="1"/>
  <c r="H15" i="1"/>
  <c r="I15" i="1" s="1"/>
  <c r="F15" i="1"/>
  <c r="G15" i="1" s="1"/>
  <c r="E16" i="1"/>
  <c r="D16" i="1"/>
  <c r="H34" i="1" l="1"/>
  <c r="I34" i="1" s="1"/>
  <c r="E35" i="1"/>
  <c r="D35" i="1"/>
  <c r="C46" i="1"/>
  <c r="D45" i="1"/>
  <c r="E45" i="1"/>
  <c r="H44" i="1"/>
  <c r="I44" i="1" s="1"/>
  <c r="F44" i="1"/>
  <c r="G44" i="1" s="1"/>
  <c r="F42" i="1"/>
  <c r="G42" i="1" s="1"/>
  <c r="H42" i="1"/>
  <c r="I42" i="1" s="1"/>
  <c r="C40" i="1"/>
  <c r="D41" i="1"/>
  <c r="E41" i="1"/>
  <c r="C37" i="1"/>
  <c r="D36" i="1"/>
  <c r="E36" i="1"/>
  <c r="H16" i="1"/>
  <c r="I16" i="1" s="1"/>
  <c r="F16" i="1"/>
  <c r="G16" i="1" s="1"/>
  <c r="E17" i="1"/>
  <c r="D17" i="1"/>
  <c r="H35" i="1" l="1"/>
  <c r="I35" i="1" s="1"/>
  <c r="F35" i="1"/>
  <c r="G35" i="1" s="1"/>
  <c r="E40" i="1"/>
  <c r="C39" i="1"/>
  <c r="D40" i="1"/>
  <c r="F45" i="1"/>
  <c r="G45" i="1" s="1"/>
  <c r="H45" i="1"/>
  <c r="I45" i="1" s="1"/>
  <c r="F41" i="1"/>
  <c r="G41" i="1" s="1"/>
  <c r="H41" i="1"/>
  <c r="I41" i="1" s="1"/>
  <c r="C47" i="1"/>
  <c r="D46" i="1"/>
  <c r="E46" i="1"/>
  <c r="C49" i="1"/>
  <c r="C50" i="1" s="1"/>
  <c r="D37" i="1"/>
  <c r="E37" i="1"/>
  <c r="H36" i="1"/>
  <c r="I36" i="1" s="1"/>
  <c r="F36" i="1"/>
  <c r="G36" i="1" s="1"/>
  <c r="H17" i="1"/>
  <c r="I17" i="1" s="1"/>
  <c r="F17" i="1"/>
  <c r="G17" i="1" s="1"/>
  <c r="E18" i="1"/>
  <c r="D18" i="1"/>
  <c r="F46" i="1" l="1"/>
  <c r="G46" i="1" s="1"/>
  <c r="H46" i="1"/>
  <c r="I46" i="1" s="1"/>
  <c r="E39" i="1"/>
  <c r="C38" i="1"/>
  <c r="D39" i="1"/>
  <c r="H40" i="1"/>
  <c r="I40" i="1" s="1"/>
  <c r="F40" i="1"/>
  <c r="G40" i="1" s="1"/>
  <c r="C48" i="1"/>
  <c r="D47" i="1"/>
  <c r="E47" i="1"/>
  <c r="D50" i="1"/>
  <c r="E50" i="1"/>
  <c r="C51" i="1"/>
  <c r="D49" i="1"/>
  <c r="E49" i="1"/>
  <c r="H37" i="1"/>
  <c r="I37" i="1" s="1"/>
  <c r="F37" i="1"/>
  <c r="G37" i="1" s="1"/>
  <c r="H18" i="1"/>
  <c r="I18" i="1" s="1"/>
  <c r="F18" i="1"/>
  <c r="G18" i="1" s="1"/>
  <c r="E19" i="1"/>
  <c r="D19" i="1"/>
  <c r="F39" i="1" l="1"/>
  <c r="G39" i="1" s="1"/>
  <c r="H39" i="1"/>
  <c r="I39" i="1" s="1"/>
  <c r="F47" i="1"/>
  <c r="G47" i="1" s="1"/>
  <c r="H47" i="1"/>
  <c r="I47" i="1" s="1"/>
  <c r="E48" i="1"/>
  <c r="D48" i="1"/>
  <c r="D38" i="1"/>
  <c r="E38" i="1"/>
  <c r="D51" i="1"/>
  <c r="E51" i="1"/>
  <c r="C52" i="1"/>
  <c r="F50" i="1"/>
  <c r="G50" i="1" s="1"/>
  <c r="H50" i="1"/>
  <c r="I50" i="1" s="1"/>
  <c r="F49" i="1"/>
  <c r="G49" i="1" s="1"/>
  <c r="H49" i="1"/>
  <c r="I49" i="1" s="1"/>
  <c r="H19" i="1"/>
  <c r="I19" i="1" s="1"/>
  <c r="F19" i="1"/>
  <c r="G19" i="1" s="1"/>
  <c r="E20" i="1"/>
  <c r="D20" i="1"/>
  <c r="F38" i="1" l="1"/>
  <c r="G38" i="1" s="1"/>
  <c r="H38" i="1"/>
  <c r="I38" i="1" s="1"/>
  <c r="H48" i="1"/>
  <c r="I48" i="1" s="1"/>
  <c r="F48" i="1"/>
  <c r="G48" i="1" s="1"/>
  <c r="F51" i="1"/>
  <c r="G51" i="1" s="1"/>
  <c r="C53" i="1"/>
  <c r="D52" i="1"/>
  <c r="E52" i="1"/>
  <c r="H51" i="1"/>
  <c r="I51" i="1" s="1"/>
  <c r="H20" i="1"/>
  <c r="I20" i="1" s="1"/>
  <c r="F20" i="1"/>
  <c r="G20" i="1" s="1"/>
  <c r="E21" i="1"/>
  <c r="D21" i="1"/>
  <c r="F52" i="1" l="1"/>
  <c r="G52" i="1" s="1"/>
  <c r="H52" i="1"/>
  <c r="I52" i="1" s="1"/>
  <c r="C54" i="1"/>
  <c r="D53" i="1"/>
  <c r="E53" i="1"/>
  <c r="H21" i="1"/>
  <c r="I21" i="1" s="1"/>
  <c r="F21" i="1"/>
  <c r="G21" i="1" s="1"/>
  <c r="E22" i="1"/>
  <c r="D22" i="1"/>
  <c r="C55" i="1" l="1"/>
  <c r="D54" i="1"/>
  <c r="E54" i="1"/>
  <c r="F53" i="1"/>
  <c r="G53" i="1" s="1"/>
  <c r="H53" i="1"/>
  <c r="I53" i="1" s="1"/>
  <c r="H22" i="1"/>
  <c r="I22" i="1" s="1"/>
  <c r="F22" i="1"/>
  <c r="G22" i="1" s="1"/>
  <c r="E23" i="1"/>
  <c r="D23" i="1"/>
  <c r="C56" i="1" l="1"/>
  <c r="E55" i="1"/>
  <c r="D55" i="1"/>
  <c r="H54" i="1"/>
  <c r="I54" i="1" s="1"/>
  <c r="F54" i="1"/>
  <c r="G54" i="1" s="1"/>
  <c r="H23" i="1"/>
  <c r="I23" i="1" s="1"/>
  <c r="F23" i="1"/>
  <c r="G23" i="1" s="1"/>
  <c r="E24" i="1"/>
  <c r="D24" i="1"/>
  <c r="H55" i="1" l="1"/>
  <c r="I55" i="1" s="1"/>
  <c r="F55" i="1"/>
  <c r="G55" i="1" s="1"/>
  <c r="D56" i="1"/>
  <c r="E56" i="1"/>
  <c r="C57" i="1"/>
  <c r="H24" i="1"/>
  <c r="I24" i="1" s="1"/>
  <c r="F24" i="1"/>
  <c r="G24" i="1" s="1"/>
  <c r="E25" i="1"/>
  <c r="D25" i="1"/>
  <c r="C58" i="1" l="1"/>
  <c r="E57" i="1"/>
  <c r="D57" i="1"/>
  <c r="F56" i="1"/>
  <c r="G56" i="1" s="1"/>
  <c r="H56" i="1"/>
  <c r="I56" i="1" s="1"/>
  <c r="H25" i="1"/>
  <c r="I25" i="1" s="1"/>
  <c r="F25" i="1"/>
  <c r="G25" i="1" s="1"/>
  <c r="E26" i="1"/>
  <c r="D26" i="1"/>
  <c r="F57" i="1" l="1"/>
  <c r="G57" i="1" s="1"/>
  <c r="H57" i="1"/>
  <c r="I57" i="1" s="1"/>
  <c r="C59" i="1"/>
  <c r="E58" i="1"/>
  <c r="D58" i="1"/>
  <c r="H26" i="1"/>
  <c r="I26" i="1" s="1"/>
  <c r="F26" i="1"/>
  <c r="G26" i="1" s="1"/>
  <c r="E27" i="1"/>
  <c r="D27" i="1"/>
  <c r="H58" i="1" l="1"/>
  <c r="I58" i="1" s="1"/>
  <c r="F58" i="1"/>
  <c r="G58" i="1" s="1"/>
  <c r="D59" i="1"/>
  <c r="C60" i="1"/>
  <c r="E59" i="1"/>
  <c r="H27" i="1"/>
  <c r="I27" i="1" s="1"/>
  <c r="F27" i="1"/>
  <c r="G27" i="1" s="1"/>
  <c r="E28" i="1"/>
  <c r="D28" i="1"/>
  <c r="H59" i="1" l="1"/>
  <c r="I59" i="1" s="1"/>
  <c r="F59" i="1"/>
  <c r="G59" i="1" s="1"/>
  <c r="D60" i="1"/>
  <c r="C61" i="1"/>
  <c r="E60" i="1"/>
  <c r="H28" i="1"/>
  <c r="I28" i="1" s="1"/>
  <c r="F28" i="1"/>
  <c r="G28" i="1" s="1"/>
  <c r="D29" i="1"/>
  <c r="E29" i="1"/>
  <c r="F60" i="1" l="1"/>
  <c r="G60" i="1" s="1"/>
  <c r="H60" i="1"/>
  <c r="I60" i="1" s="1"/>
  <c r="E61" i="1"/>
  <c r="C62" i="1"/>
  <c r="D61" i="1"/>
  <c r="H29" i="1"/>
  <c r="I29" i="1" s="1"/>
  <c r="F29" i="1"/>
  <c r="G29" i="1" s="1"/>
  <c r="E30" i="1"/>
  <c r="D30" i="1"/>
  <c r="D62" i="1" l="1"/>
  <c r="E62" i="1"/>
  <c r="C63" i="1"/>
  <c r="H61" i="1"/>
  <c r="I61" i="1" s="1"/>
  <c r="F61" i="1"/>
  <c r="G61" i="1" s="1"/>
  <c r="H30" i="1"/>
  <c r="I30" i="1" s="1"/>
  <c r="F30" i="1"/>
  <c r="G30" i="1" s="1"/>
  <c r="E31" i="1"/>
  <c r="D31" i="1"/>
  <c r="D63" i="1" l="1"/>
  <c r="E63" i="1"/>
  <c r="C64" i="1"/>
  <c r="F62" i="1"/>
  <c r="G62" i="1" s="1"/>
  <c r="H62" i="1"/>
  <c r="I62" i="1" s="1"/>
  <c r="H31" i="1"/>
  <c r="I31" i="1" s="1"/>
  <c r="F31" i="1"/>
  <c r="G31" i="1" s="1"/>
  <c r="E32" i="1"/>
  <c r="D32" i="1"/>
  <c r="E64" i="1" l="1"/>
  <c r="C65" i="1"/>
  <c r="D64" i="1"/>
  <c r="H63" i="1"/>
  <c r="I63" i="1" s="1"/>
  <c r="F63" i="1"/>
  <c r="G63" i="1" s="1"/>
  <c r="H32" i="1"/>
  <c r="I32" i="1" s="1"/>
  <c r="F32" i="1"/>
  <c r="G32" i="1" s="1"/>
  <c r="C66" i="1" l="1"/>
  <c r="D65" i="1"/>
  <c r="E65" i="1"/>
  <c r="F64" i="1"/>
  <c r="G64" i="1" s="1"/>
  <c r="H64" i="1"/>
  <c r="I64" i="1" s="1"/>
  <c r="H65" i="1" l="1"/>
  <c r="I65" i="1" s="1"/>
  <c r="F65" i="1"/>
  <c r="G65" i="1" s="1"/>
  <c r="C67" i="1"/>
  <c r="D66" i="1"/>
  <c r="E66" i="1"/>
  <c r="H66" i="1" l="1"/>
  <c r="I66" i="1" s="1"/>
  <c r="F66" i="1"/>
  <c r="G66" i="1" s="1"/>
  <c r="D67" i="1"/>
  <c r="E67" i="1"/>
  <c r="C68" i="1"/>
  <c r="H67" i="1" l="1"/>
  <c r="I67" i="1" s="1"/>
  <c r="F67" i="1"/>
  <c r="G67" i="1" s="1"/>
  <c r="D68" i="1"/>
  <c r="E68" i="1"/>
  <c r="C69" i="1"/>
  <c r="H68" i="1" l="1"/>
  <c r="I68" i="1" s="1"/>
  <c r="F68" i="1"/>
  <c r="G68" i="1" s="1"/>
  <c r="D69" i="1"/>
  <c r="E69" i="1"/>
  <c r="C70" i="1"/>
  <c r="C71" i="1" l="1"/>
  <c r="D70" i="1"/>
  <c r="E70" i="1"/>
  <c r="F69" i="1"/>
  <c r="G69" i="1" s="1"/>
  <c r="H69" i="1"/>
  <c r="I69" i="1" s="1"/>
  <c r="E71" i="1" l="1"/>
  <c r="D71" i="1"/>
  <c r="C72" i="1"/>
  <c r="H70" i="1"/>
  <c r="I70" i="1" s="1"/>
  <c r="F70" i="1"/>
  <c r="G70" i="1" s="1"/>
  <c r="H71" i="1" l="1"/>
  <c r="I71" i="1" s="1"/>
  <c r="F71" i="1"/>
  <c r="G71" i="1" s="1"/>
  <c r="D72" i="1"/>
  <c r="E72" i="1"/>
  <c r="C73" i="1"/>
  <c r="C74" i="1" l="1"/>
  <c r="C75" i="1" s="1"/>
  <c r="D73" i="1"/>
  <c r="E73" i="1"/>
  <c r="H72" i="1"/>
  <c r="I72" i="1" s="1"/>
  <c r="F72" i="1"/>
  <c r="G72" i="1" s="1"/>
  <c r="D75" i="1" l="1"/>
  <c r="E75" i="1"/>
  <c r="C76" i="1"/>
  <c r="E74" i="1"/>
  <c r="D74" i="1"/>
  <c r="H73" i="1"/>
  <c r="I73" i="1" s="1"/>
  <c r="F73" i="1"/>
  <c r="G73" i="1" s="1"/>
  <c r="E76" i="1" l="1"/>
  <c r="C77" i="1"/>
  <c r="D76" i="1"/>
  <c r="H75" i="1"/>
  <c r="I75" i="1" s="1"/>
  <c r="F75" i="1"/>
  <c r="G75" i="1" s="1"/>
  <c r="H74" i="1"/>
  <c r="I74" i="1" s="1"/>
  <c r="F74" i="1"/>
  <c r="G74" i="1" s="1"/>
  <c r="C78" i="1" l="1"/>
  <c r="D77" i="1"/>
  <c r="E77" i="1"/>
  <c r="F76" i="1"/>
  <c r="G76" i="1" s="1"/>
  <c r="H76" i="1"/>
  <c r="I76" i="1" s="1"/>
  <c r="F77" i="1" l="1"/>
  <c r="G77" i="1" s="1"/>
  <c r="H77" i="1"/>
  <c r="I77" i="1" s="1"/>
  <c r="D78" i="1"/>
  <c r="C79" i="1"/>
  <c r="E78" i="1"/>
  <c r="H78" i="1" l="1"/>
  <c r="I78" i="1" s="1"/>
  <c r="F78" i="1"/>
  <c r="G78" i="1" s="1"/>
  <c r="D79" i="1"/>
  <c r="E79" i="1"/>
  <c r="C80" i="1"/>
  <c r="D80" i="1" l="1"/>
  <c r="E80" i="1"/>
  <c r="H79" i="1"/>
  <c r="I79" i="1" s="1"/>
  <c r="F79" i="1"/>
  <c r="G79" i="1" s="1"/>
  <c r="F80" i="1" l="1"/>
  <c r="G80" i="1" s="1"/>
  <c r="H80" i="1"/>
  <c r="I80" i="1" s="1"/>
</calcChain>
</file>

<file path=xl/sharedStrings.xml><?xml version="1.0" encoding="utf-8"?>
<sst xmlns="http://schemas.openxmlformats.org/spreadsheetml/2006/main" count="18" uniqueCount="17">
  <si>
    <t>R</t>
  </si>
  <si>
    <t>L</t>
  </si>
  <si>
    <t>C</t>
  </si>
  <si>
    <t>fp</t>
  </si>
  <si>
    <t>f (Hz)</t>
  </si>
  <si>
    <t>Mag(Yt)</t>
  </si>
  <si>
    <t>Mag(Zt)</t>
  </si>
  <si>
    <t>Angle(Yt)</t>
  </si>
  <si>
    <t>Angle(Zt)</t>
  </si>
  <si>
    <t>Ohms</t>
  </si>
  <si>
    <t>Henries</t>
  </si>
  <si>
    <t>Farads</t>
  </si>
  <si>
    <t>Hz</t>
  </si>
  <si>
    <t>Xl (Ohms)</t>
  </si>
  <si>
    <t>Xc (Ohms)</t>
  </si>
  <si>
    <t>INPUT R,L and C Values</t>
  </si>
  <si>
    <t>(XL = XC) at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</si>
</sst>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8" fontId="0" fillId="0" borderId="0" xfId="0" applyNumberFormat="1"/>
    <xf numFmtId="0" fontId="1" fillId="0" borderId="0" xfId="0" applyFont="1" applyAlignment="1">
      <alignment horizontal="center"/>
    </xf>
    <xf numFmtId="48" fontId="0" fillId="2" borderId="0" xfId="0" applyNumberFormat="1" applyFill="1"/>
    <xf numFmtId="0" fontId="1" fillId="2" borderId="0" xfId="0" applyFont="1" applyFill="1" applyAlignment="1">
      <alignment horizontal="center"/>
    </xf>
    <xf numFmtId="48" fontId="1" fillId="0" borderId="0" xfId="0" applyNumberFormat="1" applyFont="1"/>
    <xf numFmtId="48" fontId="1" fillId="2" borderId="0" xfId="0" applyNumberFormat="1" applyFont="1" applyFill="1"/>
    <xf numFmtId="0" fontId="1" fillId="0" borderId="1" xfId="0" applyFont="1" applyBorder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164" fontId="0" fillId="2" borderId="0" xfId="0" applyNumberFormat="1" applyFill="1"/>
    <xf numFmtId="164" fontId="1" fillId="2" borderId="0" xfId="0" applyNumberFormat="1" applyFont="1" applyFill="1"/>
    <xf numFmtId="0" fontId="1" fillId="0" borderId="0" xfId="0" applyFont="1" applyFill="1" applyAlignment="1">
      <alignment horizontal="center"/>
    </xf>
    <xf numFmtId="48" fontId="0" fillId="3" borderId="0" xfId="0" applyNumberForma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Sheet1!$G$11</c:f>
              <c:strCache>
                <c:ptCount val="1"/>
                <c:pt idx="0">
                  <c:v>Mag(Zt)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Sheet1!$C$12:$C$80</c:f>
              <c:numCache>
                <c:formatCode>##0.0E+0</c:formatCode>
                <c:ptCount val="69"/>
                <c:pt idx="0">
                  <c:v>1.5915494309189533</c:v>
                </c:pt>
                <c:pt idx="1">
                  <c:v>1.909859317102744</c:v>
                </c:pt>
                <c:pt idx="2">
                  <c:v>2.2918311805232929</c:v>
                </c:pt>
                <c:pt idx="3">
                  <c:v>2.7501974166279517</c:v>
                </c:pt>
                <c:pt idx="4">
                  <c:v>3.3002368999535419</c:v>
                </c:pt>
                <c:pt idx="5">
                  <c:v>3.9602842799442501</c:v>
                </c:pt>
                <c:pt idx="6">
                  <c:v>4.7523411359331007</c:v>
                </c:pt>
                <c:pt idx="7">
                  <c:v>5.7028093631197212</c:v>
                </c:pt>
                <c:pt idx="8">
                  <c:v>6.8433712357436658</c:v>
                </c:pt>
                <c:pt idx="9">
                  <c:v>8.2120454828923997</c:v>
                </c:pt>
                <c:pt idx="10">
                  <c:v>9.8544545794708789</c:v>
                </c:pt>
                <c:pt idx="11">
                  <c:v>11.825345495365054</c:v>
                </c:pt>
                <c:pt idx="12">
                  <c:v>14.190414594438066</c:v>
                </c:pt>
                <c:pt idx="13">
                  <c:v>17.028497513325679</c:v>
                </c:pt>
                <c:pt idx="14">
                  <c:v>20.434197015990815</c:v>
                </c:pt>
                <c:pt idx="15">
                  <c:v>24.521036419188977</c:v>
                </c:pt>
                <c:pt idx="16">
                  <c:v>29.425243703026773</c:v>
                </c:pt>
                <c:pt idx="17">
                  <c:v>35.310292443632129</c:v>
                </c:pt>
                <c:pt idx="18">
                  <c:v>42.372350932358557</c:v>
                </c:pt>
                <c:pt idx="19">
                  <c:v>50.84682111883027</c:v>
                </c:pt>
                <c:pt idx="20">
                  <c:v>61.016185342596323</c:v>
                </c:pt>
                <c:pt idx="21">
                  <c:v>73.219422411115588</c:v>
                </c:pt>
                <c:pt idx="22">
                  <c:v>87.863306893338702</c:v>
                </c:pt>
                <c:pt idx="23">
                  <c:v>105.43596827200645</c:v>
                </c:pt>
                <c:pt idx="24">
                  <c:v>126.52316192640774</c:v>
                </c:pt>
                <c:pt idx="25">
                  <c:v>151.82779431168927</c:v>
                </c:pt>
                <c:pt idx="26">
                  <c:v>151.3547672727932</c:v>
                </c:pt>
                <c:pt idx="27">
                  <c:v>152.88360330585172</c:v>
                </c:pt>
                <c:pt idx="28">
                  <c:v>154.42788212712296</c:v>
                </c:pt>
                <c:pt idx="29">
                  <c:v>155.98775972436661</c:v>
                </c:pt>
                <c:pt idx="30">
                  <c:v>157.56339366097637</c:v>
                </c:pt>
                <c:pt idx="31">
                  <c:v>159.15494309189532</c:v>
                </c:pt>
                <c:pt idx="32">
                  <c:v>160.74649252281426</c:v>
                </c:pt>
                <c:pt idx="33">
                  <c:v>162.35395744804239</c:v>
                </c:pt>
                <c:pt idx="34">
                  <c:v>163.97749702252281</c:v>
                </c:pt>
                <c:pt idx="35">
                  <c:v>165.61727199274804</c:v>
                </c:pt>
                <c:pt idx="36">
                  <c:v>167.27344471267551</c:v>
                </c:pt>
                <c:pt idx="37">
                  <c:v>182.19335317402712</c:v>
                </c:pt>
                <c:pt idx="38">
                  <c:v>218.63202380883254</c:v>
                </c:pt>
                <c:pt idx="39">
                  <c:v>262.35842857059907</c:v>
                </c:pt>
                <c:pt idx="40">
                  <c:v>314.83011428471889</c:v>
                </c:pt>
                <c:pt idx="41">
                  <c:v>377.79613714166265</c:v>
                </c:pt>
                <c:pt idx="42">
                  <c:v>453.35536456999517</c:v>
                </c:pt>
                <c:pt idx="43">
                  <c:v>544.02643748399419</c:v>
                </c:pt>
                <c:pt idx="44">
                  <c:v>652.83172498079307</c:v>
                </c:pt>
                <c:pt idx="45">
                  <c:v>783.39806997695166</c:v>
                </c:pt>
                <c:pt idx="46">
                  <c:v>940.07768397234202</c:v>
                </c:pt>
                <c:pt idx="47">
                  <c:v>1128.0932207668104</c:v>
                </c:pt>
                <c:pt idx="48">
                  <c:v>1353.7118649201725</c:v>
                </c:pt>
                <c:pt idx="49">
                  <c:v>1624.454237904207</c:v>
                </c:pt>
                <c:pt idx="50">
                  <c:v>1949.3450854850485</c:v>
                </c:pt>
                <c:pt idx="51">
                  <c:v>2339.2141025820583</c:v>
                </c:pt>
                <c:pt idx="52">
                  <c:v>2807.0569230984702</c:v>
                </c:pt>
                <c:pt idx="53">
                  <c:v>3368.4683077181644</c:v>
                </c:pt>
                <c:pt idx="54">
                  <c:v>4042.1619692617974</c:v>
                </c:pt>
                <c:pt idx="55">
                  <c:v>4850.5943631141572</c:v>
                </c:pt>
                <c:pt idx="56">
                  <c:v>5820.7132357369883</c:v>
                </c:pt>
                <c:pt idx="57">
                  <c:v>6984.8558828843861</c:v>
                </c:pt>
                <c:pt idx="58">
                  <c:v>8381.8270594612641</c:v>
                </c:pt>
                <c:pt idx="59">
                  <c:v>10058.192471353517</c:v>
                </c:pt>
                <c:pt idx="60">
                  <c:v>12069.83096562422</c:v>
                </c:pt>
                <c:pt idx="61">
                  <c:v>14483.797158749065</c:v>
                </c:pt>
                <c:pt idx="62">
                  <c:v>17380.556590498876</c:v>
                </c:pt>
                <c:pt idx="63">
                  <c:v>20856.667908598651</c:v>
                </c:pt>
                <c:pt idx="64">
                  <c:v>25028.00149031838</c:v>
                </c:pt>
                <c:pt idx="65">
                  <c:v>30033.601788382057</c:v>
                </c:pt>
                <c:pt idx="66">
                  <c:v>36040.322146058468</c:v>
                </c:pt>
                <c:pt idx="67">
                  <c:v>43248.38657527016</c:v>
                </c:pt>
                <c:pt idx="68">
                  <c:v>51898.063890324192</c:v>
                </c:pt>
              </c:numCache>
            </c:numRef>
          </c:xVal>
          <c:yVal>
            <c:numRef>
              <c:f>Sheet1!$G$12:$G$80</c:f>
              <c:numCache>
                <c:formatCode>##0.0E+0</c:formatCode>
                <c:ptCount val="69"/>
                <c:pt idx="0">
                  <c:v>1.0000875064847372</c:v>
                </c:pt>
                <c:pt idx="1">
                  <c:v>1.2001512161364984</c:v>
                </c:pt>
                <c:pt idx="2">
                  <c:v>1.4402613137541933</c:v>
                </c:pt>
                <c:pt idx="3">
                  <c:v>1.7284515807023746</c:v>
                </c:pt>
                <c:pt idx="4">
                  <c:v>2.0743804074443259</c:v>
                </c:pt>
                <c:pt idx="5">
                  <c:v>2.4896687331866452</c:v>
                </c:pt>
                <c:pt idx="6">
                  <c:v>2.9883150816660491</c:v>
                </c:pt>
                <c:pt idx="7">
                  <c:v>3.5872100808546428</c:v>
                </c:pt>
                <c:pt idx="8">
                  <c:v>4.3067824745289132</c:v>
                </c:pt>
                <c:pt idx="9">
                  <c:v>5.171824025650043</c:v>
                </c:pt>
                <c:pt idx="10">
                  <c:v>6.2125659870058323</c:v>
                </c:pt>
                <c:pt idx="11">
                  <c:v>7.4661222963103313</c:v>
                </c:pt>
                <c:pt idx="12">
                  <c:v>8.9784876160414466</c:v>
                </c:pt>
                <c:pt idx="13">
                  <c:v>10.807406387240352</c:v>
                </c:pt>
                <c:pt idx="14">
                  <c:v>13.026659088883976</c:v>
                </c:pt>
                <c:pt idx="15">
                  <c:v>15.732736367244204</c:v>
                </c:pt>
                <c:pt idx="16">
                  <c:v>19.055680724117906</c:v>
                </c:pt>
                <c:pt idx="17">
                  <c:v>23.177479033066245</c:v>
                </c:pt>
                <c:pt idx="18">
                  <c:v>28.364719879342747</c:v>
                </c:pt>
                <c:pt idx="19">
                  <c:v>35.029528866743057</c:v>
                </c:pt>
                <c:pt idx="20">
                  <c:v>43.849715547787127</c:v>
                </c:pt>
                <c:pt idx="21">
                  <c:v>56.020051320594078</c:v>
                </c:pt>
                <c:pt idx="22">
                  <c:v>73.802949896035713</c:v>
                </c:pt>
                <c:pt idx="23">
                  <c:v>101.66870598104317</c:v>
                </c:pt>
                <c:pt idx="24">
                  <c:v>146.75504857963452</c:v>
                </c:pt>
                <c:pt idx="25">
                  <c:v>196.53535138586892</c:v>
                </c:pt>
                <c:pt idx="26">
                  <c:v>196.07487690471262</c:v>
                </c:pt>
                <c:pt idx="27">
                  <c:v>197.46191459994708</c:v>
                </c:pt>
                <c:pt idx="28">
                  <c:v>198.56071300473926</c:v>
                </c:pt>
                <c:pt idx="29">
                  <c:v>199.35657209464298</c:v>
                </c:pt>
                <c:pt idx="30">
                  <c:v>199.83857540195575</c:v>
                </c:pt>
                <c:pt idx="31">
                  <c:v>200</c:v>
                </c:pt>
                <c:pt idx="32">
                  <c:v>199.84176821524537</c:v>
                </c:pt>
                <c:pt idx="33">
                  <c:v>199.36925460148569</c:v>
                </c:pt>
                <c:pt idx="34">
                  <c:v>198.58892097072885</c:v>
                </c:pt>
                <c:pt idx="35">
                  <c:v>197.5112651703021</c:v>
                </c:pt>
                <c:pt idx="36">
                  <c:v>196.15043424667877</c:v>
                </c:pt>
                <c:pt idx="37">
                  <c:v>175.80364624874676</c:v>
                </c:pt>
                <c:pt idx="38">
                  <c:v>122.44481747352404</c:v>
                </c:pt>
                <c:pt idx="39">
                  <c:v>86.536204213832704</c:v>
                </c:pt>
                <c:pt idx="40">
                  <c:v>64.301318638830836</c:v>
                </c:pt>
                <c:pt idx="41">
                  <c:v>49.615594211450549</c:v>
                </c:pt>
                <c:pt idx="42">
                  <c:v>39.261646118586285</c:v>
                </c:pt>
                <c:pt idx="43">
                  <c:v>31.591506868662844</c:v>
                </c:pt>
                <c:pt idx="44">
                  <c:v>25.704722471571056</c:v>
                </c:pt>
                <c:pt idx="45">
                  <c:v>21.07264027968365</c:v>
                </c:pt>
                <c:pt idx="46">
                  <c:v>17.363739058700698</c:v>
                </c:pt>
                <c:pt idx="47">
                  <c:v>14.357695764582528</c:v>
                </c:pt>
                <c:pt idx="48">
                  <c:v>11.900593661851632</c:v>
                </c:pt>
                <c:pt idx="49">
                  <c:v>9.8803191655537184</c:v>
                </c:pt>
                <c:pt idx="50">
                  <c:v>8.2123915780779946</c:v>
                </c:pt>
                <c:pt idx="51">
                  <c:v>6.8314318407430772</c:v>
                </c:pt>
                <c:pt idx="52">
                  <c:v>5.6858016831381546</c:v>
                </c:pt>
                <c:pt idx="53">
                  <c:v>4.7340907253958528</c:v>
                </c:pt>
                <c:pt idx="54">
                  <c:v>3.9427189404788465</c:v>
                </c:pt>
                <c:pt idx="55">
                  <c:v>3.284236474936427</c:v>
                </c:pt>
                <c:pt idx="56">
                  <c:v>2.7360756320974593</c:v>
                </c:pt>
                <c:pt idx="57">
                  <c:v>2.2796071404702052</c:v>
                </c:pt>
                <c:pt idx="58">
                  <c:v>1.8994088696583831</c:v>
                </c:pt>
                <c:pt idx="59">
                  <c:v>1.582688123522566</c:v>
                </c:pt>
                <c:pt idx="60">
                  <c:v>1.3188184709432487</c:v>
                </c:pt>
                <c:pt idx="61">
                  <c:v>1.0989642986006742</c:v>
                </c:pt>
                <c:pt idx="62">
                  <c:v>0.9157740159384129</c:v>
                </c:pt>
                <c:pt idx="63">
                  <c:v>0.7631279039885801</c:v>
                </c:pt>
                <c:pt idx="64">
                  <c:v>0.63593001909755709</c:v>
                </c:pt>
                <c:pt idx="65">
                  <c:v>0.52993595302590546</c:v>
                </c:pt>
                <c:pt idx="66">
                  <c:v>0.44160997852477318</c:v>
                </c:pt>
                <c:pt idx="67">
                  <c:v>0.3680063966712484</c:v>
                </c:pt>
                <c:pt idx="68">
                  <c:v>0.30667088683732174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79672"/>
        <c:axId val="213314344"/>
      </c:scatterChart>
      <c:valAx>
        <c:axId val="21237967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#0.0E+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14344"/>
        <c:crosses val="autoZero"/>
        <c:crossBetween val="midCat"/>
      </c:valAx>
      <c:valAx>
        <c:axId val="213314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Impedance Magnitude (Ohms)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#0.0E+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79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Sheet1!$I$11</c:f>
              <c:strCache>
                <c:ptCount val="1"/>
                <c:pt idx="0">
                  <c:v>Angle(Zt)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Sheet1!$C$12:$C$80</c:f>
              <c:numCache>
                <c:formatCode>##0.0E+0</c:formatCode>
                <c:ptCount val="69"/>
                <c:pt idx="0">
                  <c:v>1.5915494309189533</c:v>
                </c:pt>
                <c:pt idx="1">
                  <c:v>1.909859317102744</c:v>
                </c:pt>
                <c:pt idx="2">
                  <c:v>2.2918311805232929</c:v>
                </c:pt>
                <c:pt idx="3">
                  <c:v>2.7501974166279517</c:v>
                </c:pt>
                <c:pt idx="4">
                  <c:v>3.3002368999535419</c:v>
                </c:pt>
                <c:pt idx="5">
                  <c:v>3.9602842799442501</c:v>
                </c:pt>
                <c:pt idx="6">
                  <c:v>4.7523411359331007</c:v>
                </c:pt>
                <c:pt idx="7">
                  <c:v>5.7028093631197212</c:v>
                </c:pt>
                <c:pt idx="8">
                  <c:v>6.8433712357436658</c:v>
                </c:pt>
                <c:pt idx="9">
                  <c:v>8.2120454828923997</c:v>
                </c:pt>
                <c:pt idx="10">
                  <c:v>9.8544545794708789</c:v>
                </c:pt>
                <c:pt idx="11">
                  <c:v>11.825345495365054</c:v>
                </c:pt>
                <c:pt idx="12">
                  <c:v>14.190414594438066</c:v>
                </c:pt>
                <c:pt idx="13">
                  <c:v>17.028497513325679</c:v>
                </c:pt>
                <c:pt idx="14">
                  <c:v>20.434197015990815</c:v>
                </c:pt>
                <c:pt idx="15">
                  <c:v>24.521036419188977</c:v>
                </c:pt>
                <c:pt idx="16">
                  <c:v>29.425243703026773</c:v>
                </c:pt>
                <c:pt idx="17">
                  <c:v>35.310292443632129</c:v>
                </c:pt>
                <c:pt idx="18">
                  <c:v>42.372350932358557</c:v>
                </c:pt>
                <c:pt idx="19">
                  <c:v>50.84682111883027</c:v>
                </c:pt>
                <c:pt idx="20">
                  <c:v>61.016185342596323</c:v>
                </c:pt>
                <c:pt idx="21">
                  <c:v>73.219422411115588</c:v>
                </c:pt>
                <c:pt idx="22">
                  <c:v>87.863306893338702</c:v>
                </c:pt>
                <c:pt idx="23">
                  <c:v>105.43596827200645</c:v>
                </c:pt>
                <c:pt idx="24">
                  <c:v>126.52316192640774</c:v>
                </c:pt>
                <c:pt idx="25">
                  <c:v>151.82779431168927</c:v>
                </c:pt>
                <c:pt idx="26">
                  <c:v>151.3547672727932</c:v>
                </c:pt>
                <c:pt idx="27">
                  <c:v>152.88360330585172</c:v>
                </c:pt>
                <c:pt idx="28">
                  <c:v>154.42788212712296</c:v>
                </c:pt>
                <c:pt idx="29">
                  <c:v>155.98775972436661</c:v>
                </c:pt>
                <c:pt idx="30">
                  <c:v>157.56339366097637</c:v>
                </c:pt>
                <c:pt idx="31">
                  <c:v>159.15494309189532</c:v>
                </c:pt>
                <c:pt idx="32">
                  <c:v>160.74649252281426</c:v>
                </c:pt>
                <c:pt idx="33">
                  <c:v>162.35395744804239</c:v>
                </c:pt>
                <c:pt idx="34">
                  <c:v>163.97749702252281</c:v>
                </c:pt>
                <c:pt idx="35">
                  <c:v>165.61727199274804</c:v>
                </c:pt>
                <c:pt idx="36">
                  <c:v>167.27344471267551</c:v>
                </c:pt>
                <c:pt idx="37">
                  <c:v>182.19335317402712</c:v>
                </c:pt>
                <c:pt idx="38">
                  <c:v>218.63202380883254</c:v>
                </c:pt>
                <c:pt idx="39">
                  <c:v>262.35842857059907</c:v>
                </c:pt>
                <c:pt idx="40">
                  <c:v>314.83011428471889</c:v>
                </c:pt>
                <c:pt idx="41">
                  <c:v>377.79613714166265</c:v>
                </c:pt>
                <c:pt idx="42">
                  <c:v>453.35536456999517</c:v>
                </c:pt>
                <c:pt idx="43">
                  <c:v>544.02643748399419</c:v>
                </c:pt>
                <c:pt idx="44">
                  <c:v>652.83172498079307</c:v>
                </c:pt>
                <c:pt idx="45">
                  <c:v>783.39806997695166</c:v>
                </c:pt>
                <c:pt idx="46">
                  <c:v>940.07768397234202</c:v>
                </c:pt>
                <c:pt idx="47">
                  <c:v>1128.0932207668104</c:v>
                </c:pt>
                <c:pt idx="48">
                  <c:v>1353.7118649201725</c:v>
                </c:pt>
                <c:pt idx="49">
                  <c:v>1624.454237904207</c:v>
                </c:pt>
                <c:pt idx="50">
                  <c:v>1949.3450854850485</c:v>
                </c:pt>
                <c:pt idx="51">
                  <c:v>2339.2141025820583</c:v>
                </c:pt>
                <c:pt idx="52">
                  <c:v>2807.0569230984702</c:v>
                </c:pt>
                <c:pt idx="53">
                  <c:v>3368.4683077181644</c:v>
                </c:pt>
                <c:pt idx="54">
                  <c:v>4042.1619692617974</c:v>
                </c:pt>
                <c:pt idx="55">
                  <c:v>4850.5943631141572</c:v>
                </c:pt>
                <c:pt idx="56">
                  <c:v>5820.7132357369883</c:v>
                </c:pt>
                <c:pt idx="57">
                  <c:v>6984.8558828843861</c:v>
                </c:pt>
                <c:pt idx="58">
                  <c:v>8381.8270594612641</c:v>
                </c:pt>
                <c:pt idx="59">
                  <c:v>10058.192471353517</c:v>
                </c:pt>
                <c:pt idx="60">
                  <c:v>12069.83096562422</c:v>
                </c:pt>
                <c:pt idx="61">
                  <c:v>14483.797158749065</c:v>
                </c:pt>
                <c:pt idx="62">
                  <c:v>17380.556590498876</c:v>
                </c:pt>
                <c:pt idx="63">
                  <c:v>20856.667908598651</c:v>
                </c:pt>
                <c:pt idx="64">
                  <c:v>25028.00149031838</c:v>
                </c:pt>
                <c:pt idx="65">
                  <c:v>30033.601788382057</c:v>
                </c:pt>
                <c:pt idx="66">
                  <c:v>36040.322146058468</c:v>
                </c:pt>
                <c:pt idx="67">
                  <c:v>43248.38657527016</c:v>
                </c:pt>
                <c:pt idx="68">
                  <c:v>51898.063890324192</c:v>
                </c:pt>
              </c:numCache>
            </c:numRef>
          </c:xVal>
          <c:yVal>
            <c:numRef>
              <c:f>Sheet1!$I$12:$I$80</c:f>
              <c:numCache>
                <c:formatCode>0.0</c:formatCode>
                <c:ptCount val="69"/>
                <c:pt idx="0">
                  <c:v>89.713494839684415</c:v>
                </c:pt>
                <c:pt idx="1">
                  <c:v>89.656179939228068</c:v>
                </c:pt>
                <c:pt idx="2">
                  <c:v>89.587391960349777</c:v>
                </c:pt>
                <c:pt idx="3">
                  <c:v>89.504828932593995</c:v>
                </c:pt>
                <c:pt idx="4">
                  <c:v>89.405723132396375</c:v>
                </c:pt>
                <c:pt idx="5">
                  <c:v>89.286744024030639</c:v>
                </c:pt>
                <c:pt idx="6">
                  <c:v>89.143878932876575</c:v>
                </c:pt>
                <c:pt idx="7">
                  <c:v>88.972284902693886</c:v>
                </c:pt>
                <c:pt idx="8">
                  <c:v>88.76610233045659</c:v>
                </c:pt>
                <c:pt idx="9">
                  <c:v>88.518216380104278</c:v>
                </c:pt>
                <c:pt idx="10">
                  <c:v>88.219944604292337</c:v>
                </c:pt>
                <c:pt idx="11">
                  <c:v>87.860616420705995</c:v>
                </c:pt>
                <c:pt idx="12">
                  <c:v>87.426988026816119</c:v>
                </c:pt>
                <c:pt idx="13">
                  <c:v>86.902397383197197</c:v>
                </c:pt>
                <c:pt idx="14">
                  <c:v>86.265493372775353</c:v>
                </c:pt>
                <c:pt idx="15">
                  <c:v>85.488241737900566</c:v>
                </c:pt>
                <c:pt idx="16">
                  <c:v>84.532656149685749</c:v>
                </c:pt>
                <c:pt idx="17">
                  <c:v>83.345188721934349</c:v>
                </c:pt>
                <c:pt idx="18">
                  <c:v>81.846616150081871</c:v>
                </c:pt>
                <c:pt idx="19">
                  <c:v>79.912749792691983</c:v>
                </c:pt>
                <c:pt idx="20">
                  <c:v>77.335097805315925</c:v>
                </c:pt>
                <c:pt idx="21">
                  <c:v>73.733811575316437</c:v>
                </c:pt>
                <c:pt idx="22">
                  <c:v>68.345132836983154</c:v>
                </c:pt>
                <c:pt idx="23">
                  <c:v>59.44644403844503</c:v>
                </c:pt>
                <c:pt idx="24">
                  <c:v>42.796173202475117</c:v>
                </c:pt>
                <c:pt idx="25">
                  <c:v>10.680244122148522</c:v>
                </c:pt>
                <c:pt idx="26">
                  <c:v>11.370043263357747</c:v>
                </c:pt>
                <c:pt idx="27">
                  <c:v>9.1376833026443958</c:v>
                </c:pt>
                <c:pt idx="28">
                  <c:v>6.8779200790159294</c:v>
                </c:pt>
                <c:pt idx="29">
                  <c:v>4.5971542859243169</c:v>
                </c:pt>
                <c:pt idx="30">
                  <c:v>2.302166363935239</c:v>
                </c:pt>
                <c:pt idx="31">
                  <c:v>0</c:v>
                </c:pt>
                <c:pt idx="32">
                  <c:v>-2.2792823784115264</c:v>
                </c:pt>
                <c:pt idx="33">
                  <c:v>-4.5515978236052188</c:v>
                </c:pt>
                <c:pt idx="34">
                  <c:v>-6.8101076248876735</c:v>
                </c:pt>
                <c:pt idx="35">
                  <c:v>-9.0482236722796294</c:v>
                </c:pt>
                <c:pt idx="36">
                  <c:v>-11.25971963707515</c:v>
                </c:pt>
                <c:pt idx="37">
                  <c:v>-28.475840907903205</c:v>
                </c:pt>
                <c:pt idx="38">
                  <c:v>-52.249506718219912</c:v>
                </c:pt>
                <c:pt idx="39">
                  <c:v>-64.362174810841836</c:v>
                </c:pt>
                <c:pt idx="40">
                  <c:v>-71.245938252461627</c:v>
                </c:pt>
                <c:pt idx="41">
                  <c:v>-75.636194485958697</c:v>
                </c:pt>
                <c:pt idx="42">
                  <c:v>-78.678843080317492</c:v>
                </c:pt>
                <c:pt idx="43">
                  <c:v>-80.911635955049974</c:v>
                </c:pt>
                <c:pt idx="44">
                  <c:v>-82.615714151149007</c:v>
                </c:pt>
                <c:pt idx="45">
                  <c:v>-83.951907456727056</c:v>
                </c:pt>
                <c:pt idx="46">
                  <c:v>-85.019384876489852</c:v>
                </c:pt>
                <c:pt idx="47">
                  <c:v>-85.883281992386102</c:v>
                </c:pt>
                <c:pt idx="48">
                  <c:v>-86.588716023796849</c:v>
                </c:pt>
                <c:pt idx="49">
                  <c:v>-87.168344476197689</c:v>
                </c:pt>
                <c:pt idx="50">
                  <c:v>-87.646661476910651</c:v>
                </c:pt>
                <c:pt idx="51">
                  <c:v>-88.042558183250378</c:v>
                </c:pt>
                <c:pt idx="52">
                  <c:v>-88.370918312151616</c:v>
                </c:pt>
                <c:pt idx="53">
                  <c:v>-88.643656230174827</c:v>
                </c:pt>
                <c:pt idx="54">
                  <c:v>-88.870421052540237</c:v>
                </c:pt>
                <c:pt idx="55">
                  <c:v>-89.059093265347769</c:v>
                </c:pt>
                <c:pt idx="56">
                  <c:v>-89.216147617943477</c:v>
                </c:pt>
                <c:pt idx="57">
                  <c:v>-89.346926518298034</c:v>
                </c:pt>
                <c:pt idx="58">
                  <c:v>-89.455851260973503</c:v>
                </c:pt>
                <c:pt idx="59">
                  <c:v>-89.546588518802807</c:v>
                </c:pt>
                <c:pt idx="60">
                  <c:v>-89.62218360028271</c:v>
                </c:pt>
                <c:pt idx="61">
                  <c:v>-89.685168334970854</c:v>
                </c:pt>
                <c:pt idx="62">
                  <c:v>-89.737649152745917</c:v>
                </c:pt>
                <c:pt idx="63">
                  <c:v>-89.781379428875127</c:v>
                </c:pt>
                <c:pt idx="64">
                  <c:v>-89.817819162219294</c:v>
                </c:pt>
                <c:pt idx="65">
                  <c:v>-89.848184354751893</c:v>
                </c:pt>
                <c:pt idx="66">
                  <c:v>-89.873487957396947</c:v>
                </c:pt>
                <c:pt idx="67">
                  <c:v>-89.894573873694029</c:v>
                </c:pt>
                <c:pt idx="68">
                  <c:v>-89.912145227996405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32944"/>
        <c:axId val="213070192"/>
      </c:scatterChart>
      <c:valAx>
        <c:axId val="21303294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#0.0E+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70192"/>
        <c:crosses val="autoZero"/>
        <c:crossBetween val="midCat"/>
      </c:valAx>
      <c:valAx>
        <c:axId val="21307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Impedance Angle (Degrees)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3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609598</xdr:colOff>
      <xdr:row>9</xdr:row>
      <xdr:rowOff>187325</xdr:rowOff>
    </xdr:from>
    <xdr:to>
      <xdr:col>22</xdr:col>
      <xdr:colOff>19049</xdr:colOff>
      <xdr:row>31</xdr:row>
      <xdr:rowOff>149224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15874</xdr:colOff>
      <xdr:row>32</xdr:row>
      <xdr:rowOff>187325</xdr:rowOff>
    </xdr:from>
    <xdr:to>
      <xdr:col>22</xdr:col>
      <xdr:colOff>25400</xdr:colOff>
      <xdr:row>53</xdr:row>
      <xdr:rowOff>168275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28575</xdr:colOff>
      <xdr:row>0</xdr:row>
      <xdr:rowOff>88900</xdr:rowOff>
    </xdr:from>
    <xdr:to>
      <xdr:col>11</xdr:col>
      <xdr:colOff>529783</xdr:colOff>
      <xdr:row>9</xdr:row>
      <xdr:rowOff>12700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0075" y="88900"/>
          <a:ext cx="2939608" cy="163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86"/>
  <sheetViews>
    <sheetView tabSelected="1" zoomScale="75" zoomScaleNormal="75" workbookViewId="0">
      <selection activeCell="Z19" sqref="Z19"/>
    </sheetView>
  </sheetViews>
  <sheetFormatPr defaultRowHeight="15" x14ac:dyDescent="0.25"/>
  <cols>
    <col min="4" max="4" width="10.85546875" customWidth="1"/>
  </cols>
  <sheetData>
    <row r="3" spans="3:9" x14ac:dyDescent="0.25">
      <c r="D3" s="14" t="s">
        <v>15</v>
      </c>
      <c r="E3" s="14"/>
    </row>
    <row r="4" spans="3:9" x14ac:dyDescent="0.25">
      <c r="C4" s="2" t="s">
        <v>0</v>
      </c>
      <c r="D4" s="13">
        <v>200</v>
      </c>
      <c r="E4" t="s">
        <v>9</v>
      </c>
    </row>
    <row r="5" spans="3:9" x14ac:dyDescent="0.25">
      <c r="C5" s="2" t="s">
        <v>1</v>
      </c>
      <c r="D5" s="13">
        <v>0.1</v>
      </c>
      <c r="E5" t="s">
        <v>10</v>
      </c>
    </row>
    <row r="6" spans="3:9" x14ac:dyDescent="0.25">
      <c r="C6" s="2" t="s">
        <v>2</v>
      </c>
      <c r="D6" s="13">
        <v>1.0000000000000001E-5</v>
      </c>
      <c r="E6" t="s">
        <v>11</v>
      </c>
    </row>
    <row r="7" spans="3:9" x14ac:dyDescent="0.25">
      <c r="C7" s="2" t="s">
        <v>3</v>
      </c>
      <c r="D7" s="1">
        <f>1/(2*PI()*SQRT($D$5*$D$6))</f>
        <v>159.15494309189532</v>
      </c>
      <c r="E7" t="s">
        <v>12</v>
      </c>
      <c r="F7" t="s">
        <v>16</v>
      </c>
    </row>
    <row r="11" spans="3:9" x14ac:dyDescent="0.25">
      <c r="C11" s="7" t="s">
        <v>4</v>
      </c>
      <c r="D11" s="7" t="s">
        <v>13</v>
      </c>
      <c r="E11" s="7" t="s">
        <v>14</v>
      </c>
      <c r="F11" s="7" t="s">
        <v>5</v>
      </c>
      <c r="G11" s="7" t="s">
        <v>6</v>
      </c>
      <c r="H11" s="7" t="s">
        <v>7</v>
      </c>
      <c r="I11" s="7" t="s">
        <v>8</v>
      </c>
    </row>
    <row r="12" spans="3:9" x14ac:dyDescent="0.25">
      <c r="C12" s="1">
        <f>D7/100</f>
        <v>1.5915494309189533</v>
      </c>
      <c r="D12" s="1">
        <f>2*PI()*C12*$D$5</f>
        <v>1</v>
      </c>
      <c r="E12" s="1">
        <f>1/(2*PI()*C12*$D$6)</f>
        <v>10000</v>
      </c>
      <c r="F12" s="1">
        <f>SQRT((1/$D$4)^2+((1/E12)-(1/D12))^2)</f>
        <v>0.99991250117197761</v>
      </c>
      <c r="G12" s="5">
        <f>1/F12</f>
        <v>1.0000875064847372</v>
      </c>
      <c r="H12" s="8">
        <f>DEGREES(ATAN(($D$4/E12)-($D$4/D12)))</f>
        <v>-89.713494839684415</v>
      </c>
      <c r="I12" s="9">
        <f>-H12</f>
        <v>89.713494839684415</v>
      </c>
    </row>
    <row r="13" spans="3:9" x14ac:dyDescent="0.25">
      <c r="C13" s="1">
        <f>C12+C12*0.2</f>
        <v>1.909859317102744</v>
      </c>
      <c r="D13" s="1">
        <f t="shared" ref="D13:D76" si="0">2*PI()*C13*$D$5</f>
        <v>1.2000000000000002</v>
      </c>
      <c r="E13" s="1">
        <f t="shared" ref="E13:E32" si="1">1/(2*PI()*C13*$D$6)</f>
        <v>8333.3333333333321</v>
      </c>
      <c r="F13" s="1">
        <f t="shared" ref="F13:F32" si="2">SQRT((1/$D$4)^2+((1/E13)-(1/D13))^2)</f>
        <v>0.83322833535858842</v>
      </c>
      <c r="G13" s="5">
        <f>1/F13</f>
        <v>1.2001512161364984</v>
      </c>
      <c r="H13" s="8">
        <f t="shared" ref="H13:H32" si="3">DEGREES(ATAN(($D$4/E13)-($D$4/D13)))</f>
        <v>-89.656179939228068</v>
      </c>
      <c r="I13" s="9">
        <f t="shared" ref="I13:I76" si="4">-H13</f>
        <v>89.656179939228068</v>
      </c>
    </row>
    <row r="14" spans="3:9" x14ac:dyDescent="0.25">
      <c r="C14" s="1">
        <f t="shared" ref="C14:C32" si="5">C13+C13*0.2</f>
        <v>2.2918311805232929</v>
      </c>
      <c r="D14" s="1">
        <f t="shared" si="0"/>
        <v>1.4400000000000002</v>
      </c>
      <c r="E14" s="1">
        <f t="shared" si="1"/>
        <v>6944.4444444444443</v>
      </c>
      <c r="F14" s="1">
        <f t="shared" si="2"/>
        <v>0.69431844794427922</v>
      </c>
      <c r="G14" s="5">
        <f t="shared" ref="G14:G77" si="6">1/F14</f>
        <v>1.4402613137541933</v>
      </c>
      <c r="H14" s="8">
        <f t="shared" si="3"/>
        <v>-89.587391960349777</v>
      </c>
      <c r="I14" s="9">
        <f t="shared" si="4"/>
        <v>89.587391960349777</v>
      </c>
    </row>
    <row r="15" spans="3:9" x14ac:dyDescent="0.25">
      <c r="C15" s="1">
        <f t="shared" si="5"/>
        <v>2.7501974166279517</v>
      </c>
      <c r="D15" s="1">
        <f t="shared" si="0"/>
        <v>1.7280000000000002</v>
      </c>
      <c r="E15" s="1">
        <f t="shared" si="1"/>
        <v>5787.0370370370365</v>
      </c>
      <c r="F15" s="1">
        <f t="shared" si="2"/>
        <v>0.57855250975190142</v>
      </c>
      <c r="G15" s="5">
        <f t="shared" si="6"/>
        <v>1.7284515807023746</v>
      </c>
      <c r="H15" s="8">
        <f t="shared" si="3"/>
        <v>-89.504828932593995</v>
      </c>
      <c r="I15" s="9">
        <f t="shared" si="4"/>
        <v>89.504828932593995</v>
      </c>
    </row>
    <row r="16" spans="3:9" x14ac:dyDescent="0.25">
      <c r="C16" s="1">
        <f t="shared" si="5"/>
        <v>3.3002368999535419</v>
      </c>
      <c r="D16" s="1">
        <f t="shared" si="0"/>
        <v>2.0736000000000003</v>
      </c>
      <c r="E16" s="1">
        <f t="shared" si="1"/>
        <v>4822.5308641975307</v>
      </c>
      <c r="F16" s="1">
        <f t="shared" si="2"/>
        <v>0.48207165687224068</v>
      </c>
      <c r="G16" s="5">
        <f t="shared" si="6"/>
        <v>2.0743804074443259</v>
      </c>
      <c r="H16" s="8">
        <f t="shared" si="3"/>
        <v>-89.405723132396375</v>
      </c>
      <c r="I16" s="9">
        <f t="shared" si="4"/>
        <v>89.405723132396375</v>
      </c>
    </row>
    <row r="17" spans="3:9" x14ac:dyDescent="0.25">
      <c r="C17" s="1">
        <f t="shared" si="5"/>
        <v>3.9602842799442501</v>
      </c>
      <c r="D17" s="1">
        <f t="shared" si="0"/>
        <v>2.4883199999999999</v>
      </c>
      <c r="E17" s="1">
        <f t="shared" si="1"/>
        <v>4018.7757201646091</v>
      </c>
      <c r="F17" s="1">
        <f t="shared" si="2"/>
        <v>0.40165986208135107</v>
      </c>
      <c r="G17" s="5">
        <f t="shared" si="6"/>
        <v>2.4896687331866452</v>
      </c>
      <c r="H17" s="8">
        <f t="shared" si="3"/>
        <v>-89.286744024030639</v>
      </c>
      <c r="I17" s="9">
        <f t="shared" si="4"/>
        <v>89.286744024030639</v>
      </c>
    </row>
    <row r="18" spans="3:9" x14ac:dyDescent="0.25">
      <c r="C18" s="1">
        <f t="shared" si="5"/>
        <v>4.7523411359331007</v>
      </c>
      <c r="D18" s="1">
        <f t="shared" si="0"/>
        <v>2.9859840000000002</v>
      </c>
      <c r="E18" s="1">
        <f t="shared" si="1"/>
        <v>3348.9797668038404</v>
      </c>
      <c r="F18" s="1">
        <f t="shared" si="2"/>
        <v>0.33463673430396063</v>
      </c>
      <c r="G18" s="5">
        <f t="shared" si="6"/>
        <v>2.9883150816660491</v>
      </c>
      <c r="H18" s="8">
        <f t="shared" si="3"/>
        <v>-89.143878932876575</v>
      </c>
      <c r="I18" s="9">
        <f t="shared" si="4"/>
        <v>89.143878932876575</v>
      </c>
    </row>
    <row r="19" spans="3:9" x14ac:dyDescent="0.25">
      <c r="C19" s="1">
        <f t="shared" si="5"/>
        <v>5.7028093631197212</v>
      </c>
      <c r="D19" s="1">
        <f t="shared" si="0"/>
        <v>3.5831808000000009</v>
      </c>
      <c r="E19" s="1">
        <f t="shared" si="1"/>
        <v>2790.816472336533</v>
      </c>
      <c r="F19" s="1">
        <f t="shared" si="2"/>
        <v>0.27876817288653272</v>
      </c>
      <c r="G19" s="5">
        <f t="shared" si="6"/>
        <v>3.5872100808546428</v>
      </c>
      <c r="H19" s="8">
        <f t="shared" si="3"/>
        <v>-88.972284902693886</v>
      </c>
      <c r="I19" s="9">
        <f t="shared" si="4"/>
        <v>88.972284902693886</v>
      </c>
    </row>
    <row r="20" spans="3:9" x14ac:dyDescent="0.25">
      <c r="C20" s="1">
        <f t="shared" si="5"/>
        <v>6.8433712357436658</v>
      </c>
      <c r="D20" s="1">
        <f t="shared" si="0"/>
        <v>4.2998169600000011</v>
      </c>
      <c r="E20" s="1">
        <f t="shared" si="1"/>
        <v>2325.6803936137776</v>
      </c>
      <c r="F20" s="1">
        <f t="shared" si="2"/>
        <v>0.23219189868868001</v>
      </c>
      <c r="G20" s="5">
        <f t="shared" si="6"/>
        <v>4.3067824745289132</v>
      </c>
      <c r="H20" s="8">
        <f t="shared" si="3"/>
        <v>-88.76610233045659</v>
      </c>
      <c r="I20" s="9">
        <f t="shared" si="4"/>
        <v>88.76610233045659</v>
      </c>
    </row>
    <row r="21" spans="3:9" x14ac:dyDescent="0.25">
      <c r="C21" s="1">
        <f t="shared" si="5"/>
        <v>8.2120454828923997</v>
      </c>
      <c r="D21" s="1">
        <f t="shared" si="0"/>
        <v>5.1597803520000021</v>
      </c>
      <c r="E21" s="1">
        <f t="shared" si="1"/>
        <v>1938.0669946781479</v>
      </c>
      <c r="F21" s="1">
        <f t="shared" si="2"/>
        <v>0.19335538004395089</v>
      </c>
      <c r="G21" s="5">
        <f t="shared" si="6"/>
        <v>5.171824025650043</v>
      </c>
      <c r="H21" s="8">
        <f t="shared" si="3"/>
        <v>-88.518216380104278</v>
      </c>
      <c r="I21" s="9">
        <f t="shared" si="4"/>
        <v>88.518216380104278</v>
      </c>
    </row>
    <row r="22" spans="3:9" x14ac:dyDescent="0.25">
      <c r="C22" s="1">
        <f t="shared" si="5"/>
        <v>9.8544545794708789</v>
      </c>
      <c r="D22" s="1">
        <f t="shared" si="0"/>
        <v>6.1917364224000018</v>
      </c>
      <c r="E22" s="1">
        <f t="shared" si="1"/>
        <v>1615.0558288984566</v>
      </c>
      <c r="F22" s="1">
        <f t="shared" si="2"/>
        <v>0.16096408506430263</v>
      </c>
      <c r="G22" s="5">
        <f t="shared" si="6"/>
        <v>6.2125659870058323</v>
      </c>
      <c r="H22" s="8">
        <f t="shared" si="3"/>
        <v>-88.219944604292337</v>
      </c>
      <c r="I22" s="9">
        <f t="shared" si="4"/>
        <v>88.219944604292337</v>
      </c>
    </row>
    <row r="23" spans="3:9" x14ac:dyDescent="0.25">
      <c r="C23" s="1">
        <f t="shared" si="5"/>
        <v>11.825345495365054</v>
      </c>
      <c r="D23" s="1">
        <f t="shared" si="0"/>
        <v>7.4300837068800023</v>
      </c>
      <c r="E23" s="1">
        <f t="shared" si="1"/>
        <v>1345.8798574153807</v>
      </c>
      <c r="F23" s="1">
        <f t="shared" si="2"/>
        <v>0.13393833643659817</v>
      </c>
      <c r="G23" s="5">
        <f t="shared" si="6"/>
        <v>7.4661222963103313</v>
      </c>
      <c r="H23" s="8">
        <f t="shared" si="3"/>
        <v>-87.860616420705995</v>
      </c>
      <c r="I23" s="9">
        <f t="shared" si="4"/>
        <v>87.860616420705995</v>
      </c>
    </row>
    <row r="24" spans="3:9" x14ac:dyDescent="0.25">
      <c r="C24" s="1">
        <f t="shared" si="5"/>
        <v>14.190414594438066</v>
      </c>
      <c r="D24" s="1">
        <f t="shared" si="0"/>
        <v>8.9161004482560013</v>
      </c>
      <c r="E24" s="1">
        <f t="shared" si="1"/>
        <v>1121.5665478461506</v>
      </c>
      <c r="F24" s="1">
        <f t="shared" si="2"/>
        <v>0.11137733243774224</v>
      </c>
      <c r="G24" s="5">
        <f t="shared" si="6"/>
        <v>8.9784876160414466</v>
      </c>
      <c r="H24" s="8">
        <f t="shared" si="3"/>
        <v>-87.426988026816119</v>
      </c>
      <c r="I24" s="9">
        <f t="shared" si="4"/>
        <v>87.426988026816119</v>
      </c>
    </row>
    <row r="25" spans="3:9" x14ac:dyDescent="0.25">
      <c r="C25" s="1">
        <f t="shared" si="5"/>
        <v>17.028497513325679</v>
      </c>
      <c r="D25" s="1">
        <f t="shared" si="0"/>
        <v>10.699320537907203</v>
      </c>
      <c r="E25" s="1">
        <f t="shared" si="1"/>
        <v>934.63878987179203</v>
      </c>
      <c r="F25" s="1">
        <f t="shared" si="2"/>
        <v>9.2529138275085063E-2</v>
      </c>
      <c r="G25" s="5">
        <f t="shared" si="6"/>
        <v>10.807406387240352</v>
      </c>
      <c r="H25" s="8">
        <f t="shared" si="3"/>
        <v>-86.902397383197197</v>
      </c>
      <c r="I25" s="9">
        <f t="shared" si="4"/>
        <v>86.902397383197197</v>
      </c>
    </row>
    <row r="26" spans="3:9" x14ac:dyDescent="0.25">
      <c r="C26" s="1">
        <f t="shared" si="5"/>
        <v>20.434197015990815</v>
      </c>
      <c r="D26" s="1">
        <f t="shared" si="0"/>
        <v>12.839184645488643</v>
      </c>
      <c r="E26" s="1">
        <f t="shared" si="1"/>
        <v>778.86565822649334</v>
      </c>
      <c r="F26" s="1">
        <f t="shared" si="2"/>
        <v>7.6765653662751399E-2</v>
      </c>
      <c r="G26" s="5">
        <f t="shared" si="6"/>
        <v>13.026659088883976</v>
      </c>
      <c r="H26" s="8">
        <f t="shared" si="3"/>
        <v>-86.265493372775353</v>
      </c>
      <c r="I26" s="9">
        <f t="shared" si="4"/>
        <v>86.265493372775353</v>
      </c>
    </row>
    <row r="27" spans="3:9" x14ac:dyDescent="0.25">
      <c r="C27" s="1">
        <f t="shared" si="5"/>
        <v>24.521036419188977</v>
      </c>
      <c r="D27" s="1">
        <f t="shared" si="0"/>
        <v>15.407021574586373</v>
      </c>
      <c r="E27" s="1">
        <f t="shared" si="1"/>
        <v>649.05471518874447</v>
      </c>
      <c r="F27" s="1">
        <f t="shared" si="2"/>
        <v>6.3561733741500634E-2</v>
      </c>
      <c r="G27" s="5">
        <f t="shared" si="6"/>
        <v>15.732736367244204</v>
      </c>
      <c r="H27" s="8">
        <f t="shared" si="3"/>
        <v>-85.488241737900566</v>
      </c>
      <c r="I27" s="9">
        <f t="shared" si="4"/>
        <v>85.488241737900566</v>
      </c>
    </row>
    <row r="28" spans="3:9" x14ac:dyDescent="0.25">
      <c r="C28" s="1">
        <f t="shared" si="5"/>
        <v>29.425243703026773</v>
      </c>
      <c r="D28" s="1">
        <f t="shared" si="0"/>
        <v>18.488425889503645</v>
      </c>
      <c r="E28" s="1">
        <f t="shared" si="1"/>
        <v>540.8789293239538</v>
      </c>
      <c r="F28" s="1">
        <f t="shared" si="2"/>
        <v>5.2477789404518388E-2</v>
      </c>
      <c r="G28" s="5">
        <f t="shared" si="6"/>
        <v>19.055680724117906</v>
      </c>
      <c r="H28" s="8">
        <f t="shared" si="3"/>
        <v>-84.532656149685749</v>
      </c>
      <c r="I28" s="9">
        <f t="shared" si="4"/>
        <v>84.532656149685749</v>
      </c>
    </row>
    <row r="29" spans="3:9" x14ac:dyDescent="0.25">
      <c r="C29" s="1">
        <f t="shared" si="5"/>
        <v>35.310292443632129</v>
      </c>
      <c r="D29" s="1">
        <f t="shared" si="0"/>
        <v>22.186111067404379</v>
      </c>
      <c r="E29" s="1">
        <f t="shared" si="1"/>
        <v>450.73244110329478</v>
      </c>
      <c r="F29" s="1">
        <f t="shared" si="2"/>
        <v>4.314533080035779E-2</v>
      </c>
      <c r="G29" s="5">
        <f t="shared" si="6"/>
        <v>23.177479033066245</v>
      </c>
      <c r="H29" s="8">
        <f t="shared" si="3"/>
        <v>-83.345188721934349</v>
      </c>
      <c r="I29" s="9">
        <f t="shared" si="4"/>
        <v>83.345188721934349</v>
      </c>
    </row>
    <row r="30" spans="3:9" x14ac:dyDescent="0.25">
      <c r="C30" s="1">
        <f t="shared" si="5"/>
        <v>42.372350932358557</v>
      </c>
      <c r="D30" s="1">
        <f t="shared" si="0"/>
        <v>26.623333280885255</v>
      </c>
      <c r="E30" s="1">
        <f t="shared" si="1"/>
        <v>375.61036758607889</v>
      </c>
      <c r="F30" s="1">
        <f t="shared" si="2"/>
        <v>3.5255063482163021E-2</v>
      </c>
      <c r="G30" s="5">
        <f t="shared" si="6"/>
        <v>28.364719879342747</v>
      </c>
      <c r="H30" s="8">
        <f t="shared" si="3"/>
        <v>-81.846616150081871</v>
      </c>
      <c r="I30" s="9">
        <f t="shared" si="4"/>
        <v>81.846616150081871</v>
      </c>
    </row>
    <row r="31" spans="3:9" x14ac:dyDescent="0.25">
      <c r="C31" s="1">
        <f t="shared" si="5"/>
        <v>50.84682111883027</v>
      </c>
      <c r="D31" s="1">
        <f t="shared" si="0"/>
        <v>31.947999937062306</v>
      </c>
      <c r="E31" s="1">
        <f t="shared" si="1"/>
        <v>313.00863965506579</v>
      </c>
      <c r="F31" s="1">
        <f t="shared" si="2"/>
        <v>2.8547343694062564E-2</v>
      </c>
      <c r="G31" s="5">
        <f t="shared" si="6"/>
        <v>35.029528866743057</v>
      </c>
      <c r="H31" s="8">
        <f t="shared" si="3"/>
        <v>-79.912749792691983</v>
      </c>
      <c r="I31" s="9">
        <f t="shared" si="4"/>
        <v>79.912749792691983</v>
      </c>
    </row>
    <row r="32" spans="3:9" x14ac:dyDescent="0.25">
      <c r="C32" s="1">
        <f t="shared" si="5"/>
        <v>61.016185342596323</v>
      </c>
      <c r="D32" s="1">
        <f t="shared" si="0"/>
        <v>38.337599924474766</v>
      </c>
      <c r="E32" s="1">
        <f t="shared" si="1"/>
        <v>260.84053304588815</v>
      </c>
      <c r="F32" s="1">
        <f t="shared" si="2"/>
        <v>2.2805165039444936E-2</v>
      </c>
      <c r="G32" s="5">
        <f t="shared" si="6"/>
        <v>43.849715547787127</v>
      </c>
      <c r="H32" s="8">
        <f t="shared" si="3"/>
        <v>-77.335097805315925</v>
      </c>
      <c r="I32" s="9">
        <f t="shared" si="4"/>
        <v>77.335097805315925</v>
      </c>
    </row>
    <row r="33" spans="2:9" x14ac:dyDescent="0.25">
      <c r="C33" s="1">
        <f t="shared" ref="C33:C37" si="7">C32+C32*0.2</f>
        <v>73.219422411115588</v>
      </c>
      <c r="D33" s="1">
        <f t="shared" si="0"/>
        <v>46.005119909369718</v>
      </c>
      <c r="E33" s="1">
        <f t="shared" ref="E33:E49" si="8">1/(2*PI()*C33*$D$6)</f>
        <v>217.36711087157346</v>
      </c>
      <c r="F33" s="1">
        <f t="shared" ref="F33:F49" si="9">SQRT((1/$D$4)^2+((1/E33)-(1/D33))^2)</f>
        <v>1.7850751229718711E-2</v>
      </c>
      <c r="G33" s="5">
        <f t="shared" si="6"/>
        <v>56.020051320594078</v>
      </c>
      <c r="H33" s="8">
        <f t="shared" ref="H33:H49" si="10">DEGREES(ATAN(($D$4/E33)-($D$4/D33)))</f>
        <v>-73.733811575316437</v>
      </c>
      <c r="I33" s="9">
        <f t="shared" si="4"/>
        <v>73.733811575316437</v>
      </c>
    </row>
    <row r="34" spans="2:9" x14ac:dyDescent="0.25">
      <c r="C34" s="1">
        <f t="shared" si="7"/>
        <v>87.863306893338702</v>
      </c>
      <c r="D34" s="1">
        <f t="shared" si="0"/>
        <v>55.20614389124367</v>
      </c>
      <c r="E34" s="1">
        <f t="shared" si="8"/>
        <v>181.13925905964456</v>
      </c>
      <c r="F34" s="1">
        <f t="shared" si="9"/>
        <v>1.3549593903884247E-2</v>
      </c>
      <c r="G34" s="5">
        <f t="shared" si="6"/>
        <v>73.802949896035713</v>
      </c>
      <c r="H34" s="8">
        <f t="shared" si="10"/>
        <v>-68.345132836983154</v>
      </c>
      <c r="I34" s="9">
        <f t="shared" si="4"/>
        <v>68.345132836983154</v>
      </c>
    </row>
    <row r="35" spans="2:9" x14ac:dyDescent="0.25">
      <c r="C35" s="1">
        <f t="shared" si="7"/>
        <v>105.43596827200645</v>
      </c>
      <c r="D35" s="1">
        <f t="shared" si="0"/>
        <v>66.247372669492393</v>
      </c>
      <c r="E35" s="1">
        <f t="shared" si="8"/>
        <v>150.94938254970378</v>
      </c>
      <c r="F35" s="1">
        <f t="shared" si="9"/>
        <v>9.835868277761466E-3</v>
      </c>
      <c r="G35" s="5">
        <f t="shared" si="6"/>
        <v>101.66870598104317</v>
      </c>
      <c r="H35" s="8">
        <f t="shared" si="10"/>
        <v>-59.44644403844503</v>
      </c>
      <c r="I35" s="9">
        <f t="shared" si="4"/>
        <v>59.44644403844503</v>
      </c>
    </row>
    <row r="36" spans="2:9" x14ac:dyDescent="0.25">
      <c r="C36" s="1">
        <f t="shared" si="7"/>
        <v>126.52316192640774</v>
      </c>
      <c r="D36" s="1">
        <f t="shared" si="0"/>
        <v>79.496847203390871</v>
      </c>
      <c r="E36" s="1">
        <f t="shared" si="8"/>
        <v>125.79115212475317</v>
      </c>
      <c r="F36" s="1">
        <f t="shared" si="9"/>
        <v>6.814075629278024E-3</v>
      </c>
      <c r="G36" s="5">
        <f t="shared" si="6"/>
        <v>146.75504857963452</v>
      </c>
      <c r="H36" s="8">
        <f t="shared" si="10"/>
        <v>-42.796173202475117</v>
      </c>
      <c r="I36" s="9">
        <f t="shared" si="4"/>
        <v>42.796173202475117</v>
      </c>
    </row>
    <row r="37" spans="2:9" x14ac:dyDescent="0.25">
      <c r="C37" s="1">
        <f t="shared" si="7"/>
        <v>151.82779431168927</v>
      </c>
      <c r="D37" s="1">
        <f t="shared" si="0"/>
        <v>95.396216644069057</v>
      </c>
      <c r="E37" s="1">
        <f t="shared" si="8"/>
        <v>104.82596010396097</v>
      </c>
      <c r="F37" s="1">
        <f t="shared" si="9"/>
        <v>5.0881431403994272E-3</v>
      </c>
      <c r="G37" s="5">
        <f t="shared" si="6"/>
        <v>196.53535138586892</v>
      </c>
      <c r="H37" s="8">
        <f t="shared" si="10"/>
        <v>-10.680244122148522</v>
      </c>
      <c r="I37" s="9">
        <f t="shared" si="4"/>
        <v>10.680244122148522</v>
      </c>
    </row>
    <row r="38" spans="2:9" x14ac:dyDescent="0.25">
      <c r="C38" s="1">
        <f>C39-C39*0.01</f>
        <v>151.3547672727932</v>
      </c>
      <c r="D38" s="1">
        <f t="shared" si="0"/>
        <v>95.099004989999997</v>
      </c>
      <c r="E38" s="1">
        <f t="shared" ref="E38:E48" si="11">1/(2*PI()*C38*$D$6)</f>
        <v>105.15357128133503</v>
      </c>
      <c r="F38" s="1">
        <f t="shared" ref="F38:F48" si="12">SQRT((1/$D$4)^2+((1/E38)-(1/D38))^2)</f>
        <v>5.1000924533844E-3</v>
      </c>
      <c r="G38" s="5">
        <f t="shared" si="6"/>
        <v>196.07487690471262</v>
      </c>
      <c r="H38" s="8">
        <f t="shared" ref="H38:H48" si="13">DEGREES(ATAN(($D$4/E38)-($D$4/D38)))</f>
        <v>-11.370043263357747</v>
      </c>
      <c r="I38" s="9">
        <f t="shared" si="4"/>
        <v>11.370043263357747</v>
      </c>
    </row>
    <row r="39" spans="2:9" x14ac:dyDescent="0.25">
      <c r="C39" s="1">
        <f>C40-C40*0.01</f>
        <v>152.88360330585172</v>
      </c>
      <c r="D39" s="1">
        <f t="shared" si="0"/>
        <v>96.059601000000001</v>
      </c>
      <c r="E39" s="1">
        <f t="shared" si="11"/>
        <v>104.10203556852167</v>
      </c>
      <c r="F39" s="1">
        <f t="shared" si="12"/>
        <v>5.0642677198080204E-3</v>
      </c>
      <c r="G39" s="5">
        <f t="shared" si="6"/>
        <v>197.46191459994708</v>
      </c>
      <c r="H39" s="8">
        <f t="shared" si="13"/>
        <v>-9.1376833026443958</v>
      </c>
      <c r="I39" s="9">
        <f t="shared" si="4"/>
        <v>9.1376833026443958</v>
      </c>
    </row>
    <row r="40" spans="2:9" x14ac:dyDescent="0.25">
      <c r="C40" s="1">
        <f>C41-C41*0.01</f>
        <v>154.42788212712296</v>
      </c>
      <c r="D40" s="1">
        <f t="shared" si="0"/>
        <v>97.029899999999998</v>
      </c>
      <c r="E40" s="1">
        <f t="shared" si="11"/>
        <v>103.06101521283645</v>
      </c>
      <c r="F40" s="1">
        <f t="shared" si="12"/>
        <v>5.0362429952401106E-3</v>
      </c>
      <c r="G40" s="5">
        <f t="shared" si="6"/>
        <v>198.56071300473926</v>
      </c>
      <c r="H40" s="8">
        <f t="shared" si="13"/>
        <v>-6.8779200790159294</v>
      </c>
      <c r="I40" s="9">
        <f t="shared" si="4"/>
        <v>6.8779200790159294</v>
      </c>
    </row>
    <row r="41" spans="2:9" x14ac:dyDescent="0.25">
      <c r="C41" s="1">
        <f>C42-C42*0.01</f>
        <v>155.98775972436661</v>
      </c>
      <c r="D41" s="1">
        <f t="shared" si="0"/>
        <v>98.009999999999991</v>
      </c>
      <c r="E41" s="1">
        <f t="shared" si="11"/>
        <v>102.03040506070808</v>
      </c>
      <c r="F41" s="1">
        <f t="shared" si="12"/>
        <v>5.0161376145916965E-3</v>
      </c>
      <c r="G41" s="5">
        <f t="shared" si="6"/>
        <v>199.35657209464298</v>
      </c>
      <c r="H41" s="8">
        <f t="shared" si="13"/>
        <v>-4.5971542859243169</v>
      </c>
      <c r="I41" s="9">
        <f t="shared" si="4"/>
        <v>4.5971542859243169</v>
      </c>
    </row>
    <row r="42" spans="2:9" x14ac:dyDescent="0.25">
      <c r="C42" s="1">
        <f>C43-C43*0.01</f>
        <v>157.56339366097637</v>
      </c>
      <c r="D42" s="1">
        <f t="shared" si="0"/>
        <v>99</v>
      </c>
      <c r="E42" s="1">
        <f t="shared" si="11"/>
        <v>101.01010101010102</v>
      </c>
      <c r="F42" s="1">
        <f t="shared" si="12"/>
        <v>5.0040388748198283E-3</v>
      </c>
      <c r="G42" s="5">
        <f t="shared" si="6"/>
        <v>199.83857540195575</v>
      </c>
      <c r="H42" s="8">
        <f t="shared" si="13"/>
        <v>-2.302166363935239</v>
      </c>
      <c r="I42" s="9">
        <f t="shared" si="4"/>
        <v>2.302166363935239</v>
      </c>
    </row>
    <row r="43" spans="2:9" x14ac:dyDescent="0.25">
      <c r="B43" s="4" t="s">
        <v>3</v>
      </c>
      <c r="C43" s="3">
        <f>D7</f>
        <v>159.15494309189532</v>
      </c>
      <c r="D43" s="3">
        <f t="shared" si="0"/>
        <v>100</v>
      </c>
      <c r="E43" s="3">
        <f t="shared" si="11"/>
        <v>100</v>
      </c>
      <c r="F43" s="3">
        <f t="shared" si="12"/>
        <v>5.0000000000000001E-3</v>
      </c>
      <c r="G43" s="6">
        <f t="shared" si="6"/>
        <v>200</v>
      </c>
      <c r="H43" s="10">
        <f t="shared" si="13"/>
        <v>0</v>
      </c>
      <c r="I43" s="11">
        <f t="shared" si="4"/>
        <v>0</v>
      </c>
    </row>
    <row r="44" spans="2:9" x14ac:dyDescent="0.25">
      <c r="C44" s="1">
        <f>C43+0.01*C43</f>
        <v>160.74649252281426</v>
      </c>
      <c r="D44" s="1">
        <f t="shared" si="0"/>
        <v>100.99999999999999</v>
      </c>
      <c r="E44" s="1">
        <f t="shared" si="11"/>
        <v>99.009900990099027</v>
      </c>
      <c r="F44" s="1">
        <f t="shared" si="12"/>
        <v>5.0039589267591002E-3</v>
      </c>
      <c r="G44" s="5">
        <f t="shared" si="6"/>
        <v>199.84176821524537</v>
      </c>
      <c r="H44" s="8">
        <f t="shared" si="13"/>
        <v>2.2792823784115264</v>
      </c>
      <c r="I44" s="9">
        <f t="shared" si="4"/>
        <v>-2.2792823784115264</v>
      </c>
    </row>
    <row r="45" spans="2:9" x14ac:dyDescent="0.25">
      <c r="C45" s="1">
        <f t="shared" ref="C45:C48" si="14">C44+0.01*C44</f>
        <v>162.35395744804239</v>
      </c>
      <c r="D45" s="1">
        <f t="shared" si="0"/>
        <v>102.00999999999998</v>
      </c>
      <c r="E45" s="1">
        <f t="shared" si="11"/>
        <v>98.02960494069211</v>
      </c>
      <c r="F45" s="1">
        <f t="shared" si="12"/>
        <v>5.0158185222635024E-3</v>
      </c>
      <c r="G45" s="5">
        <f t="shared" si="6"/>
        <v>199.36925460148569</v>
      </c>
      <c r="H45" s="8">
        <f t="shared" si="13"/>
        <v>4.5515978236052188</v>
      </c>
      <c r="I45" s="9">
        <f t="shared" si="4"/>
        <v>-4.5515978236052188</v>
      </c>
    </row>
    <row r="46" spans="2:9" x14ac:dyDescent="0.25">
      <c r="C46" s="1">
        <f t="shared" si="14"/>
        <v>163.97749702252281</v>
      </c>
      <c r="D46" s="1">
        <f t="shared" si="0"/>
        <v>103.03009999999998</v>
      </c>
      <c r="E46" s="1">
        <f t="shared" si="11"/>
        <v>97.059014792764458</v>
      </c>
      <c r="F46" s="1">
        <f t="shared" si="12"/>
        <v>5.035527637251202E-3</v>
      </c>
      <c r="G46" s="5">
        <f t="shared" si="6"/>
        <v>198.58892097072885</v>
      </c>
      <c r="H46" s="8">
        <f t="shared" si="13"/>
        <v>6.8101076248876735</v>
      </c>
      <c r="I46" s="9">
        <f t="shared" si="4"/>
        <v>-6.8101076248876735</v>
      </c>
    </row>
    <row r="47" spans="2:9" x14ac:dyDescent="0.25">
      <c r="C47" s="1">
        <f t="shared" si="14"/>
        <v>165.61727199274804</v>
      </c>
      <c r="D47" s="1">
        <f t="shared" si="0"/>
        <v>104.06040099999998</v>
      </c>
      <c r="E47" s="1">
        <f t="shared" si="11"/>
        <v>96.098034448281652</v>
      </c>
      <c r="F47" s="1">
        <f t="shared" si="12"/>
        <v>5.0630023514747881E-3</v>
      </c>
      <c r="G47" s="5">
        <f t="shared" si="6"/>
        <v>197.5112651703021</v>
      </c>
      <c r="H47" s="8">
        <f t="shared" si="13"/>
        <v>9.0482236722796294</v>
      </c>
      <c r="I47" s="9">
        <f t="shared" si="4"/>
        <v>-9.0482236722796294</v>
      </c>
    </row>
    <row r="48" spans="2:9" x14ac:dyDescent="0.25">
      <c r="C48" s="1">
        <f t="shared" si="14"/>
        <v>167.27344471267551</v>
      </c>
      <c r="D48" s="1">
        <f t="shared" si="0"/>
        <v>105.10100500999998</v>
      </c>
      <c r="E48" s="1">
        <f t="shared" si="11"/>
        <v>95.146568760674896</v>
      </c>
      <c r="F48" s="1">
        <f t="shared" si="12"/>
        <v>5.0981278927091237E-3</v>
      </c>
      <c r="G48" s="5">
        <f t="shared" si="6"/>
        <v>196.15043424667877</v>
      </c>
      <c r="H48" s="8">
        <f t="shared" si="13"/>
        <v>11.25971963707515</v>
      </c>
      <c r="I48" s="9">
        <f t="shared" si="4"/>
        <v>-11.25971963707515</v>
      </c>
    </row>
    <row r="49" spans="2:9" x14ac:dyDescent="0.25">
      <c r="C49" s="1">
        <f>C37+C37*0.2</f>
        <v>182.19335317402712</v>
      </c>
      <c r="D49" s="1">
        <f t="shared" si="0"/>
        <v>114.47545997288285</v>
      </c>
      <c r="E49" s="1">
        <f t="shared" si="8"/>
        <v>87.354966753300815</v>
      </c>
      <c r="F49" s="1">
        <f t="shared" si="9"/>
        <v>5.6881641611977009E-3</v>
      </c>
      <c r="G49" s="5">
        <f t="shared" si="6"/>
        <v>175.80364624874676</v>
      </c>
      <c r="H49" s="8">
        <f t="shared" si="10"/>
        <v>28.475840907903205</v>
      </c>
      <c r="I49" s="9">
        <f t="shared" si="4"/>
        <v>-28.475840907903205</v>
      </c>
    </row>
    <row r="50" spans="2:9" x14ac:dyDescent="0.25">
      <c r="C50" s="1">
        <f t="shared" ref="C50:C58" si="15">C49+C49*0.2</f>
        <v>218.63202380883254</v>
      </c>
      <c r="D50" s="1">
        <f t="shared" si="0"/>
        <v>137.37055196745942</v>
      </c>
      <c r="E50" s="1">
        <f t="shared" ref="E50:E58" si="16">1/(2*PI()*C50*$D$6)</f>
        <v>72.795805627750681</v>
      </c>
      <c r="F50" s="1">
        <f t="shared" ref="F50:F58" si="17">SQRT((1/$D$4)^2+((1/E50)-(1/D50))^2)</f>
        <v>8.1669442662710302E-3</v>
      </c>
      <c r="G50" s="5">
        <f t="shared" si="6"/>
        <v>122.44481747352404</v>
      </c>
      <c r="H50" s="8">
        <f t="shared" ref="H50:H58" si="18">DEGREES(ATAN(($D$4/E50)-($D$4/D50)))</f>
        <v>52.249506718219912</v>
      </c>
      <c r="I50" s="9">
        <f t="shared" si="4"/>
        <v>-52.249506718219912</v>
      </c>
    </row>
    <row r="51" spans="2:9" x14ac:dyDescent="0.25">
      <c r="C51" s="1">
        <f t="shared" si="15"/>
        <v>262.35842857059907</v>
      </c>
      <c r="D51" s="1">
        <f t="shared" si="0"/>
        <v>164.84466236095133</v>
      </c>
      <c r="E51" s="1">
        <f t="shared" si="16"/>
        <v>60.663171356458896</v>
      </c>
      <c r="F51" s="1">
        <f t="shared" si="17"/>
        <v>1.155585698592672E-2</v>
      </c>
      <c r="G51" s="5">
        <f t="shared" si="6"/>
        <v>86.536204213832704</v>
      </c>
      <c r="H51" s="8">
        <f t="shared" si="18"/>
        <v>64.362174810841836</v>
      </c>
      <c r="I51" s="9">
        <f t="shared" si="4"/>
        <v>-64.362174810841836</v>
      </c>
    </row>
    <row r="52" spans="2:9" x14ac:dyDescent="0.25">
      <c r="C52" s="1">
        <f t="shared" si="15"/>
        <v>314.83011428471889</v>
      </c>
      <c r="D52" s="1">
        <f t="shared" si="0"/>
        <v>197.81359483314156</v>
      </c>
      <c r="E52" s="1">
        <f t="shared" si="16"/>
        <v>50.552642797049081</v>
      </c>
      <c r="F52" s="1">
        <f t="shared" si="17"/>
        <v>1.5551780603704624E-2</v>
      </c>
      <c r="G52" s="5">
        <f t="shared" si="6"/>
        <v>64.301318638830836</v>
      </c>
      <c r="H52" s="8">
        <f t="shared" si="18"/>
        <v>71.245938252461627</v>
      </c>
      <c r="I52" s="9">
        <f t="shared" si="4"/>
        <v>-71.245938252461627</v>
      </c>
    </row>
    <row r="53" spans="2:9" x14ac:dyDescent="0.25">
      <c r="C53" s="1">
        <f t="shared" si="15"/>
        <v>377.79613714166265</v>
      </c>
      <c r="D53" s="1">
        <f t="shared" si="0"/>
        <v>237.37631379976989</v>
      </c>
      <c r="E53" s="1">
        <f t="shared" si="16"/>
        <v>42.127202330874233</v>
      </c>
      <c r="F53" s="1">
        <f t="shared" si="17"/>
        <v>2.0154953616764601E-2</v>
      </c>
      <c r="G53" s="5">
        <f t="shared" si="6"/>
        <v>49.615594211450549</v>
      </c>
      <c r="H53" s="8">
        <f t="shared" si="18"/>
        <v>75.636194485958697</v>
      </c>
      <c r="I53" s="9">
        <f t="shared" si="4"/>
        <v>-75.636194485958697</v>
      </c>
    </row>
    <row r="54" spans="2:9" x14ac:dyDescent="0.25">
      <c r="B54" s="12"/>
      <c r="C54" s="1">
        <f t="shared" si="15"/>
        <v>453.35536456999517</v>
      </c>
      <c r="D54" s="1">
        <f t="shared" si="0"/>
        <v>284.85157655972387</v>
      </c>
      <c r="E54" s="1">
        <f t="shared" si="16"/>
        <v>35.106001942395196</v>
      </c>
      <c r="F54" s="1">
        <f t="shared" si="17"/>
        <v>2.5470149595347824E-2</v>
      </c>
      <c r="G54" s="5">
        <f t="shared" si="6"/>
        <v>39.261646118586285</v>
      </c>
      <c r="H54" s="8">
        <f t="shared" si="18"/>
        <v>78.678843080317492</v>
      </c>
      <c r="I54" s="9">
        <f t="shared" si="4"/>
        <v>-78.678843080317492</v>
      </c>
    </row>
    <row r="55" spans="2:9" x14ac:dyDescent="0.25">
      <c r="B55" s="12"/>
      <c r="C55" s="1">
        <f t="shared" si="15"/>
        <v>544.02643748399419</v>
      </c>
      <c r="D55" s="1">
        <f t="shared" si="0"/>
        <v>341.82189187166864</v>
      </c>
      <c r="E55" s="1">
        <f t="shared" si="16"/>
        <v>29.255001618662668</v>
      </c>
      <c r="F55" s="1">
        <f t="shared" si="17"/>
        <v>3.1654077285941329E-2</v>
      </c>
      <c r="G55" s="5">
        <f t="shared" si="6"/>
        <v>31.591506868662844</v>
      </c>
      <c r="H55" s="8">
        <f t="shared" si="18"/>
        <v>80.911635955049974</v>
      </c>
      <c r="I55" s="9">
        <f t="shared" si="4"/>
        <v>-80.911635955049974</v>
      </c>
    </row>
    <row r="56" spans="2:9" x14ac:dyDescent="0.25">
      <c r="B56" s="12"/>
      <c r="C56" s="1">
        <f t="shared" si="15"/>
        <v>652.83172498079307</v>
      </c>
      <c r="D56" s="1">
        <f t="shared" si="0"/>
        <v>410.18627024600238</v>
      </c>
      <c r="E56" s="1">
        <f t="shared" si="16"/>
        <v>24.379168015552217</v>
      </c>
      <c r="F56" s="1">
        <f t="shared" si="17"/>
        <v>3.890335719850628E-2</v>
      </c>
      <c r="G56" s="5">
        <f t="shared" si="6"/>
        <v>25.704722471571056</v>
      </c>
      <c r="H56" s="8">
        <f t="shared" si="18"/>
        <v>82.615714151149007</v>
      </c>
      <c r="I56" s="9">
        <f t="shared" si="4"/>
        <v>-82.615714151149007</v>
      </c>
    </row>
    <row r="57" spans="2:9" x14ac:dyDescent="0.25">
      <c r="B57" s="12"/>
      <c r="C57" s="1">
        <f t="shared" si="15"/>
        <v>783.39806997695166</v>
      </c>
      <c r="D57" s="1">
        <f t="shared" si="0"/>
        <v>492.22352429520282</v>
      </c>
      <c r="E57" s="1">
        <f t="shared" si="16"/>
        <v>20.315973346293518</v>
      </c>
      <c r="F57" s="1">
        <f t="shared" si="17"/>
        <v>4.7454898234281083E-2</v>
      </c>
      <c r="G57" s="5">
        <f t="shared" si="6"/>
        <v>21.07264027968365</v>
      </c>
      <c r="H57" s="8">
        <f t="shared" si="18"/>
        <v>83.951907456727056</v>
      </c>
      <c r="I57" s="9">
        <f t="shared" si="4"/>
        <v>-83.951907456727056</v>
      </c>
    </row>
    <row r="58" spans="2:9" x14ac:dyDescent="0.25">
      <c r="B58" s="12"/>
      <c r="C58" s="1">
        <f t="shared" si="15"/>
        <v>940.07768397234202</v>
      </c>
      <c r="D58" s="1">
        <f t="shared" si="0"/>
        <v>590.66822915424336</v>
      </c>
      <c r="E58" s="1">
        <f t="shared" si="16"/>
        <v>16.929977788577929</v>
      </c>
      <c r="F58" s="1">
        <f t="shared" si="17"/>
        <v>5.7591282420183319E-2</v>
      </c>
      <c r="G58" s="5">
        <f t="shared" si="6"/>
        <v>17.363739058700698</v>
      </c>
      <c r="H58" s="8">
        <f t="shared" si="18"/>
        <v>85.019384876489852</v>
      </c>
      <c r="I58" s="9">
        <f t="shared" si="4"/>
        <v>-85.019384876489852</v>
      </c>
    </row>
    <row r="59" spans="2:9" x14ac:dyDescent="0.25">
      <c r="B59" s="12"/>
      <c r="C59" s="1">
        <f t="shared" ref="C59:C74" si="19">C58+C58*0.2</f>
        <v>1128.0932207668104</v>
      </c>
      <c r="D59" s="1">
        <f t="shared" si="0"/>
        <v>708.80187498509213</v>
      </c>
      <c r="E59" s="1">
        <f t="shared" ref="E59:E74" si="20">1/(2*PI()*C59*$D$6)</f>
        <v>14.108314823814943</v>
      </c>
      <c r="F59" s="1">
        <f t="shared" ref="F59:F74" si="21">SQRT((1/$D$4)^2+((1/E59)-(1/D59))^2)</f>
        <v>6.9649059040991348E-2</v>
      </c>
      <c r="G59" s="5">
        <f t="shared" si="6"/>
        <v>14.357695764582528</v>
      </c>
      <c r="H59" s="8">
        <f t="shared" ref="H59:H74" si="22">DEGREES(ATAN(($D$4/E59)-($D$4/D59)))</f>
        <v>85.883281992386102</v>
      </c>
      <c r="I59" s="9">
        <f t="shared" si="4"/>
        <v>-85.883281992386102</v>
      </c>
    </row>
    <row r="60" spans="2:9" x14ac:dyDescent="0.25">
      <c r="B60" s="12"/>
      <c r="C60" s="1">
        <f t="shared" si="19"/>
        <v>1353.7118649201725</v>
      </c>
      <c r="D60" s="1">
        <f t="shared" si="0"/>
        <v>850.56224998211042</v>
      </c>
      <c r="E60" s="1">
        <f t="shared" si="20"/>
        <v>11.756929019845787</v>
      </c>
      <c r="F60" s="1">
        <f t="shared" si="21"/>
        <v>8.4029421423368597E-2</v>
      </c>
      <c r="G60" s="5">
        <f t="shared" si="6"/>
        <v>11.900593661851632</v>
      </c>
      <c r="H60" s="8">
        <f t="shared" si="22"/>
        <v>86.588716023796849</v>
      </c>
      <c r="I60" s="9">
        <f t="shared" si="4"/>
        <v>-86.588716023796849</v>
      </c>
    </row>
    <row r="61" spans="2:9" x14ac:dyDescent="0.25">
      <c r="C61" s="1">
        <f t="shared" si="19"/>
        <v>1624.454237904207</v>
      </c>
      <c r="D61" s="1">
        <f t="shared" si="0"/>
        <v>1020.6746999785327</v>
      </c>
      <c r="E61" s="1">
        <f t="shared" si="20"/>
        <v>9.7974408498714869</v>
      </c>
      <c r="F61" s="1">
        <f t="shared" si="21"/>
        <v>0.10121130534794394</v>
      </c>
      <c r="G61" s="5">
        <f t="shared" si="6"/>
        <v>9.8803191655537184</v>
      </c>
      <c r="H61" s="8">
        <f t="shared" si="22"/>
        <v>87.168344476197689</v>
      </c>
      <c r="I61" s="9">
        <f t="shared" si="4"/>
        <v>-87.168344476197689</v>
      </c>
    </row>
    <row r="62" spans="2:9" x14ac:dyDescent="0.25">
      <c r="C62" s="1">
        <f t="shared" si="19"/>
        <v>1949.3450854850485</v>
      </c>
      <c r="D62" s="1">
        <f t="shared" si="0"/>
        <v>1224.8096399742392</v>
      </c>
      <c r="E62" s="1">
        <f t="shared" si="20"/>
        <v>8.1645340415595733</v>
      </c>
      <c r="F62" s="1">
        <f t="shared" si="21"/>
        <v>0.12176720879571565</v>
      </c>
      <c r="G62" s="5">
        <f t="shared" si="6"/>
        <v>8.2123915780779946</v>
      </c>
      <c r="H62" s="8">
        <f t="shared" si="22"/>
        <v>87.646661476910651</v>
      </c>
      <c r="I62" s="9">
        <f t="shared" si="4"/>
        <v>-87.646661476910651</v>
      </c>
    </row>
    <row r="63" spans="2:9" x14ac:dyDescent="0.25">
      <c r="C63" s="1">
        <f t="shared" si="19"/>
        <v>2339.2141025820583</v>
      </c>
      <c r="D63" s="1">
        <f t="shared" si="0"/>
        <v>1469.7715679690873</v>
      </c>
      <c r="E63" s="1">
        <f t="shared" si="20"/>
        <v>6.8037783679663093</v>
      </c>
      <c r="F63" s="1">
        <f t="shared" si="21"/>
        <v>0.14638219677988132</v>
      </c>
      <c r="G63" s="5">
        <f t="shared" si="6"/>
        <v>6.8314318407430772</v>
      </c>
      <c r="H63" s="8">
        <f t="shared" si="22"/>
        <v>88.042558183250378</v>
      </c>
      <c r="I63" s="9">
        <f t="shared" si="4"/>
        <v>-88.042558183250378</v>
      </c>
    </row>
    <row r="64" spans="2:9" x14ac:dyDescent="0.25">
      <c r="C64" s="1">
        <f t="shared" si="19"/>
        <v>2807.0569230984702</v>
      </c>
      <c r="D64" s="1">
        <f t="shared" si="0"/>
        <v>1763.7258815629045</v>
      </c>
      <c r="E64" s="1">
        <f t="shared" si="20"/>
        <v>5.6698153066385917</v>
      </c>
      <c r="F64" s="1">
        <f t="shared" si="21"/>
        <v>0.17587669351282609</v>
      </c>
      <c r="G64" s="5">
        <f t="shared" si="6"/>
        <v>5.6858016831381546</v>
      </c>
      <c r="H64" s="8">
        <f t="shared" si="22"/>
        <v>88.370918312151616</v>
      </c>
      <c r="I64" s="9">
        <f t="shared" si="4"/>
        <v>-88.370918312151616</v>
      </c>
    </row>
    <row r="65" spans="3:9" x14ac:dyDescent="0.25">
      <c r="C65" s="1">
        <f t="shared" si="19"/>
        <v>3368.4683077181644</v>
      </c>
      <c r="D65" s="1">
        <f t="shared" si="0"/>
        <v>2116.4710578754857</v>
      </c>
      <c r="E65" s="1">
        <f t="shared" si="20"/>
        <v>4.7248460888654922</v>
      </c>
      <c r="F65" s="1">
        <f t="shared" si="21"/>
        <v>0.21123380560400698</v>
      </c>
      <c r="G65" s="5">
        <f t="shared" si="6"/>
        <v>4.7340907253958528</v>
      </c>
      <c r="H65" s="8">
        <f t="shared" si="22"/>
        <v>88.643656230174827</v>
      </c>
      <c r="I65" s="9">
        <f t="shared" si="4"/>
        <v>-88.643656230174827</v>
      </c>
    </row>
    <row r="66" spans="3:9" x14ac:dyDescent="0.25">
      <c r="C66" s="1">
        <f t="shared" si="19"/>
        <v>4042.1619692617974</v>
      </c>
      <c r="D66" s="1">
        <f t="shared" si="0"/>
        <v>2539.7652694505832</v>
      </c>
      <c r="E66" s="1">
        <f t="shared" si="20"/>
        <v>3.9373717407212436</v>
      </c>
      <c r="F66" s="1">
        <f t="shared" si="21"/>
        <v>0.25363207854693015</v>
      </c>
      <c r="G66" s="5">
        <f t="shared" si="6"/>
        <v>3.9427189404788465</v>
      </c>
      <c r="H66" s="8">
        <f t="shared" si="22"/>
        <v>88.870421052540237</v>
      </c>
      <c r="I66" s="9">
        <f t="shared" si="4"/>
        <v>-88.870421052540237</v>
      </c>
    </row>
    <row r="67" spans="3:9" x14ac:dyDescent="0.25">
      <c r="C67" s="1">
        <f t="shared" si="19"/>
        <v>4850.5943631141572</v>
      </c>
      <c r="D67" s="1">
        <f t="shared" si="0"/>
        <v>3047.7183233406995</v>
      </c>
      <c r="E67" s="1">
        <f t="shared" si="20"/>
        <v>3.2811431172677028</v>
      </c>
      <c r="F67" s="1">
        <f t="shared" si="21"/>
        <v>0.30448477374618921</v>
      </c>
      <c r="G67" s="5">
        <f t="shared" si="6"/>
        <v>3.284236474936427</v>
      </c>
      <c r="H67" s="8">
        <f t="shared" si="22"/>
        <v>89.059093265347769</v>
      </c>
      <c r="I67" s="9">
        <f t="shared" si="4"/>
        <v>-89.059093265347769</v>
      </c>
    </row>
    <row r="68" spans="3:9" x14ac:dyDescent="0.25">
      <c r="C68" s="1">
        <f t="shared" si="19"/>
        <v>5820.7132357369883</v>
      </c>
      <c r="D68" s="1">
        <f t="shared" si="0"/>
        <v>3657.2619880088396</v>
      </c>
      <c r="E68" s="1">
        <f t="shared" si="20"/>
        <v>2.7342859310564189</v>
      </c>
      <c r="F68" s="1">
        <f t="shared" si="21"/>
        <v>0.36548697275352948</v>
      </c>
      <c r="G68" s="5">
        <f t="shared" si="6"/>
        <v>2.7360756320974593</v>
      </c>
      <c r="H68" s="8">
        <f t="shared" si="22"/>
        <v>89.216147617943477</v>
      </c>
      <c r="I68" s="9">
        <f t="shared" si="4"/>
        <v>-89.216147617943477</v>
      </c>
    </row>
    <row r="69" spans="3:9" x14ac:dyDescent="0.25">
      <c r="C69" s="1">
        <f t="shared" si="19"/>
        <v>6984.8558828843861</v>
      </c>
      <c r="D69" s="1">
        <f t="shared" si="0"/>
        <v>4388.7143856106077</v>
      </c>
      <c r="E69" s="1">
        <f t="shared" si="20"/>
        <v>2.2785716092136825</v>
      </c>
      <c r="F69" s="1">
        <f t="shared" si="21"/>
        <v>0.4386720774149418</v>
      </c>
      <c r="G69" s="5">
        <f t="shared" si="6"/>
        <v>2.2796071404702052</v>
      </c>
      <c r="H69" s="8">
        <f t="shared" si="22"/>
        <v>89.346926518298034</v>
      </c>
      <c r="I69" s="9">
        <f t="shared" si="4"/>
        <v>-89.346926518298034</v>
      </c>
    </row>
    <row r="70" spans="3:9" x14ac:dyDescent="0.25">
      <c r="C70" s="1">
        <f t="shared" si="19"/>
        <v>8381.8270594612641</v>
      </c>
      <c r="D70" s="1">
        <f t="shared" si="0"/>
        <v>5266.4572627327289</v>
      </c>
      <c r="E70" s="1">
        <f t="shared" si="20"/>
        <v>1.8988096743447356</v>
      </c>
      <c r="F70" s="1">
        <f t="shared" si="21"/>
        <v>0.52647958845209264</v>
      </c>
      <c r="G70" s="5">
        <f t="shared" si="6"/>
        <v>1.8994088696583831</v>
      </c>
      <c r="H70" s="8">
        <f t="shared" si="22"/>
        <v>89.455851260973503</v>
      </c>
      <c r="I70" s="9">
        <f t="shared" si="4"/>
        <v>-89.455851260973503</v>
      </c>
    </row>
    <row r="71" spans="3:9" x14ac:dyDescent="0.25">
      <c r="C71" s="1">
        <f t="shared" si="19"/>
        <v>10058.192471353517</v>
      </c>
      <c r="D71" s="1">
        <f t="shared" si="0"/>
        <v>6319.7487152792755</v>
      </c>
      <c r="E71" s="1">
        <f t="shared" si="20"/>
        <v>1.5823413952872791</v>
      </c>
      <c r="F71" s="1">
        <f t="shared" si="21"/>
        <v>0.63183642129967743</v>
      </c>
      <c r="G71" s="5">
        <f t="shared" si="6"/>
        <v>1.582688123522566</v>
      </c>
      <c r="H71" s="8">
        <f t="shared" si="22"/>
        <v>89.546588518802807</v>
      </c>
      <c r="I71" s="9">
        <f t="shared" si="4"/>
        <v>-89.546588518802807</v>
      </c>
    </row>
    <row r="72" spans="3:9" x14ac:dyDescent="0.25">
      <c r="C72" s="1">
        <f t="shared" si="19"/>
        <v>12069.83096562422</v>
      </c>
      <c r="D72" s="1">
        <f t="shared" si="0"/>
        <v>7583.6984583351295</v>
      </c>
      <c r="E72" s="1">
        <f t="shared" si="20"/>
        <v>1.3186178294060662</v>
      </c>
      <c r="F72" s="1">
        <f t="shared" si="21"/>
        <v>0.75825446946066621</v>
      </c>
      <c r="G72" s="5">
        <f t="shared" si="6"/>
        <v>1.3188184709432487</v>
      </c>
      <c r="H72" s="8">
        <f t="shared" si="22"/>
        <v>89.62218360028271</v>
      </c>
      <c r="I72" s="9">
        <f t="shared" si="4"/>
        <v>-89.62218360028271</v>
      </c>
    </row>
    <row r="73" spans="3:9" x14ac:dyDescent="0.25">
      <c r="C73" s="1">
        <f t="shared" si="19"/>
        <v>14483.797158749065</v>
      </c>
      <c r="D73" s="1">
        <f t="shared" si="0"/>
        <v>9100.4381500021555</v>
      </c>
      <c r="E73" s="1">
        <f t="shared" si="20"/>
        <v>1.0988481911717218</v>
      </c>
      <c r="F73" s="1">
        <f t="shared" si="21"/>
        <v>0.90994766733852339</v>
      </c>
      <c r="G73" s="5">
        <f t="shared" si="6"/>
        <v>1.0989642986006742</v>
      </c>
      <c r="H73" s="8">
        <f t="shared" si="22"/>
        <v>89.685168334970854</v>
      </c>
      <c r="I73" s="9">
        <f t="shared" si="4"/>
        <v>-89.685168334970854</v>
      </c>
    </row>
    <row r="74" spans="3:9" x14ac:dyDescent="0.25">
      <c r="C74" s="1">
        <f t="shared" si="19"/>
        <v>17380.556590498876</v>
      </c>
      <c r="D74" s="1">
        <f t="shared" si="0"/>
        <v>10920.525780002587</v>
      </c>
      <c r="E74" s="1">
        <f t="shared" si="20"/>
        <v>0.91570682597643482</v>
      </c>
      <c r="F74" s="1">
        <f t="shared" si="21"/>
        <v>1.0919724545528615</v>
      </c>
      <c r="G74" s="5">
        <f t="shared" si="6"/>
        <v>0.9157740159384129</v>
      </c>
      <c r="H74" s="8">
        <f t="shared" si="22"/>
        <v>89.737649152745917</v>
      </c>
      <c r="I74" s="9">
        <f t="shared" si="4"/>
        <v>-89.737649152745917</v>
      </c>
    </row>
    <row r="75" spans="3:9" x14ac:dyDescent="0.25">
      <c r="C75" s="1">
        <f t="shared" ref="C75:C80" si="23">C74+C74*0.2</f>
        <v>20856.667908598651</v>
      </c>
      <c r="D75" s="1">
        <f t="shared" si="0"/>
        <v>13104.630936003105</v>
      </c>
      <c r="E75" s="1">
        <f t="shared" ref="E75:E80" si="24">1/(2*PI()*C75*$D$6)</f>
        <v>0.76308902164702908</v>
      </c>
      <c r="F75" s="1">
        <f t="shared" ref="F75:F80" si="25">SQRT((1/$D$4)^2+((1/E75)-(1/D75))^2)</f>
        <v>1.310396323831666</v>
      </c>
      <c r="G75" s="5">
        <f t="shared" si="6"/>
        <v>0.7631279039885801</v>
      </c>
      <c r="H75" s="8">
        <f t="shared" ref="H75:H80" si="26">DEGREES(ATAN(($D$4/E75)-($D$4/D75)))</f>
        <v>89.781379428875127</v>
      </c>
      <c r="I75" s="9">
        <f t="shared" si="4"/>
        <v>-89.781379428875127</v>
      </c>
    </row>
    <row r="76" spans="3:9" x14ac:dyDescent="0.25">
      <c r="C76" s="1">
        <f t="shared" si="23"/>
        <v>25028.00149031838</v>
      </c>
      <c r="D76" s="1">
        <f t="shared" si="0"/>
        <v>15725.557123203725</v>
      </c>
      <c r="E76" s="1">
        <f t="shared" si="24"/>
        <v>0.63590751803919088</v>
      </c>
      <c r="F76" s="1">
        <f t="shared" si="25"/>
        <v>1.5725000707138994</v>
      </c>
      <c r="G76" s="5">
        <f t="shared" si="6"/>
        <v>0.63593001909755709</v>
      </c>
      <c r="H76" s="8">
        <f t="shared" si="26"/>
        <v>89.817819162219294</v>
      </c>
      <c r="I76" s="9">
        <f t="shared" si="4"/>
        <v>-89.817819162219294</v>
      </c>
    </row>
    <row r="77" spans="3:9" x14ac:dyDescent="0.25">
      <c r="C77" s="1">
        <f t="shared" si="23"/>
        <v>30033.601788382057</v>
      </c>
      <c r="D77" s="1">
        <f t="shared" ref="D77:D80" si="27">2*PI()*C77*$D$5</f>
        <v>18870.668547844467</v>
      </c>
      <c r="E77" s="1">
        <f t="shared" si="24"/>
        <v>0.52992293169932581</v>
      </c>
      <c r="F77" s="1">
        <f t="shared" si="25"/>
        <v>1.8870204867023166</v>
      </c>
      <c r="G77" s="5">
        <f t="shared" si="6"/>
        <v>0.52993595302590546</v>
      </c>
      <c r="H77" s="8">
        <f t="shared" si="26"/>
        <v>89.848184354751893</v>
      </c>
      <c r="I77" s="9">
        <f t="shared" ref="I77:I80" si="28">-H77</f>
        <v>-89.848184354751893</v>
      </c>
    </row>
    <row r="78" spans="3:9" x14ac:dyDescent="0.25">
      <c r="C78" s="1">
        <f t="shared" si="23"/>
        <v>36040.322146058468</v>
      </c>
      <c r="D78" s="1">
        <f t="shared" si="27"/>
        <v>22644.802257413365</v>
      </c>
      <c r="E78" s="1">
        <f t="shared" si="24"/>
        <v>0.44160244308277147</v>
      </c>
      <c r="F78" s="1">
        <f t="shared" si="25"/>
        <v>2.2644415856284881</v>
      </c>
      <c r="G78" s="5">
        <f t="shared" ref="G78:G80" si="29">1/F78</f>
        <v>0.44160997852477318</v>
      </c>
      <c r="H78" s="8">
        <f t="shared" si="26"/>
        <v>89.873487957396947</v>
      </c>
      <c r="I78" s="9">
        <f t="shared" si="28"/>
        <v>-89.873487957396947</v>
      </c>
    </row>
    <row r="79" spans="3:9" x14ac:dyDescent="0.25">
      <c r="C79" s="1">
        <f t="shared" si="23"/>
        <v>43248.38657527016</v>
      </c>
      <c r="D79" s="1">
        <f t="shared" si="27"/>
        <v>27173.762708896033</v>
      </c>
      <c r="E79" s="1">
        <f t="shared" si="24"/>
        <v>0.36800203590230962</v>
      </c>
      <c r="F79" s="1">
        <f t="shared" si="25"/>
        <v>2.7173440707698653</v>
      </c>
      <c r="G79" s="5">
        <f t="shared" si="29"/>
        <v>0.3680063966712484</v>
      </c>
      <c r="H79" s="8">
        <f t="shared" si="26"/>
        <v>89.894573873694029</v>
      </c>
      <c r="I79" s="9">
        <f t="shared" si="28"/>
        <v>-89.894573873694029</v>
      </c>
    </row>
    <row r="80" spans="3:9" x14ac:dyDescent="0.25">
      <c r="C80" s="1">
        <f t="shared" si="23"/>
        <v>51898.063890324192</v>
      </c>
      <c r="D80" s="1">
        <f t="shared" si="27"/>
        <v>32608.515250675242</v>
      </c>
      <c r="E80" s="1">
        <f t="shared" si="24"/>
        <v>0.30666836325192465</v>
      </c>
      <c r="F80" s="1">
        <f t="shared" si="25"/>
        <v>3.260824691619538</v>
      </c>
      <c r="G80" s="5">
        <f t="shared" si="29"/>
        <v>0.30667088683732174</v>
      </c>
      <c r="H80" s="8">
        <f t="shared" si="26"/>
        <v>89.912145227996405</v>
      </c>
      <c r="I80" s="9">
        <f t="shared" si="28"/>
        <v>-89.912145227996405</v>
      </c>
    </row>
    <row r="81" spans="3:9" x14ac:dyDescent="0.25">
      <c r="C81" s="1"/>
      <c r="D81" s="1"/>
      <c r="E81" s="1"/>
      <c r="F81" s="1"/>
      <c r="G81" s="5"/>
      <c r="H81" s="8"/>
      <c r="I81" s="9"/>
    </row>
    <row r="82" spans="3:9" x14ac:dyDescent="0.25">
      <c r="C82" s="1"/>
      <c r="D82" s="1"/>
      <c r="E82" s="1"/>
      <c r="F82" s="1"/>
      <c r="G82" s="5"/>
      <c r="H82" s="8"/>
      <c r="I82" s="9"/>
    </row>
    <row r="83" spans="3:9" x14ac:dyDescent="0.25">
      <c r="C83" s="1"/>
      <c r="D83" s="1"/>
      <c r="E83" s="1"/>
      <c r="F83" s="1"/>
      <c r="G83" s="5"/>
      <c r="H83" s="8"/>
      <c r="I83" s="9"/>
    </row>
    <row r="84" spans="3:9" x14ac:dyDescent="0.25">
      <c r="C84" s="1"/>
      <c r="D84" s="1"/>
      <c r="E84" s="1"/>
      <c r="F84" s="1"/>
      <c r="G84" s="5"/>
      <c r="H84" s="8"/>
      <c r="I84" s="9"/>
    </row>
    <row r="85" spans="3:9" x14ac:dyDescent="0.25">
      <c r="C85" s="1"/>
      <c r="D85" s="1"/>
      <c r="E85" s="1"/>
      <c r="F85" s="1"/>
      <c r="G85" s="5"/>
      <c r="H85" s="8"/>
      <c r="I85" s="9"/>
    </row>
    <row r="86" spans="3:9" x14ac:dyDescent="0.25">
      <c r="C86" s="1"/>
      <c r="D86" s="1"/>
      <c r="E86" s="1"/>
      <c r="F86" s="1"/>
      <c r="G86" s="5"/>
      <c r="H86" s="8"/>
      <c r="I86" s="9"/>
    </row>
  </sheetData>
  <mergeCells count="1">
    <mergeCell ref="D3:E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2018-02-15T20:29:54Z</dcterms:modified>
</cp:coreProperties>
</file>