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lguo\Dropbox\penn_spring_15-16\STAT476\PROJECT2\"/>
    </mc:Choice>
  </mc:AlternateContent>
  <bookViews>
    <workbookView xWindow="0" yWindow="0" windowWidth="28770" windowHeight="12900" activeTab="1"/>
  </bookViews>
  <sheets>
    <sheet name="Radiohead -- The Bends" sheetId="17" r:id="rId1"/>
    <sheet name="E_NT" sheetId="18" r:id="rId2"/>
    <sheet name="EG" sheetId="19" r:id="rId3"/>
    <sheet name="EG_cov" sheetId="21" r:id="rId4"/>
    <sheet name="EG_NT" sheetId="20" r:id="rId5"/>
    <sheet name="EG_NT_cov" sheetId="22" r:id="rId6"/>
    <sheet name="WG" sheetId="23" r:id="rId7"/>
    <sheet name="WG_cov" sheetId="24" r:id="rId8"/>
  </sheets>
  <definedNames>
    <definedName name="N">E_NT!$B$2</definedName>
    <definedName name="solver_adj" localSheetId="1" hidden="1">E_NT!$J$1:$J$2</definedName>
    <definedName name="solver_adj" localSheetId="2" hidden="1">EG!$J$1:$J$2</definedName>
    <definedName name="solver_adj" localSheetId="3" hidden="1">EG_cov!$J$1:$J$5</definedName>
    <definedName name="solver_adj" localSheetId="4" hidden="1">EG_NT!$J$1:$J$3</definedName>
    <definedName name="solver_adj" localSheetId="5" hidden="1">EG_NT_cov!$J$1:$J$4</definedName>
    <definedName name="solver_adj" localSheetId="0" hidden="1">'Radiohead -- The Bends'!#REF!,'Radiohead -- The Bends'!#REF!</definedName>
    <definedName name="solver_adj" localSheetId="6" hidden="1">WG!$J$1:$J$3</definedName>
    <definedName name="solver_adj" localSheetId="7" hidden="1">WG_cov!$J$1:$J$3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0" hidden="1">1</definedName>
    <definedName name="solver_drv" localSheetId="6" hidden="1">1</definedName>
    <definedName name="solver_drv" localSheetId="7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0" hidden="1">1</definedName>
    <definedName name="solver_est" localSheetId="6" hidden="1">1</definedName>
    <definedName name="solver_est" localSheetId="7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0" hidden="1">100</definedName>
    <definedName name="solver_itr" localSheetId="6" hidden="1">2147483647</definedName>
    <definedName name="solver_itr" localSheetId="7" hidden="1">2147483647</definedName>
    <definedName name="solver_lhs1" localSheetId="1" hidden="1">E_NT!$J$1</definedName>
    <definedName name="solver_lhs1" localSheetId="2" hidden="1">EG!$J$1:$J$2</definedName>
    <definedName name="solver_lhs1" localSheetId="3" hidden="1">EG_cov!$J$1:$J$2</definedName>
    <definedName name="solver_lhs1" localSheetId="4" hidden="1">EG_NT!$J$1:$J$3</definedName>
    <definedName name="solver_lhs1" localSheetId="5" hidden="1">EG_NT_cov!$J$1:$J$3</definedName>
    <definedName name="solver_lhs1" localSheetId="0" hidden="1">'Radiohead -- The Bends'!#REF!</definedName>
    <definedName name="solver_lhs1" localSheetId="6" hidden="1">WG!$J$1:$J$3</definedName>
    <definedName name="solver_lhs1" localSheetId="7" hidden="1">WG_cov!$J$1:$J$3</definedName>
    <definedName name="solver_lhs2" localSheetId="1" hidden="1">E_NT!$J$1:$J$2</definedName>
    <definedName name="solver_lhs2" localSheetId="2" hidden="1">EG!$J$1:$J$2</definedName>
    <definedName name="solver_lhs2" localSheetId="3" hidden="1">EG_cov!$J$1:$J$2</definedName>
    <definedName name="solver_lhs2" localSheetId="4" hidden="1">EG_NT!$J$3</definedName>
    <definedName name="solver_lhs2" localSheetId="5" hidden="1">EG_NT_cov!$J$3</definedName>
    <definedName name="solver_lhs2" localSheetId="0" hidden="1">'Radiohead -- The Bends'!#REF!</definedName>
    <definedName name="solver_lhs2" localSheetId="6" hidden="1">WG!$J$1:$J$2</definedName>
    <definedName name="solver_lhs2" localSheetId="7" hidden="1">WG_cov!$J$1:$J$2</definedName>
    <definedName name="solver_lhs3" localSheetId="0" hidden="1">'Radiohead -- The Bends'!#REF!</definedName>
    <definedName name="solver_lin" localSheetId="0" hidden="1">0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1" hidden="1">1</definedName>
    <definedName name="solver_neg" localSheetId="2" hidden="1">1</definedName>
    <definedName name="solver_neg" localSheetId="3" hidden="1">2</definedName>
    <definedName name="solver_neg" localSheetId="4" hidden="1">1</definedName>
    <definedName name="solver_neg" localSheetId="5" hidden="1">2</definedName>
    <definedName name="solver_neg" localSheetId="6" hidden="1">1</definedName>
    <definedName name="solver_neg" localSheetId="7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1" hidden="1">2</definedName>
    <definedName name="solver_num" localSheetId="2" hidden="1">1</definedName>
    <definedName name="solver_num" localSheetId="3" hidden="1">1</definedName>
    <definedName name="solver_num" localSheetId="4" hidden="1">2</definedName>
    <definedName name="solver_num" localSheetId="5" hidden="1">2</definedName>
    <definedName name="solver_num" localSheetId="0" hidden="1">3</definedName>
    <definedName name="solver_num" localSheetId="6" hidden="1">1</definedName>
    <definedName name="solver_num" localSheetId="7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0" hidden="1">1</definedName>
    <definedName name="solver_nwt" localSheetId="6" hidden="1">1</definedName>
    <definedName name="solver_nwt" localSheetId="7" hidden="1">1</definedName>
    <definedName name="solver_opt" localSheetId="1" hidden="1">E_NT!$M$3</definedName>
    <definedName name="solver_opt" localSheetId="2" hidden="1">EG!$M$3</definedName>
    <definedName name="solver_opt" localSheetId="3" hidden="1">EG_cov!$M$6</definedName>
    <definedName name="solver_opt" localSheetId="4" hidden="1">EG_NT!$M$3</definedName>
    <definedName name="solver_opt" localSheetId="5" hidden="1">EG_NT_cov!$M$7</definedName>
    <definedName name="solver_opt" localSheetId="0" hidden="1">'Radiohead -- The Bends'!#REF!</definedName>
    <definedName name="solver_opt" localSheetId="6" hidden="1">WG!$M$7</definedName>
    <definedName name="solver_opt" localSheetId="7" hidden="1">WG_cov!$M$7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0" hidden="1">0.000001</definedName>
    <definedName name="solver_pre" localSheetId="6" hidden="1">0.000001</definedName>
    <definedName name="solver_pre" localSheetId="7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1" hidden="1">1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0" hidden="1">1</definedName>
    <definedName name="solver_rel1" localSheetId="6" hidden="1">3</definedName>
    <definedName name="solver_rel1" localSheetId="7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1</definedName>
    <definedName name="solver_rel2" localSheetId="5" hidden="1">1</definedName>
    <definedName name="solver_rel2" localSheetId="0" hidden="1">1</definedName>
    <definedName name="solver_rel2" localSheetId="6" hidden="1">3</definedName>
    <definedName name="solver_rel2" localSheetId="7" hidden="1">3</definedName>
    <definedName name="solver_rel3" localSheetId="0" hidden="1">1</definedName>
    <definedName name="solver_rhs1" localSheetId="1" hidden="1">0.999</definedName>
    <definedName name="solver_rhs1" localSheetId="2" hidden="1">0.000001</definedName>
    <definedName name="solver_rhs1" localSheetId="3" hidden="1">0.000001</definedName>
    <definedName name="solver_rhs1" localSheetId="4" hidden="1">0.000001</definedName>
    <definedName name="solver_rhs1" localSheetId="5" hidden="1">0.000001</definedName>
    <definedName name="solver_rhs1" localSheetId="0" hidden="1">1</definedName>
    <definedName name="solver_rhs1" localSheetId="6" hidden="1">0.0001</definedName>
    <definedName name="solver_rhs1" localSheetId="7" hidden="1">0.0001</definedName>
    <definedName name="solver_rhs2" localSheetId="1" hidden="1">0.000001</definedName>
    <definedName name="solver_rhs2" localSheetId="2" hidden="1">0.000001</definedName>
    <definedName name="solver_rhs2" localSheetId="3" hidden="1">0.000001</definedName>
    <definedName name="solver_rhs2" localSheetId="4" hidden="1">0.99999</definedName>
    <definedName name="solver_rhs2" localSheetId="5" hidden="1">0.99999</definedName>
    <definedName name="solver_rhs2" localSheetId="0" hidden="1">1</definedName>
    <definedName name="solver_rhs2" localSheetId="6" hidden="1">0.000001</definedName>
    <definedName name="solver_rhs2" localSheetId="7" hidden="1">0.000001</definedName>
    <definedName name="solver_rhs3" localSheetId="0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0" hidden="1">0</definedName>
    <definedName name="solver_scl" localSheetId="6" hidden="1">1</definedName>
    <definedName name="solver_scl" localSheetId="7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0" hidden="1">0</definedName>
    <definedName name="solver_sho" localSheetId="6" hidden="1">2</definedName>
    <definedName name="solver_sho" localSheetId="7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0" hidden="1">30</definedName>
    <definedName name="solver_tim" localSheetId="6" hidden="1">2147483647</definedName>
    <definedName name="solver_tim" localSheetId="7" hidden="1">2147483647</definedName>
    <definedName name="solver_tmp" localSheetId="0" hidden="1">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0" hidden="1">0.05</definedName>
    <definedName name="solver_tol" localSheetId="6" hidden="1">0.01</definedName>
    <definedName name="solver_tol" localSheetId="7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0" hidden="1">2</definedName>
    <definedName name="solver_typ" localSheetId="6" hidden="1">1</definedName>
    <definedName name="solver_typ" localSheetId="7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0" hidden="1">0</definedName>
    <definedName name="solver_val" localSheetId="6" hidden="1">0</definedName>
    <definedName name="solver_val" localSheetId="7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</workbook>
</file>

<file path=xl/calcChain.xml><?xml version="1.0" encoding="utf-8"?>
<calcChain xmlns="http://schemas.openxmlformats.org/spreadsheetml/2006/main">
  <c r="H6" i="18" l="1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" i="18"/>
  <c r="E60" i="24"/>
  <c r="P60" i="24" s="1" a="1"/>
  <c r="P60" i="24" s="1"/>
  <c r="D60" i="24"/>
  <c r="E59" i="24"/>
  <c r="P59" i="24" s="1" a="1"/>
  <c r="P59" i="24" s="1"/>
  <c r="D59" i="24"/>
  <c r="E58" i="24"/>
  <c r="P58" i="24" s="1" a="1"/>
  <c r="P58" i="24" s="1"/>
  <c r="D58" i="24"/>
  <c r="E57" i="24"/>
  <c r="P57" i="24" s="1" a="1"/>
  <c r="P57" i="24" s="1"/>
  <c r="D57" i="24"/>
  <c r="E56" i="24"/>
  <c r="P56" i="24" s="1" a="1"/>
  <c r="P56" i="24" s="1"/>
  <c r="D56" i="24"/>
  <c r="E55" i="24"/>
  <c r="P55" i="24" s="1" a="1"/>
  <c r="P55" i="24" s="1"/>
  <c r="D55" i="24"/>
  <c r="E54" i="24"/>
  <c r="P54" i="24" s="1" a="1"/>
  <c r="P54" i="24" s="1"/>
  <c r="D54" i="24"/>
  <c r="E53" i="24"/>
  <c r="P53" i="24" s="1" a="1"/>
  <c r="P53" i="24" s="1"/>
  <c r="D53" i="24"/>
  <c r="E52" i="24"/>
  <c r="P52" i="24" s="1" a="1"/>
  <c r="P52" i="24" s="1"/>
  <c r="D52" i="24"/>
  <c r="E51" i="24"/>
  <c r="P51" i="24" s="1" a="1"/>
  <c r="P51" i="24" s="1"/>
  <c r="D51" i="24"/>
  <c r="E50" i="24"/>
  <c r="P50" i="24" s="1" a="1"/>
  <c r="P50" i="24" s="1"/>
  <c r="D50" i="24"/>
  <c r="E49" i="24"/>
  <c r="P49" i="24" s="1" a="1"/>
  <c r="P49" i="24" s="1"/>
  <c r="D49" i="24"/>
  <c r="E48" i="24"/>
  <c r="P48" i="24" s="1" a="1"/>
  <c r="P48" i="24" s="1"/>
  <c r="D48" i="24"/>
  <c r="E47" i="24"/>
  <c r="P47" i="24" s="1" a="1"/>
  <c r="P47" i="24" s="1"/>
  <c r="D47" i="24"/>
  <c r="E46" i="24"/>
  <c r="P46" i="24" s="1" a="1"/>
  <c r="P46" i="24" s="1"/>
  <c r="D46" i="24"/>
  <c r="E45" i="24"/>
  <c r="P45" i="24" s="1" a="1"/>
  <c r="P45" i="24" s="1"/>
  <c r="D45" i="24"/>
  <c r="E44" i="24"/>
  <c r="P44" i="24" s="1" a="1"/>
  <c r="P44" i="24" s="1"/>
  <c r="D44" i="24"/>
  <c r="E43" i="24"/>
  <c r="P43" i="24" s="1" a="1"/>
  <c r="P43" i="24" s="1"/>
  <c r="D43" i="24"/>
  <c r="E42" i="24"/>
  <c r="P42" i="24" s="1" a="1"/>
  <c r="P42" i="24" s="1"/>
  <c r="D42" i="24"/>
  <c r="E41" i="24"/>
  <c r="P41" i="24" s="1" a="1"/>
  <c r="P41" i="24" s="1"/>
  <c r="D41" i="24"/>
  <c r="E40" i="24"/>
  <c r="P40" i="24" s="1" a="1"/>
  <c r="P40" i="24" s="1"/>
  <c r="D40" i="24"/>
  <c r="E39" i="24"/>
  <c r="P39" i="24" s="1" a="1"/>
  <c r="P39" i="24" s="1"/>
  <c r="D39" i="24"/>
  <c r="E38" i="24"/>
  <c r="P38" i="24" s="1" a="1"/>
  <c r="P38" i="24" s="1"/>
  <c r="D38" i="24"/>
  <c r="E37" i="24"/>
  <c r="P37" i="24" s="1" a="1"/>
  <c r="P37" i="24" s="1"/>
  <c r="D37" i="24"/>
  <c r="E36" i="24"/>
  <c r="P36" i="24" s="1" a="1"/>
  <c r="P36" i="24" s="1"/>
  <c r="D36" i="24"/>
  <c r="E35" i="24"/>
  <c r="P35" i="24" s="1" a="1"/>
  <c r="P35" i="24" s="1"/>
  <c r="D35" i="24"/>
  <c r="E34" i="24"/>
  <c r="P34" i="24" s="1" a="1"/>
  <c r="P34" i="24" s="1"/>
  <c r="D34" i="24"/>
  <c r="E33" i="24"/>
  <c r="P33" i="24" s="1" a="1"/>
  <c r="P33" i="24" s="1"/>
  <c r="D33" i="24"/>
  <c r="E32" i="24"/>
  <c r="P32" i="24" s="1" a="1"/>
  <c r="P32" i="24" s="1"/>
  <c r="D32" i="24"/>
  <c r="E31" i="24"/>
  <c r="P31" i="24" s="1" a="1"/>
  <c r="P31" i="24" s="1"/>
  <c r="D31" i="24"/>
  <c r="E30" i="24"/>
  <c r="P30" i="24" s="1" a="1"/>
  <c r="P30" i="24" s="1"/>
  <c r="D30" i="24"/>
  <c r="E29" i="24"/>
  <c r="P29" i="24" s="1" a="1"/>
  <c r="P29" i="24" s="1"/>
  <c r="D29" i="24"/>
  <c r="E28" i="24"/>
  <c r="P28" i="24" s="1" a="1"/>
  <c r="P28" i="24" s="1"/>
  <c r="D28" i="24"/>
  <c r="E27" i="24"/>
  <c r="P27" i="24" s="1" a="1"/>
  <c r="P27" i="24" s="1"/>
  <c r="D27" i="24"/>
  <c r="E26" i="24"/>
  <c r="P26" i="24" s="1" a="1"/>
  <c r="P26" i="24" s="1"/>
  <c r="D26" i="24"/>
  <c r="E25" i="24"/>
  <c r="P25" i="24" s="1" a="1"/>
  <c r="P25" i="24" s="1"/>
  <c r="D25" i="24"/>
  <c r="E24" i="24"/>
  <c r="P24" i="24" s="1" a="1"/>
  <c r="P24" i="24" s="1"/>
  <c r="D24" i="24"/>
  <c r="E23" i="24"/>
  <c r="P23" i="24" s="1" a="1"/>
  <c r="P23" i="24" s="1"/>
  <c r="D23" i="24"/>
  <c r="E22" i="24"/>
  <c r="P22" i="24" s="1" a="1"/>
  <c r="P22" i="24" s="1"/>
  <c r="D22" i="24"/>
  <c r="E21" i="24"/>
  <c r="P21" i="24" s="1" a="1"/>
  <c r="P21" i="24" s="1"/>
  <c r="D21" i="24"/>
  <c r="E20" i="24"/>
  <c r="P20" i="24" s="1" a="1"/>
  <c r="P20" i="24" s="1"/>
  <c r="D20" i="24"/>
  <c r="E19" i="24"/>
  <c r="P19" i="24" s="1" a="1"/>
  <c r="P19" i="24" s="1"/>
  <c r="D19" i="24"/>
  <c r="E18" i="24"/>
  <c r="P18" i="24" s="1" a="1"/>
  <c r="P18" i="24" s="1"/>
  <c r="D18" i="24"/>
  <c r="E17" i="24"/>
  <c r="P17" i="24" s="1" a="1"/>
  <c r="P17" i="24" s="1"/>
  <c r="D17" i="24"/>
  <c r="E16" i="24"/>
  <c r="P16" i="24" s="1" a="1"/>
  <c r="P16" i="24" s="1"/>
  <c r="D16" i="24"/>
  <c r="E15" i="24"/>
  <c r="P15" i="24" s="1" a="1"/>
  <c r="P15" i="24" s="1"/>
  <c r="D15" i="24"/>
  <c r="E14" i="24"/>
  <c r="P14" i="24" s="1" a="1"/>
  <c r="P14" i="24" s="1"/>
  <c r="D14" i="24"/>
  <c r="E13" i="24"/>
  <c r="P13" i="24" s="1" a="1"/>
  <c r="P13" i="24" s="1"/>
  <c r="D13" i="24"/>
  <c r="E12" i="24"/>
  <c r="P12" i="24" s="1" a="1"/>
  <c r="P12" i="24" s="1"/>
  <c r="D12" i="24"/>
  <c r="E11" i="24"/>
  <c r="P11" i="24" s="1" a="1"/>
  <c r="P11" i="24" s="1"/>
  <c r="D11" i="24"/>
  <c r="E10" i="24"/>
  <c r="P10" i="24" s="1" a="1"/>
  <c r="P10" i="24" s="1"/>
  <c r="D10" i="24"/>
  <c r="E9" i="24"/>
  <c r="P9" i="24" s="1" a="1"/>
  <c r="P9" i="24" s="1"/>
  <c r="Q9" i="24" s="1"/>
  <c r="D9" i="24"/>
  <c r="J9" i="24" s="1"/>
  <c r="J10" i="24" s="1"/>
  <c r="B2" i="24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9" i="23"/>
  <c r="E60" i="23"/>
  <c r="D60" i="23"/>
  <c r="E59" i="23"/>
  <c r="D59" i="23"/>
  <c r="E58" i="23"/>
  <c r="D58" i="23"/>
  <c r="E57" i="23"/>
  <c r="D57" i="23"/>
  <c r="E56" i="23"/>
  <c r="D56" i="23"/>
  <c r="E55" i="23"/>
  <c r="D55" i="23"/>
  <c r="E54" i="23"/>
  <c r="D54" i="23"/>
  <c r="E53" i="23"/>
  <c r="D53" i="23"/>
  <c r="E52" i="23"/>
  <c r="D52" i="23"/>
  <c r="E51" i="23"/>
  <c r="D51" i="23"/>
  <c r="E50" i="23"/>
  <c r="D50" i="23"/>
  <c r="E49" i="23"/>
  <c r="D49" i="23"/>
  <c r="E48" i="23"/>
  <c r="D48" i="23"/>
  <c r="E47" i="23"/>
  <c r="D47" i="23"/>
  <c r="E46" i="23"/>
  <c r="D46" i="23"/>
  <c r="E45" i="23"/>
  <c r="D45" i="23"/>
  <c r="E44" i="23"/>
  <c r="D44" i="23"/>
  <c r="E43" i="23"/>
  <c r="D43" i="23"/>
  <c r="E42" i="23"/>
  <c r="D42" i="23"/>
  <c r="E41" i="23"/>
  <c r="D41" i="23"/>
  <c r="E40" i="23"/>
  <c r="D40" i="23"/>
  <c r="E39" i="23"/>
  <c r="D39" i="23"/>
  <c r="E38" i="23"/>
  <c r="D38" i="23"/>
  <c r="E37" i="23"/>
  <c r="D37" i="23"/>
  <c r="E36" i="23"/>
  <c r="D36" i="23"/>
  <c r="E35" i="23"/>
  <c r="D35" i="23"/>
  <c r="E34" i="23"/>
  <c r="D34" i="23"/>
  <c r="E33" i="23"/>
  <c r="D33" i="23"/>
  <c r="E32" i="23"/>
  <c r="D32" i="23"/>
  <c r="E31" i="23"/>
  <c r="D31" i="23"/>
  <c r="E30" i="23"/>
  <c r="D30" i="23"/>
  <c r="E29" i="23"/>
  <c r="D29" i="23"/>
  <c r="E28" i="23"/>
  <c r="D28" i="23"/>
  <c r="E27" i="23"/>
  <c r="D27" i="23"/>
  <c r="E26" i="23"/>
  <c r="D26" i="23"/>
  <c r="E25" i="23"/>
  <c r="D25" i="23"/>
  <c r="E24" i="23"/>
  <c r="D24" i="23"/>
  <c r="E23" i="23"/>
  <c r="D23" i="23"/>
  <c r="E22" i="23"/>
  <c r="D22" i="23"/>
  <c r="E21" i="23"/>
  <c r="D21" i="23"/>
  <c r="E20" i="23"/>
  <c r="D20" i="23"/>
  <c r="E19" i="23"/>
  <c r="D19" i="23"/>
  <c r="E18" i="23"/>
  <c r="D18" i="23"/>
  <c r="E17" i="23"/>
  <c r="D17" i="23"/>
  <c r="E16" i="23"/>
  <c r="D16" i="23"/>
  <c r="E15" i="23"/>
  <c r="D15" i="23"/>
  <c r="E14" i="23"/>
  <c r="D14" i="23"/>
  <c r="E13" i="23"/>
  <c r="D13" i="23"/>
  <c r="E12" i="23"/>
  <c r="D12" i="23"/>
  <c r="E11" i="23"/>
  <c r="D11" i="23"/>
  <c r="E10" i="23"/>
  <c r="D10" i="23"/>
  <c r="E9" i="23"/>
  <c r="D9" i="23"/>
  <c r="J9" i="23" s="1"/>
  <c r="B2" i="23"/>
  <c r="M46" i="23" l="1"/>
  <c r="M50" i="23"/>
  <c r="M27" i="23"/>
  <c r="M11" i="23"/>
  <c r="M35" i="23"/>
  <c r="M55" i="23"/>
  <c r="M12" i="23"/>
  <c r="M20" i="23"/>
  <c r="K9" i="24"/>
  <c r="L9" i="24" s="1"/>
  <c r="M9" i="24" s="1"/>
  <c r="Q10" i="24"/>
  <c r="M25" i="23"/>
  <c r="J11" i="24"/>
  <c r="N18" i="23"/>
  <c r="N10" i="23"/>
  <c r="J12" i="24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N9" i="24"/>
  <c r="L20" i="23"/>
  <c r="N60" i="23"/>
  <c r="L52" i="23"/>
  <c r="M52" i="23" s="1"/>
  <c r="L36" i="23"/>
  <c r="M36" i="23" s="1"/>
  <c r="L60" i="23"/>
  <c r="M60" i="23" s="1"/>
  <c r="L15" i="23"/>
  <c r="M15" i="23" s="1"/>
  <c r="L22" i="23"/>
  <c r="M22" i="23" s="1"/>
  <c r="L38" i="23"/>
  <c r="M38" i="23" s="1"/>
  <c r="L54" i="23"/>
  <c r="M54" i="23" s="1"/>
  <c r="L10" i="23"/>
  <c r="M10" i="23" s="1"/>
  <c r="L26" i="23"/>
  <c r="M26" i="23" s="1"/>
  <c r="L42" i="23"/>
  <c r="M42" i="23" s="1"/>
  <c r="L31" i="23"/>
  <c r="M31" i="23" s="1"/>
  <c r="L47" i="23"/>
  <c r="M47" i="23" s="1"/>
  <c r="L16" i="23"/>
  <c r="M16" i="23" s="1"/>
  <c r="L11" i="23"/>
  <c r="L27" i="23"/>
  <c r="L58" i="23"/>
  <c r="M58" i="23" s="1"/>
  <c r="L9" i="23"/>
  <c r="M9" i="23" s="1"/>
  <c r="N19" i="23"/>
  <c r="L25" i="23"/>
  <c r="N35" i="23"/>
  <c r="L41" i="23"/>
  <c r="M41" i="23" s="1"/>
  <c r="N51" i="23"/>
  <c r="L43" i="23"/>
  <c r="M43" i="23" s="1"/>
  <c r="L59" i="23"/>
  <c r="M59" i="23" s="1"/>
  <c r="L14" i="23"/>
  <c r="M14" i="23" s="1"/>
  <c r="N27" i="23"/>
  <c r="L33" i="23"/>
  <c r="M33" i="23" s="1"/>
  <c r="N43" i="23"/>
  <c r="L49" i="23"/>
  <c r="M49" i="23" s="1"/>
  <c r="N59" i="23"/>
  <c r="N11" i="23"/>
  <c r="J10" i="23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M61" i="23" s="1"/>
  <c r="L18" i="23"/>
  <c r="M18" i="23" s="1"/>
  <c r="L23" i="23"/>
  <c r="M23" i="23" s="1"/>
  <c r="L30" i="23"/>
  <c r="M30" i="23" s="1"/>
  <c r="L39" i="23"/>
  <c r="M39" i="23" s="1"/>
  <c r="L46" i="23"/>
  <c r="L55" i="23"/>
  <c r="L12" i="23"/>
  <c r="L19" i="23"/>
  <c r="M19" i="23" s="1"/>
  <c r="L28" i="23"/>
  <c r="M28" i="23" s="1"/>
  <c r="L34" i="23"/>
  <c r="M34" i="23" s="1"/>
  <c r="L35" i="23"/>
  <c r="L44" i="23"/>
  <c r="M44" i="23" s="1"/>
  <c r="L50" i="23"/>
  <c r="L51" i="23"/>
  <c r="M51" i="23" s="1"/>
  <c r="N26" i="23"/>
  <c r="L32" i="23"/>
  <c r="M32" i="23" s="1"/>
  <c r="N34" i="23"/>
  <c r="L40" i="23"/>
  <c r="M40" i="23" s="1"/>
  <c r="N42" i="23"/>
  <c r="L48" i="23"/>
  <c r="M48" i="23" s="1"/>
  <c r="N50" i="23"/>
  <c r="L56" i="23"/>
  <c r="M56" i="23" s="1"/>
  <c r="N58" i="23"/>
  <c r="L57" i="23"/>
  <c r="M57" i="23" s="1"/>
  <c r="L24" i="23"/>
  <c r="M24" i="23" s="1"/>
  <c r="N9" i="23"/>
  <c r="N17" i="23"/>
  <c r="N25" i="23"/>
  <c r="N33" i="23"/>
  <c r="N41" i="23"/>
  <c r="N49" i="23"/>
  <c r="N57" i="23"/>
  <c r="L17" i="23"/>
  <c r="M17" i="23" s="1"/>
  <c r="N16" i="23"/>
  <c r="N24" i="23"/>
  <c r="N32" i="23"/>
  <c r="N40" i="23"/>
  <c r="N48" i="23"/>
  <c r="N56" i="23"/>
  <c r="L13" i="23"/>
  <c r="M13" i="23" s="1"/>
  <c r="N15" i="23"/>
  <c r="L21" i="23"/>
  <c r="M21" i="23" s="1"/>
  <c r="N23" i="23"/>
  <c r="L29" i="23"/>
  <c r="M29" i="23" s="1"/>
  <c r="N31" i="23"/>
  <c r="L37" i="23"/>
  <c r="M37" i="23" s="1"/>
  <c r="N39" i="23"/>
  <c r="L45" i="23"/>
  <c r="M45" i="23" s="1"/>
  <c r="N47" i="23"/>
  <c r="L53" i="23"/>
  <c r="M53" i="23" s="1"/>
  <c r="N55" i="23"/>
  <c r="N14" i="23"/>
  <c r="N22" i="23"/>
  <c r="N30" i="23"/>
  <c r="N38" i="23"/>
  <c r="N46" i="23"/>
  <c r="N54" i="23"/>
  <c r="N13" i="23"/>
  <c r="N21" i="23"/>
  <c r="N29" i="23"/>
  <c r="N37" i="23"/>
  <c r="N45" i="23"/>
  <c r="N53" i="23"/>
  <c r="N12" i="23"/>
  <c r="N20" i="23"/>
  <c r="N28" i="23"/>
  <c r="N36" i="23"/>
  <c r="N44" i="23"/>
  <c r="N52" i="23"/>
  <c r="E60" i="22"/>
  <c r="D60" i="22"/>
  <c r="E59" i="22"/>
  <c r="D59" i="22"/>
  <c r="E58" i="22"/>
  <c r="D58" i="22"/>
  <c r="E57" i="22"/>
  <c r="D57" i="22"/>
  <c r="E56" i="22"/>
  <c r="D56" i="22"/>
  <c r="E55" i="22"/>
  <c r="D55" i="22"/>
  <c r="E54" i="22"/>
  <c r="D54" i="22"/>
  <c r="E53" i="22"/>
  <c r="D53" i="22"/>
  <c r="E52" i="22"/>
  <c r="D52" i="22"/>
  <c r="E51" i="22"/>
  <c r="D51" i="22"/>
  <c r="E50" i="22"/>
  <c r="D50" i="22"/>
  <c r="E49" i="22"/>
  <c r="D49" i="22"/>
  <c r="E48" i="22"/>
  <c r="D48" i="22"/>
  <c r="E47" i="22"/>
  <c r="D47" i="22"/>
  <c r="E46" i="22"/>
  <c r="D46" i="22"/>
  <c r="E45" i="22"/>
  <c r="D45" i="22"/>
  <c r="E44" i="22"/>
  <c r="D44" i="22"/>
  <c r="E43" i="22"/>
  <c r="D43" i="22"/>
  <c r="E42" i="22"/>
  <c r="D42" i="22"/>
  <c r="E41" i="22"/>
  <c r="D41" i="22"/>
  <c r="E40" i="22"/>
  <c r="D40" i="22"/>
  <c r="E39" i="22"/>
  <c r="D39" i="22"/>
  <c r="E38" i="22"/>
  <c r="D38" i="22"/>
  <c r="E37" i="22"/>
  <c r="D37" i="22"/>
  <c r="E36" i="22"/>
  <c r="D36" i="22"/>
  <c r="E35" i="22"/>
  <c r="D35" i="22"/>
  <c r="E34" i="22"/>
  <c r="D34" i="22"/>
  <c r="E33" i="22"/>
  <c r="D33" i="22"/>
  <c r="E32" i="22"/>
  <c r="D32" i="22"/>
  <c r="E31" i="22"/>
  <c r="D31" i="22"/>
  <c r="E30" i="22"/>
  <c r="D30" i="22"/>
  <c r="E29" i="22"/>
  <c r="D29" i="22"/>
  <c r="E28" i="22"/>
  <c r="D28" i="22"/>
  <c r="E27" i="22"/>
  <c r="D27" i="22"/>
  <c r="E26" i="22"/>
  <c r="D26" i="22"/>
  <c r="E25" i="22"/>
  <c r="D25" i="22"/>
  <c r="E24" i="22"/>
  <c r="D24" i="22"/>
  <c r="E23" i="22"/>
  <c r="D23" i="22"/>
  <c r="E22" i="22"/>
  <c r="D22" i="22"/>
  <c r="E21" i="22"/>
  <c r="D21" i="22"/>
  <c r="E20" i="22"/>
  <c r="D20" i="22"/>
  <c r="E19" i="22"/>
  <c r="D19" i="22"/>
  <c r="E18" i="22"/>
  <c r="D18" i="22"/>
  <c r="E17" i="22"/>
  <c r="D17" i="22"/>
  <c r="E16" i="22"/>
  <c r="D16" i="22"/>
  <c r="E15" i="22"/>
  <c r="D15" i="22"/>
  <c r="E14" i="22"/>
  <c r="D14" i="22"/>
  <c r="E13" i="22"/>
  <c r="D13" i="22"/>
  <c r="E12" i="22"/>
  <c r="D12" i="22"/>
  <c r="E11" i="22"/>
  <c r="D11" i="22"/>
  <c r="E10" i="22"/>
  <c r="D10" i="22"/>
  <c r="E9" i="22"/>
  <c r="D9" i="22"/>
  <c r="J9" i="22" s="1"/>
  <c r="B2" i="22"/>
  <c r="E59" i="21"/>
  <c r="P59" i="21" s="1" a="1"/>
  <c r="P59" i="21" s="1"/>
  <c r="D59" i="21"/>
  <c r="E58" i="21"/>
  <c r="P58" i="21" s="1" a="1"/>
  <c r="P58" i="21" s="1"/>
  <c r="D58" i="21"/>
  <c r="E57" i="21"/>
  <c r="P57" i="21" s="1" a="1"/>
  <c r="P57" i="21" s="1"/>
  <c r="D57" i="21"/>
  <c r="E56" i="21"/>
  <c r="P56" i="21" s="1" a="1"/>
  <c r="P56" i="21" s="1"/>
  <c r="D56" i="21"/>
  <c r="E55" i="21"/>
  <c r="P55" i="21" s="1" a="1"/>
  <c r="P55" i="21" s="1"/>
  <c r="D55" i="21"/>
  <c r="E54" i="21"/>
  <c r="P54" i="21" s="1" a="1"/>
  <c r="P54" i="21" s="1"/>
  <c r="D54" i="21"/>
  <c r="E53" i="21"/>
  <c r="P53" i="21" s="1" a="1"/>
  <c r="P53" i="21" s="1"/>
  <c r="D53" i="21"/>
  <c r="E52" i="21"/>
  <c r="P52" i="21" s="1" a="1"/>
  <c r="P52" i="21" s="1"/>
  <c r="D52" i="21"/>
  <c r="E51" i="21"/>
  <c r="P51" i="21" s="1" a="1"/>
  <c r="P51" i="21" s="1"/>
  <c r="D51" i="21"/>
  <c r="E50" i="21"/>
  <c r="P50" i="21" s="1" a="1"/>
  <c r="P50" i="21" s="1"/>
  <c r="D50" i="21"/>
  <c r="E49" i="21"/>
  <c r="P49" i="21" s="1" a="1"/>
  <c r="P49" i="21" s="1"/>
  <c r="D49" i="21"/>
  <c r="E48" i="21"/>
  <c r="P48" i="21" s="1" a="1"/>
  <c r="P48" i="21" s="1"/>
  <c r="D48" i="21"/>
  <c r="E47" i="21"/>
  <c r="P47" i="21" s="1" a="1"/>
  <c r="P47" i="21" s="1"/>
  <c r="D47" i="21"/>
  <c r="E46" i="21"/>
  <c r="P46" i="21" s="1" a="1"/>
  <c r="P46" i="21" s="1"/>
  <c r="D46" i="21"/>
  <c r="E45" i="21"/>
  <c r="P45" i="21" s="1" a="1"/>
  <c r="P45" i="21" s="1"/>
  <c r="D45" i="21"/>
  <c r="E44" i="21"/>
  <c r="P44" i="21" s="1" a="1"/>
  <c r="P44" i="21" s="1"/>
  <c r="D44" i="21"/>
  <c r="E43" i="21"/>
  <c r="P43" i="21" s="1" a="1"/>
  <c r="P43" i="21" s="1"/>
  <c r="D43" i="21"/>
  <c r="E42" i="21"/>
  <c r="P42" i="21" s="1" a="1"/>
  <c r="P42" i="21" s="1"/>
  <c r="D42" i="21"/>
  <c r="E41" i="21"/>
  <c r="P41" i="21" s="1" a="1"/>
  <c r="P41" i="21" s="1"/>
  <c r="D41" i="21"/>
  <c r="E40" i="21"/>
  <c r="P40" i="21" s="1" a="1"/>
  <c r="P40" i="21" s="1"/>
  <c r="D40" i="21"/>
  <c r="E39" i="21"/>
  <c r="P39" i="21" s="1" a="1"/>
  <c r="P39" i="21" s="1"/>
  <c r="D39" i="21"/>
  <c r="E38" i="21"/>
  <c r="P38" i="21" s="1" a="1"/>
  <c r="P38" i="21" s="1"/>
  <c r="D38" i="21"/>
  <c r="E37" i="21"/>
  <c r="P37" i="21" s="1" a="1"/>
  <c r="P37" i="21" s="1"/>
  <c r="D37" i="21"/>
  <c r="E36" i="21"/>
  <c r="P36" i="21" s="1" a="1"/>
  <c r="P36" i="21" s="1"/>
  <c r="D36" i="21"/>
  <c r="E35" i="21"/>
  <c r="P35" i="21" s="1" a="1"/>
  <c r="P35" i="21" s="1"/>
  <c r="D35" i="21"/>
  <c r="E34" i="21"/>
  <c r="P34" i="21" s="1" a="1"/>
  <c r="P34" i="21" s="1"/>
  <c r="D34" i="21"/>
  <c r="E33" i="21"/>
  <c r="P33" i="21" s="1" a="1"/>
  <c r="P33" i="21" s="1"/>
  <c r="D33" i="21"/>
  <c r="E32" i="21"/>
  <c r="P32" i="21" s="1" a="1"/>
  <c r="P32" i="21" s="1"/>
  <c r="D32" i="21"/>
  <c r="E31" i="21"/>
  <c r="P31" i="21" s="1" a="1"/>
  <c r="P31" i="21" s="1"/>
  <c r="D31" i="21"/>
  <c r="E30" i="21"/>
  <c r="P30" i="21" s="1" a="1"/>
  <c r="P30" i="21" s="1"/>
  <c r="D30" i="21"/>
  <c r="E29" i="21"/>
  <c r="P29" i="21" s="1" a="1"/>
  <c r="P29" i="21" s="1"/>
  <c r="D29" i="21"/>
  <c r="E28" i="21"/>
  <c r="P28" i="21" s="1" a="1"/>
  <c r="P28" i="21" s="1"/>
  <c r="D28" i="21"/>
  <c r="E27" i="21"/>
  <c r="P27" i="21" s="1" a="1"/>
  <c r="P27" i="21" s="1"/>
  <c r="D27" i="21"/>
  <c r="E26" i="21"/>
  <c r="P26" i="21" s="1" a="1"/>
  <c r="P26" i="21" s="1"/>
  <c r="D26" i="21"/>
  <c r="E25" i="21"/>
  <c r="P25" i="21" s="1" a="1"/>
  <c r="P25" i="21" s="1"/>
  <c r="D25" i="21"/>
  <c r="E24" i="21"/>
  <c r="P24" i="21" s="1" a="1"/>
  <c r="P24" i="21" s="1"/>
  <c r="D24" i="21"/>
  <c r="E23" i="21"/>
  <c r="P23" i="21" s="1" a="1"/>
  <c r="P23" i="21" s="1"/>
  <c r="D23" i="21"/>
  <c r="E22" i="21"/>
  <c r="P22" i="21" s="1" a="1"/>
  <c r="P22" i="21" s="1"/>
  <c r="D22" i="21"/>
  <c r="E21" i="21"/>
  <c r="P21" i="21" s="1" a="1"/>
  <c r="P21" i="21" s="1"/>
  <c r="D21" i="21"/>
  <c r="E20" i="21"/>
  <c r="P20" i="21" s="1" a="1"/>
  <c r="P20" i="21" s="1"/>
  <c r="D20" i="21"/>
  <c r="E19" i="21"/>
  <c r="P19" i="21" s="1" a="1"/>
  <c r="P19" i="21" s="1"/>
  <c r="D19" i="21"/>
  <c r="E18" i="21"/>
  <c r="P18" i="21" s="1" a="1"/>
  <c r="P18" i="21" s="1"/>
  <c r="D18" i="21"/>
  <c r="E17" i="21"/>
  <c r="P17" i="21" s="1" a="1"/>
  <c r="P17" i="21" s="1"/>
  <c r="D17" i="21"/>
  <c r="E16" i="21"/>
  <c r="P16" i="21" s="1" a="1"/>
  <c r="P16" i="21" s="1"/>
  <c r="D16" i="21"/>
  <c r="E15" i="21"/>
  <c r="P15" i="21" s="1" a="1"/>
  <c r="P15" i="21" s="1"/>
  <c r="D15" i="21"/>
  <c r="E14" i="21"/>
  <c r="P14" i="21" s="1" a="1"/>
  <c r="P14" i="21" s="1"/>
  <c r="D14" i="21"/>
  <c r="E13" i="21"/>
  <c r="P13" i="21" s="1" a="1"/>
  <c r="P13" i="21" s="1"/>
  <c r="D13" i="21"/>
  <c r="E12" i="21"/>
  <c r="P12" i="21" s="1" a="1"/>
  <c r="P12" i="21" s="1"/>
  <c r="D12" i="21"/>
  <c r="E11" i="21"/>
  <c r="P11" i="21" s="1" a="1"/>
  <c r="P11" i="21" s="1"/>
  <c r="D11" i="21"/>
  <c r="E10" i="21"/>
  <c r="P10" i="21" s="1" a="1"/>
  <c r="P10" i="21" s="1"/>
  <c r="D10" i="21"/>
  <c r="E9" i="21"/>
  <c r="P9" i="21" s="1" a="1"/>
  <c r="P9" i="21" s="1"/>
  <c r="D9" i="21"/>
  <c r="E8" i="21"/>
  <c r="P8" i="21" s="1" a="1"/>
  <c r="P8" i="21" s="1"/>
  <c r="D8" i="21"/>
  <c r="J8" i="21" s="1"/>
  <c r="B2" i="21"/>
  <c r="Q11" i="24" l="1"/>
  <c r="K10" i="24"/>
  <c r="J10" i="22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M7" i="23"/>
  <c r="Q8" i="21"/>
  <c r="K8" i="21" s="1"/>
  <c r="J9" i="2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L10" i="24" l="1"/>
  <c r="M10" i="24" s="1"/>
  <c r="N10" i="24"/>
  <c r="Q12" i="24"/>
  <c r="K11" i="24"/>
  <c r="Q9" i="21"/>
  <c r="L8" i="21"/>
  <c r="N8" i="21"/>
  <c r="N11" i="24" l="1"/>
  <c r="L11" i="24"/>
  <c r="M11" i="24" s="1"/>
  <c r="Q13" i="24"/>
  <c r="K12" i="24"/>
  <c r="M8" i="21"/>
  <c r="O8" i="21"/>
  <c r="Q10" i="21"/>
  <c r="Q11" i="21" s="1"/>
  <c r="K9" i="21"/>
  <c r="L12" i="24" l="1"/>
  <c r="M12" i="24" s="1"/>
  <c r="N12" i="24"/>
  <c r="Q14" i="24"/>
  <c r="K13" i="24"/>
  <c r="L9" i="21"/>
  <c r="N9" i="21"/>
  <c r="K10" i="21"/>
  <c r="L13" i="24" l="1"/>
  <c r="M13" i="24" s="1"/>
  <c r="N13" i="24"/>
  <c r="Q15" i="24"/>
  <c r="K14" i="24"/>
  <c r="O9" i="21"/>
  <c r="M9" i="21"/>
  <c r="N10" i="21"/>
  <c r="L10" i="21"/>
  <c r="Q12" i="21"/>
  <c r="K11" i="21"/>
  <c r="L14" i="24" l="1"/>
  <c r="M14" i="24" s="1"/>
  <c r="N14" i="24"/>
  <c r="Q16" i="24"/>
  <c r="K15" i="24"/>
  <c r="O10" i="21"/>
  <c r="M10" i="21"/>
  <c r="L11" i="21"/>
  <c r="N11" i="21"/>
  <c r="Q13" i="21"/>
  <c r="K12" i="21"/>
  <c r="Q17" i="24" l="1"/>
  <c r="K16" i="24"/>
  <c r="L15" i="24"/>
  <c r="M15" i="24" s="1"/>
  <c r="N15" i="24"/>
  <c r="O11" i="21"/>
  <c r="M11" i="21"/>
  <c r="N12" i="21"/>
  <c r="L12" i="21"/>
  <c r="Q14" i="21"/>
  <c r="K13" i="21"/>
  <c r="N16" i="24" l="1"/>
  <c r="L16" i="24"/>
  <c r="M16" i="24" s="1"/>
  <c r="Q18" i="24"/>
  <c r="K17" i="24"/>
  <c r="M12" i="21"/>
  <c r="O12" i="21"/>
  <c r="L13" i="21"/>
  <c r="N13" i="21"/>
  <c r="Q15" i="21"/>
  <c r="K14" i="21"/>
  <c r="Q19" i="24" l="1"/>
  <c r="K18" i="24"/>
  <c r="N18" i="24" s="1"/>
  <c r="L18" i="24"/>
  <c r="M18" i="24" s="1"/>
  <c r="N17" i="24"/>
  <c r="L17" i="24"/>
  <c r="M17" i="24" s="1"/>
  <c r="M13" i="21"/>
  <c r="O13" i="21"/>
  <c r="N14" i="21"/>
  <c r="L14" i="21"/>
  <c r="Q16" i="21"/>
  <c r="K15" i="21"/>
  <c r="Q20" i="24" l="1"/>
  <c r="K19" i="24"/>
  <c r="M14" i="21"/>
  <c r="O14" i="21"/>
  <c r="N15" i="21"/>
  <c r="L15" i="21"/>
  <c r="Q17" i="21"/>
  <c r="K16" i="21"/>
  <c r="L19" i="24" l="1"/>
  <c r="M19" i="24" s="1"/>
  <c r="N19" i="24"/>
  <c r="Q21" i="24"/>
  <c r="K20" i="24"/>
  <c r="O15" i="21"/>
  <c r="M15" i="21"/>
  <c r="L16" i="21"/>
  <c r="N16" i="21"/>
  <c r="Q18" i="21"/>
  <c r="K17" i="21"/>
  <c r="L20" i="24" l="1"/>
  <c r="M20" i="24" s="1"/>
  <c r="N20" i="24"/>
  <c r="Q22" i="24"/>
  <c r="K21" i="24"/>
  <c r="M16" i="21"/>
  <c r="O16" i="21"/>
  <c r="N17" i="21"/>
  <c r="L17" i="21"/>
  <c r="Q19" i="21"/>
  <c r="K18" i="21"/>
  <c r="L21" i="24" l="1"/>
  <c r="M21" i="24" s="1"/>
  <c r="N21" i="24"/>
  <c r="Q23" i="24"/>
  <c r="K22" i="24"/>
  <c r="O17" i="21"/>
  <c r="M17" i="21"/>
  <c r="N18" i="21"/>
  <c r="L18" i="21"/>
  <c r="Q20" i="21"/>
  <c r="K19" i="21"/>
  <c r="L22" i="24" l="1"/>
  <c r="M22" i="24" s="1"/>
  <c r="N22" i="24"/>
  <c r="Q24" i="24"/>
  <c r="K23" i="24"/>
  <c r="O18" i="21"/>
  <c r="M18" i="21"/>
  <c r="N19" i="21"/>
  <c r="L19" i="21"/>
  <c r="Q21" i="21"/>
  <c r="K20" i="21"/>
  <c r="L23" i="24" l="1"/>
  <c r="M23" i="24" s="1"/>
  <c r="N23" i="24"/>
  <c r="Q25" i="24"/>
  <c r="K24" i="24"/>
  <c r="O19" i="21"/>
  <c r="M19" i="21"/>
  <c r="N20" i="21"/>
  <c r="L20" i="21"/>
  <c r="Q22" i="21"/>
  <c r="K21" i="21"/>
  <c r="N24" i="24" l="1"/>
  <c r="L24" i="24"/>
  <c r="M24" i="24" s="1"/>
  <c r="Q26" i="24"/>
  <c r="K25" i="24"/>
  <c r="M20" i="21"/>
  <c r="O20" i="21"/>
  <c r="L21" i="21"/>
  <c r="N21" i="21"/>
  <c r="Q23" i="21"/>
  <c r="K22" i="21"/>
  <c r="Q27" i="24" l="1"/>
  <c r="K26" i="24"/>
  <c r="L25" i="24"/>
  <c r="M25" i="24" s="1"/>
  <c r="N25" i="24"/>
  <c r="M21" i="21"/>
  <c r="O21" i="21"/>
  <c r="N22" i="21"/>
  <c r="L22" i="21"/>
  <c r="Q24" i="21"/>
  <c r="K23" i="21"/>
  <c r="N26" i="24" l="1"/>
  <c r="L26" i="24"/>
  <c r="M26" i="24" s="1"/>
  <c r="Q28" i="24"/>
  <c r="K27" i="24"/>
  <c r="M22" i="21"/>
  <c r="O22" i="21"/>
  <c r="L23" i="21"/>
  <c r="N23" i="21"/>
  <c r="Q25" i="21"/>
  <c r="K24" i="21"/>
  <c r="Q29" i="24" l="1"/>
  <c r="K28" i="24"/>
  <c r="L27" i="24"/>
  <c r="M27" i="24" s="1"/>
  <c r="N27" i="24"/>
  <c r="O23" i="21"/>
  <c r="M23" i="21"/>
  <c r="N24" i="21"/>
  <c r="L24" i="21"/>
  <c r="Q26" i="21"/>
  <c r="K25" i="21"/>
  <c r="L28" i="24" l="1"/>
  <c r="M28" i="24" s="1"/>
  <c r="N28" i="24"/>
  <c r="Q30" i="24"/>
  <c r="K29" i="24"/>
  <c r="M24" i="21"/>
  <c r="O24" i="21"/>
  <c r="N25" i="21"/>
  <c r="L25" i="21"/>
  <c r="Q27" i="21"/>
  <c r="K26" i="21"/>
  <c r="L29" i="24" l="1"/>
  <c r="M29" i="24" s="1"/>
  <c r="N29" i="24"/>
  <c r="Q31" i="24"/>
  <c r="K30" i="24"/>
  <c r="O25" i="21"/>
  <c r="M25" i="21"/>
  <c r="N26" i="21"/>
  <c r="L26" i="21"/>
  <c r="Q28" i="21"/>
  <c r="K27" i="21"/>
  <c r="L30" i="24" l="1"/>
  <c r="M30" i="24" s="1"/>
  <c r="N30" i="24"/>
  <c r="Q32" i="24"/>
  <c r="K31" i="24"/>
  <c r="O26" i="21"/>
  <c r="M26" i="21"/>
  <c r="L27" i="21"/>
  <c r="N27" i="21"/>
  <c r="Q29" i="21"/>
  <c r="K28" i="21"/>
  <c r="L31" i="24" l="1"/>
  <c r="M31" i="24" s="1"/>
  <c r="N31" i="24"/>
  <c r="Q33" i="24"/>
  <c r="K32" i="24"/>
  <c r="O27" i="21"/>
  <c r="M27" i="21"/>
  <c r="Q30" i="21"/>
  <c r="K29" i="21"/>
  <c r="L28" i="21"/>
  <c r="N28" i="21"/>
  <c r="Q34" i="24" l="1"/>
  <c r="K33" i="24"/>
  <c r="L32" i="24"/>
  <c r="M32" i="24" s="1"/>
  <c r="N32" i="24"/>
  <c r="M28" i="21"/>
  <c r="O28" i="21"/>
  <c r="L29" i="21"/>
  <c r="N29" i="21"/>
  <c r="Q31" i="21"/>
  <c r="K30" i="21"/>
  <c r="L30" i="21" s="1"/>
  <c r="L33" i="24" l="1"/>
  <c r="M33" i="24" s="1"/>
  <c r="N33" i="24"/>
  <c r="Q35" i="24"/>
  <c r="K34" i="24"/>
  <c r="N34" i="24" s="1"/>
  <c r="M30" i="21"/>
  <c r="O30" i="21"/>
  <c r="M29" i="21"/>
  <c r="O29" i="21"/>
  <c r="N30" i="21"/>
  <c r="Q32" i="21"/>
  <c r="K31" i="21"/>
  <c r="Q36" i="24" l="1"/>
  <c r="K35" i="24"/>
  <c r="L34" i="24"/>
  <c r="M34" i="24" s="1"/>
  <c r="Q33" i="21"/>
  <c r="K32" i="21"/>
  <c r="N31" i="21"/>
  <c r="L31" i="21"/>
  <c r="L35" i="24" l="1"/>
  <c r="M35" i="24" s="1"/>
  <c r="N35" i="24"/>
  <c r="Q37" i="24"/>
  <c r="K36" i="24"/>
  <c r="M31" i="21"/>
  <c r="O31" i="21"/>
  <c r="Q34" i="21"/>
  <c r="K33" i="21"/>
  <c r="N32" i="21"/>
  <c r="L32" i="21"/>
  <c r="Q38" i="24" l="1"/>
  <c r="K37" i="24"/>
  <c r="L36" i="24"/>
  <c r="M36" i="24" s="1"/>
  <c r="N36" i="24"/>
  <c r="M32" i="21"/>
  <c r="O32" i="21"/>
  <c r="Q35" i="21"/>
  <c r="K34" i="21"/>
  <c r="L33" i="21"/>
  <c r="N33" i="21"/>
  <c r="L37" i="24" l="1"/>
  <c r="M37" i="24" s="1"/>
  <c r="N37" i="24"/>
  <c r="Q39" i="24"/>
  <c r="K38" i="24"/>
  <c r="O33" i="21"/>
  <c r="M33" i="21"/>
  <c r="Q36" i="21"/>
  <c r="K35" i="21"/>
  <c r="N34" i="21"/>
  <c r="L34" i="21"/>
  <c r="L38" i="24" l="1"/>
  <c r="M38" i="24" s="1"/>
  <c r="N38" i="24"/>
  <c r="Q40" i="24"/>
  <c r="K39" i="24"/>
  <c r="O34" i="21"/>
  <c r="M34" i="21"/>
  <c r="Q37" i="21"/>
  <c r="K36" i="21"/>
  <c r="L35" i="21"/>
  <c r="N35" i="21"/>
  <c r="L39" i="24" l="1"/>
  <c r="M39" i="24" s="1"/>
  <c r="N39" i="24"/>
  <c r="Q41" i="24"/>
  <c r="K40" i="24"/>
  <c r="O35" i="21"/>
  <c r="M35" i="21"/>
  <c r="Q38" i="21"/>
  <c r="K37" i="21"/>
  <c r="L36" i="21"/>
  <c r="N36" i="21"/>
  <c r="L40" i="24" l="1"/>
  <c r="M40" i="24" s="1"/>
  <c r="N40" i="24"/>
  <c r="Q42" i="24"/>
  <c r="K41" i="24"/>
  <c r="M36" i="21"/>
  <c r="O36" i="21"/>
  <c r="Q39" i="21"/>
  <c r="K38" i="21"/>
  <c r="L37" i="21"/>
  <c r="N37" i="21"/>
  <c r="L41" i="24" l="1"/>
  <c r="M41" i="24" s="1"/>
  <c r="N41" i="24"/>
  <c r="Q43" i="24"/>
  <c r="K42" i="24"/>
  <c r="N42" i="24" s="1"/>
  <c r="M37" i="21"/>
  <c r="O37" i="21"/>
  <c r="Q40" i="21"/>
  <c r="K39" i="21"/>
  <c r="N38" i="21"/>
  <c r="L38" i="21"/>
  <c r="Q44" i="24" l="1"/>
  <c r="K43" i="24"/>
  <c r="L42" i="24"/>
  <c r="M42" i="24" s="1"/>
  <c r="M38" i="21"/>
  <c r="O38" i="21"/>
  <c r="Q41" i="21"/>
  <c r="K40" i="21"/>
  <c r="N39" i="21"/>
  <c r="L39" i="21"/>
  <c r="L43" i="24" l="1"/>
  <c r="M43" i="24" s="1"/>
  <c r="N43" i="24"/>
  <c r="Q45" i="24"/>
  <c r="K44" i="24"/>
  <c r="M39" i="21"/>
  <c r="O39" i="21"/>
  <c r="Q42" i="21"/>
  <c r="K41" i="21"/>
  <c r="N40" i="21"/>
  <c r="L40" i="21"/>
  <c r="L44" i="24" l="1"/>
  <c r="M44" i="24" s="1"/>
  <c r="N44" i="24"/>
  <c r="Q46" i="24"/>
  <c r="K45" i="24"/>
  <c r="M40" i="21"/>
  <c r="O40" i="21"/>
  <c r="Q43" i="21"/>
  <c r="K42" i="21"/>
  <c r="N41" i="21"/>
  <c r="L41" i="21"/>
  <c r="Q47" i="24" l="1"/>
  <c r="K46" i="24"/>
  <c r="L45" i="24"/>
  <c r="M45" i="24" s="1"/>
  <c r="N45" i="24"/>
  <c r="O41" i="21"/>
  <c r="M41" i="21"/>
  <c r="Q44" i="21"/>
  <c r="K43" i="21"/>
  <c r="L42" i="21"/>
  <c r="N42" i="21"/>
  <c r="L46" i="24" l="1"/>
  <c r="M46" i="24" s="1"/>
  <c r="N46" i="24"/>
  <c r="Q48" i="24"/>
  <c r="K47" i="24"/>
  <c r="O42" i="21"/>
  <c r="M42" i="21"/>
  <c r="Q45" i="21"/>
  <c r="K44" i="21"/>
  <c r="L43" i="21"/>
  <c r="N43" i="21"/>
  <c r="L47" i="24" l="1"/>
  <c r="M47" i="24" s="1"/>
  <c r="N47" i="24"/>
  <c r="Q49" i="24"/>
  <c r="K48" i="24"/>
  <c r="O43" i="21"/>
  <c r="M43" i="21"/>
  <c r="N44" i="21"/>
  <c r="L44" i="21"/>
  <c r="Q46" i="21"/>
  <c r="K45" i="21"/>
  <c r="N48" i="24" l="1"/>
  <c r="L48" i="24"/>
  <c r="M48" i="24" s="1"/>
  <c r="Q50" i="24"/>
  <c r="K49" i="24"/>
  <c r="M44" i="21"/>
  <c r="O44" i="21"/>
  <c r="N45" i="21"/>
  <c r="L45" i="21"/>
  <c r="Q47" i="21"/>
  <c r="K46" i="21"/>
  <c r="Q51" i="24" l="1"/>
  <c r="K50" i="24"/>
  <c r="N50" i="24" s="1"/>
  <c r="L50" i="24"/>
  <c r="M50" i="24" s="1"/>
  <c r="N49" i="24"/>
  <c r="L49" i="24"/>
  <c r="M49" i="24" s="1"/>
  <c r="M45" i="21"/>
  <c r="O45" i="21"/>
  <c r="L46" i="21"/>
  <c r="N46" i="21"/>
  <c r="Q48" i="21"/>
  <c r="K47" i="21"/>
  <c r="Q52" i="24" l="1"/>
  <c r="K51" i="24"/>
  <c r="M46" i="21"/>
  <c r="O46" i="21"/>
  <c r="L47" i="21"/>
  <c r="N47" i="21"/>
  <c r="Q49" i="21"/>
  <c r="K48" i="21"/>
  <c r="L51" i="24" l="1"/>
  <c r="M51" i="24" s="1"/>
  <c r="N51" i="24"/>
  <c r="Q53" i="24"/>
  <c r="K52" i="24"/>
  <c r="M47" i="21"/>
  <c r="O47" i="21"/>
  <c r="N48" i="21"/>
  <c r="L48" i="21"/>
  <c r="Q50" i="21"/>
  <c r="K49" i="21"/>
  <c r="L52" i="24" l="1"/>
  <c r="M52" i="24" s="1"/>
  <c r="N52" i="24"/>
  <c r="Q54" i="24"/>
  <c r="K53" i="24"/>
  <c r="M48" i="21"/>
  <c r="O48" i="21"/>
  <c r="L49" i="21"/>
  <c r="N49" i="21"/>
  <c r="Q51" i="21"/>
  <c r="K50" i="21"/>
  <c r="L53" i="24" l="1"/>
  <c r="M53" i="24" s="1"/>
  <c r="N53" i="24"/>
  <c r="Q55" i="24"/>
  <c r="K54" i="24"/>
  <c r="O49" i="21"/>
  <c r="M49" i="21"/>
  <c r="N50" i="21"/>
  <c r="L50" i="21"/>
  <c r="Q52" i="21"/>
  <c r="K51" i="21"/>
  <c r="L54" i="24" l="1"/>
  <c r="M54" i="24" s="1"/>
  <c r="N54" i="24"/>
  <c r="Q56" i="24"/>
  <c r="K55" i="24"/>
  <c r="O50" i="21"/>
  <c r="M50" i="21"/>
  <c r="N51" i="21"/>
  <c r="L51" i="21"/>
  <c r="Q53" i="21"/>
  <c r="K52" i="21"/>
  <c r="L55" i="24" l="1"/>
  <c r="M55" i="24" s="1"/>
  <c r="N55" i="24"/>
  <c r="Q57" i="24"/>
  <c r="K56" i="24"/>
  <c r="O51" i="21"/>
  <c r="M51" i="21"/>
  <c r="N52" i="21"/>
  <c r="L52" i="21"/>
  <c r="Q54" i="21"/>
  <c r="K53" i="21"/>
  <c r="N56" i="24" l="1"/>
  <c r="L56" i="24"/>
  <c r="M56" i="24" s="1"/>
  <c r="Q58" i="24"/>
  <c r="K57" i="24"/>
  <c r="M52" i="21"/>
  <c r="O52" i="21"/>
  <c r="N53" i="21"/>
  <c r="L53" i="21"/>
  <c r="Q55" i="21"/>
  <c r="K54" i="21"/>
  <c r="L57" i="24" l="1"/>
  <c r="M57" i="24" s="1"/>
  <c r="N57" i="24"/>
  <c r="Q59" i="24"/>
  <c r="K58" i="24"/>
  <c r="N58" i="24" s="1"/>
  <c r="M53" i="21"/>
  <c r="O53" i="21"/>
  <c r="N54" i="21"/>
  <c r="L54" i="21"/>
  <c r="Q56" i="21"/>
  <c r="K55" i="21"/>
  <c r="Q60" i="24" l="1"/>
  <c r="K60" i="24" s="1"/>
  <c r="K59" i="24"/>
  <c r="L58" i="24"/>
  <c r="M58" i="24" s="1"/>
  <c r="M54" i="21"/>
  <c r="O54" i="21"/>
  <c r="N55" i="21"/>
  <c r="L55" i="21"/>
  <c r="Q57" i="21"/>
  <c r="K56" i="21"/>
  <c r="L59" i="24" l="1"/>
  <c r="M59" i="24" s="1"/>
  <c r="N59" i="24"/>
  <c r="L60" i="24"/>
  <c r="M60" i="24" s="1"/>
  <c r="N60" i="24"/>
  <c r="M61" i="24"/>
  <c r="M7" i="24" s="1"/>
  <c r="M55" i="21"/>
  <c r="O55" i="21"/>
  <c r="N56" i="21"/>
  <c r="L56" i="21"/>
  <c r="Q58" i="21"/>
  <c r="K57" i="21"/>
  <c r="M56" i="21" l="1"/>
  <c r="O56" i="21"/>
  <c r="L57" i="21"/>
  <c r="N57" i="21"/>
  <c r="Q59" i="21"/>
  <c r="K59" i="21" s="1"/>
  <c r="K58" i="21"/>
  <c r="O57" i="21" l="1"/>
  <c r="M57" i="21"/>
  <c r="N58" i="21"/>
  <c r="L58" i="21"/>
  <c r="N59" i="21"/>
  <c r="L59" i="21"/>
  <c r="M60" i="21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7" i="20"/>
  <c r="L7" i="20" s="1"/>
  <c r="E58" i="20"/>
  <c r="D58" i="20"/>
  <c r="E57" i="20"/>
  <c r="D57" i="20"/>
  <c r="E56" i="20"/>
  <c r="D56" i="20"/>
  <c r="E55" i="20"/>
  <c r="D55" i="20"/>
  <c r="E54" i="20"/>
  <c r="D54" i="20"/>
  <c r="E53" i="20"/>
  <c r="D53" i="20"/>
  <c r="E52" i="20"/>
  <c r="D52" i="20"/>
  <c r="E51" i="20"/>
  <c r="D51" i="20"/>
  <c r="E50" i="20"/>
  <c r="D50" i="20"/>
  <c r="E49" i="20"/>
  <c r="D49" i="20"/>
  <c r="E48" i="20"/>
  <c r="D48" i="20"/>
  <c r="E47" i="20"/>
  <c r="D47" i="20"/>
  <c r="E46" i="20"/>
  <c r="D46" i="20"/>
  <c r="E45" i="20"/>
  <c r="D45" i="20"/>
  <c r="E44" i="20"/>
  <c r="D44" i="20"/>
  <c r="E43" i="20"/>
  <c r="D43" i="20"/>
  <c r="E42" i="20"/>
  <c r="D42" i="20"/>
  <c r="E41" i="20"/>
  <c r="D41" i="20"/>
  <c r="E40" i="20"/>
  <c r="D40" i="20"/>
  <c r="E39" i="20"/>
  <c r="D39" i="20"/>
  <c r="E38" i="20"/>
  <c r="D38" i="20"/>
  <c r="E37" i="20"/>
  <c r="D37" i="20"/>
  <c r="E36" i="20"/>
  <c r="D36" i="20"/>
  <c r="E35" i="20"/>
  <c r="D35" i="20"/>
  <c r="E34" i="20"/>
  <c r="D34" i="20"/>
  <c r="E33" i="20"/>
  <c r="D33" i="20"/>
  <c r="E32" i="20"/>
  <c r="D32" i="20"/>
  <c r="E31" i="20"/>
  <c r="D31" i="20"/>
  <c r="E30" i="20"/>
  <c r="D30" i="20"/>
  <c r="E29" i="20"/>
  <c r="D29" i="20"/>
  <c r="E28" i="20"/>
  <c r="D28" i="20"/>
  <c r="E27" i="20"/>
  <c r="D27" i="20"/>
  <c r="E26" i="20"/>
  <c r="D26" i="20"/>
  <c r="E25" i="20"/>
  <c r="D25" i="20"/>
  <c r="E24" i="20"/>
  <c r="D24" i="20"/>
  <c r="E23" i="20"/>
  <c r="D23" i="20"/>
  <c r="E22" i="20"/>
  <c r="D22" i="20"/>
  <c r="E21" i="20"/>
  <c r="D21" i="20"/>
  <c r="E20" i="20"/>
  <c r="D20" i="20"/>
  <c r="E19" i="20"/>
  <c r="D19" i="20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E11" i="20"/>
  <c r="D11" i="20"/>
  <c r="E10" i="20"/>
  <c r="D10" i="20"/>
  <c r="E9" i="20"/>
  <c r="D9" i="20"/>
  <c r="E8" i="20"/>
  <c r="D8" i="20"/>
  <c r="E7" i="20"/>
  <c r="D7" i="20"/>
  <c r="B2" i="20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B2" i="18"/>
  <c r="E5" i="18"/>
  <c r="D5" i="18"/>
  <c r="J5" i="18" s="1"/>
  <c r="J6" i="18" s="1"/>
  <c r="J7" i="18" s="1"/>
  <c r="J8" i="18" s="1"/>
  <c r="D6" i="19"/>
  <c r="E6" i="19"/>
  <c r="D7" i="19"/>
  <c r="E7" i="19"/>
  <c r="D8" i="19"/>
  <c r="E8" i="19"/>
  <c r="D9" i="19"/>
  <c r="E9" i="19"/>
  <c r="D10" i="19"/>
  <c r="E10" i="19"/>
  <c r="D11" i="19"/>
  <c r="E11" i="19"/>
  <c r="D12" i="19"/>
  <c r="E12" i="19"/>
  <c r="D13" i="19"/>
  <c r="E13" i="19"/>
  <c r="D14" i="19"/>
  <c r="E14" i="19"/>
  <c r="D15" i="19"/>
  <c r="E15" i="19"/>
  <c r="D16" i="19"/>
  <c r="E16" i="19"/>
  <c r="D17" i="19"/>
  <c r="E17" i="19"/>
  <c r="D18" i="19"/>
  <c r="E18" i="19"/>
  <c r="D19" i="19"/>
  <c r="E19" i="19"/>
  <c r="D20" i="19"/>
  <c r="E20" i="19"/>
  <c r="D21" i="19"/>
  <c r="E21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28" i="19"/>
  <c r="E28" i="19"/>
  <c r="D29" i="19"/>
  <c r="E29" i="19"/>
  <c r="D30" i="19"/>
  <c r="E30" i="19"/>
  <c r="D31" i="19"/>
  <c r="E31" i="19"/>
  <c r="D32" i="19"/>
  <c r="E32" i="19"/>
  <c r="D33" i="19"/>
  <c r="E33" i="19"/>
  <c r="D34" i="19"/>
  <c r="E34" i="19"/>
  <c r="D35" i="19"/>
  <c r="E35" i="19"/>
  <c r="D36" i="19"/>
  <c r="E36" i="19"/>
  <c r="D37" i="19"/>
  <c r="E37" i="19"/>
  <c r="D38" i="19"/>
  <c r="E38" i="19"/>
  <c r="D39" i="19"/>
  <c r="E39" i="19"/>
  <c r="D40" i="19"/>
  <c r="E40" i="19"/>
  <c r="D41" i="19"/>
  <c r="E41" i="19"/>
  <c r="D42" i="19"/>
  <c r="E42" i="19"/>
  <c r="D43" i="19"/>
  <c r="E43" i="19"/>
  <c r="D44" i="19"/>
  <c r="E44" i="19"/>
  <c r="D45" i="19"/>
  <c r="E45" i="19"/>
  <c r="D46" i="19"/>
  <c r="E46" i="19"/>
  <c r="D47" i="19"/>
  <c r="E47" i="19"/>
  <c r="D48" i="19"/>
  <c r="E48" i="19"/>
  <c r="D49" i="19"/>
  <c r="E49" i="19"/>
  <c r="D50" i="19"/>
  <c r="E50" i="19"/>
  <c r="D51" i="19"/>
  <c r="E51" i="19"/>
  <c r="D52" i="19"/>
  <c r="E52" i="19"/>
  <c r="D53" i="19"/>
  <c r="E53" i="19"/>
  <c r="D54" i="19"/>
  <c r="E54" i="19"/>
  <c r="D55" i="19"/>
  <c r="E55" i="19"/>
  <c r="D56" i="19"/>
  <c r="E56" i="19"/>
  <c r="B2" i="19"/>
  <c r="E5" i="19"/>
  <c r="D5" i="19"/>
  <c r="K6" i="19"/>
  <c r="K7" i="19"/>
  <c r="K8" i="19"/>
  <c r="N8" i="19" s="1"/>
  <c r="K9" i="19"/>
  <c r="K10" i="19"/>
  <c r="N10" i="19" s="1"/>
  <c r="K11" i="19"/>
  <c r="N11" i="19" s="1"/>
  <c r="K12" i="19"/>
  <c r="N12" i="19" s="1"/>
  <c r="K13" i="19"/>
  <c r="N13" i="19" s="1"/>
  <c r="K14" i="19"/>
  <c r="N14" i="19" s="1"/>
  <c r="K15" i="19"/>
  <c r="K16" i="19"/>
  <c r="N16" i="19" s="1"/>
  <c r="K17" i="19"/>
  <c r="K18" i="19"/>
  <c r="N18" i="19" s="1"/>
  <c r="K19" i="19"/>
  <c r="N19" i="19" s="1"/>
  <c r="K20" i="19"/>
  <c r="N20" i="19" s="1"/>
  <c r="K21" i="19"/>
  <c r="N21" i="19" s="1"/>
  <c r="K22" i="19"/>
  <c r="N22" i="19" s="1"/>
  <c r="K23" i="19"/>
  <c r="K24" i="19"/>
  <c r="N24" i="19" s="1"/>
  <c r="K25" i="19"/>
  <c r="K26" i="19"/>
  <c r="N26" i="19" s="1"/>
  <c r="K27" i="19"/>
  <c r="N27" i="19" s="1"/>
  <c r="K28" i="19"/>
  <c r="N28" i="19" s="1"/>
  <c r="K29" i="19"/>
  <c r="N29" i="19" s="1"/>
  <c r="K30" i="19"/>
  <c r="N30" i="19" s="1"/>
  <c r="K31" i="19"/>
  <c r="K32" i="19"/>
  <c r="N32" i="19" s="1"/>
  <c r="K33" i="19"/>
  <c r="K34" i="19"/>
  <c r="N34" i="19" s="1"/>
  <c r="K35" i="19"/>
  <c r="N35" i="19" s="1"/>
  <c r="K36" i="19"/>
  <c r="N36" i="19" s="1"/>
  <c r="K37" i="19"/>
  <c r="N37" i="19" s="1"/>
  <c r="K38" i="19"/>
  <c r="N38" i="19" s="1"/>
  <c r="K39" i="19"/>
  <c r="K40" i="19"/>
  <c r="N40" i="19" s="1"/>
  <c r="K41" i="19"/>
  <c r="K42" i="19"/>
  <c r="N42" i="19" s="1"/>
  <c r="K43" i="19"/>
  <c r="N43" i="19" s="1"/>
  <c r="K44" i="19"/>
  <c r="N44" i="19" s="1"/>
  <c r="K45" i="19"/>
  <c r="N45" i="19" s="1"/>
  <c r="K46" i="19"/>
  <c r="N46" i="19" s="1"/>
  <c r="K47" i="19"/>
  <c r="K48" i="19"/>
  <c r="N48" i="19" s="1"/>
  <c r="K49" i="19"/>
  <c r="K50" i="19"/>
  <c r="N50" i="19" s="1"/>
  <c r="K51" i="19"/>
  <c r="N51" i="19" s="1"/>
  <c r="K52" i="19"/>
  <c r="N52" i="19" s="1"/>
  <c r="K53" i="19"/>
  <c r="N53" i="19" s="1"/>
  <c r="K54" i="19"/>
  <c r="N54" i="19" s="1"/>
  <c r="K55" i="19"/>
  <c r="N55" i="19" s="1"/>
  <c r="K56" i="19"/>
  <c r="K5" i="19"/>
  <c r="N5" i="19" s="1"/>
  <c r="J5" i="19"/>
  <c r="J6" i="19" s="1"/>
  <c r="M7" i="20" l="1"/>
  <c r="J7" i="20"/>
  <c r="O59" i="21"/>
  <c r="M59" i="21"/>
  <c r="O58" i="21"/>
  <c r="M58" i="21"/>
  <c r="L56" i="19"/>
  <c r="O56" i="19" s="1"/>
  <c r="L8" i="19"/>
  <c r="M8" i="19" s="1"/>
  <c r="L49" i="19"/>
  <c r="M49" i="19" s="1"/>
  <c r="L41" i="19"/>
  <c r="O41" i="19" s="1"/>
  <c r="L33" i="19"/>
  <c r="O33" i="19" s="1"/>
  <c r="L25" i="19"/>
  <c r="O25" i="19" s="1"/>
  <c r="L17" i="19"/>
  <c r="O17" i="19" s="1"/>
  <c r="L9" i="19"/>
  <c r="O9" i="19" s="1"/>
  <c r="L30" i="19"/>
  <c r="O30" i="19" s="1"/>
  <c r="N41" i="19"/>
  <c r="L48" i="19"/>
  <c r="M48" i="19" s="1"/>
  <c r="L40" i="19"/>
  <c r="M40" i="19" s="1"/>
  <c r="L5" i="19"/>
  <c r="O5" i="19" s="1"/>
  <c r="L26" i="19"/>
  <c r="M26" i="19" s="1"/>
  <c r="N33" i="19"/>
  <c r="L54" i="19"/>
  <c r="O54" i="19" s="1"/>
  <c r="L22" i="19"/>
  <c r="O22" i="19" s="1"/>
  <c r="N25" i="19"/>
  <c r="L50" i="19"/>
  <c r="M50" i="19" s="1"/>
  <c r="L18" i="19"/>
  <c r="M18" i="19" s="1"/>
  <c r="N17" i="19"/>
  <c r="L46" i="19"/>
  <c r="O46" i="19" s="1"/>
  <c r="L14" i="19"/>
  <c r="O14" i="19" s="1"/>
  <c r="N9" i="19"/>
  <c r="L32" i="19"/>
  <c r="O32" i="19" s="1"/>
  <c r="L24" i="19"/>
  <c r="O24" i="19" s="1"/>
  <c r="L16" i="19"/>
  <c r="M16" i="19" s="1"/>
  <c r="L42" i="19"/>
  <c r="M42" i="19" s="1"/>
  <c r="L10" i="19"/>
  <c r="O10" i="19" s="1"/>
  <c r="L6" i="19"/>
  <c r="M6" i="19" s="1"/>
  <c r="L38" i="19"/>
  <c r="M38" i="19" s="1"/>
  <c r="L34" i="19"/>
  <c r="M34" i="19" s="1"/>
  <c r="N49" i="19"/>
  <c r="L55" i="19"/>
  <c r="L47" i="19"/>
  <c r="L39" i="19"/>
  <c r="L31" i="19"/>
  <c r="L23" i="19"/>
  <c r="L15" i="19"/>
  <c r="L7" i="19"/>
  <c r="L53" i="19"/>
  <c r="L45" i="19"/>
  <c r="L37" i="19"/>
  <c r="L29" i="19"/>
  <c r="L21" i="19"/>
  <c r="L13" i="19"/>
  <c r="N56" i="19"/>
  <c r="L52" i="19"/>
  <c r="L44" i="19"/>
  <c r="L36" i="19"/>
  <c r="L28" i="19"/>
  <c r="L20" i="19"/>
  <c r="L12" i="19"/>
  <c r="N47" i="19"/>
  <c r="N39" i="19"/>
  <c r="N31" i="19"/>
  <c r="N23" i="19"/>
  <c r="N15" i="19"/>
  <c r="N7" i="19"/>
  <c r="L51" i="19"/>
  <c r="L43" i="19"/>
  <c r="L35" i="19"/>
  <c r="L27" i="19"/>
  <c r="L19" i="19"/>
  <c r="L11" i="19"/>
  <c r="N6" i="19"/>
  <c r="J8" i="20"/>
  <c r="L55" i="20"/>
  <c r="M55" i="20" s="1"/>
  <c r="L47" i="20"/>
  <c r="M47" i="20" s="1"/>
  <c r="L39" i="20"/>
  <c r="M39" i="20" s="1"/>
  <c r="L31" i="20"/>
  <c r="M31" i="20" s="1"/>
  <c r="L23" i="20"/>
  <c r="M23" i="20" s="1"/>
  <c r="L15" i="20"/>
  <c r="M15" i="20" s="1"/>
  <c r="L40" i="20"/>
  <c r="M40" i="20" s="1"/>
  <c r="L13" i="20"/>
  <c r="M13" i="20" s="1"/>
  <c r="L10" i="20"/>
  <c r="M10" i="20" s="1"/>
  <c r="L34" i="20"/>
  <c r="M34" i="20" s="1"/>
  <c r="L57" i="20"/>
  <c r="M57" i="20" s="1"/>
  <c r="L38" i="20"/>
  <c r="M38" i="20" s="1"/>
  <c r="L45" i="20"/>
  <c r="M45" i="20" s="1"/>
  <c r="L53" i="20"/>
  <c r="M53" i="20" s="1"/>
  <c r="L16" i="20"/>
  <c r="M16" i="20" s="1"/>
  <c r="L24" i="20"/>
  <c r="M24" i="20" s="1"/>
  <c r="L32" i="20"/>
  <c r="M32" i="20" s="1"/>
  <c r="L56" i="20"/>
  <c r="M56" i="20" s="1"/>
  <c r="L11" i="20"/>
  <c r="M11" i="20" s="1"/>
  <c r="L19" i="20"/>
  <c r="M19" i="20" s="1"/>
  <c r="L35" i="20"/>
  <c r="M35" i="20" s="1"/>
  <c r="L58" i="20"/>
  <c r="M58" i="20" s="1"/>
  <c r="L26" i="20"/>
  <c r="M26" i="20" s="1"/>
  <c r="L22" i="20"/>
  <c r="M22" i="20" s="1"/>
  <c r="L29" i="20"/>
  <c r="M29" i="20" s="1"/>
  <c r="L43" i="20"/>
  <c r="M43" i="20" s="1"/>
  <c r="L50" i="20"/>
  <c r="M50" i="20" s="1"/>
  <c r="L46" i="20"/>
  <c r="M46" i="20" s="1"/>
  <c r="L30" i="20"/>
  <c r="M30" i="20" s="1"/>
  <c r="L37" i="20"/>
  <c r="M37" i="20" s="1"/>
  <c r="L51" i="20"/>
  <c r="M51" i="20" s="1"/>
  <c r="L18" i="20"/>
  <c r="M18" i="20" s="1"/>
  <c r="L48" i="20"/>
  <c r="M48" i="20" s="1"/>
  <c r="L54" i="20"/>
  <c r="M54" i="20" s="1"/>
  <c r="L8" i="20"/>
  <c r="M8" i="20" s="1"/>
  <c r="L14" i="20"/>
  <c r="M14" i="20" s="1"/>
  <c r="L21" i="20"/>
  <c r="M21" i="20" s="1"/>
  <c r="L27" i="20"/>
  <c r="M27" i="20" s="1"/>
  <c r="L42" i="20"/>
  <c r="M42" i="20" s="1"/>
  <c r="N8" i="20"/>
  <c r="N16" i="20"/>
  <c r="N24" i="20"/>
  <c r="N32" i="20"/>
  <c r="N40" i="20"/>
  <c r="N48" i="20"/>
  <c r="N56" i="20"/>
  <c r="L12" i="20"/>
  <c r="M12" i="20" s="1"/>
  <c r="N14" i="20"/>
  <c r="L20" i="20"/>
  <c r="M20" i="20" s="1"/>
  <c r="N22" i="20"/>
  <c r="L28" i="20"/>
  <c r="M28" i="20" s="1"/>
  <c r="N30" i="20"/>
  <c r="L36" i="20"/>
  <c r="M36" i="20" s="1"/>
  <c r="N38" i="20"/>
  <c r="L44" i="20"/>
  <c r="M44" i="20" s="1"/>
  <c r="N46" i="20"/>
  <c r="L52" i="20"/>
  <c r="M52" i="20" s="1"/>
  <c r="N54" i="20"/>
  <c r="N15" i="20"/>
  <c r="J9" i="20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M59" i="20" s="1"/>
  <c r="N13" i="20"/>
  <c r="N21" i="20"/>
  <c r="N29" i="20"/>
  <c r="N37" i="20"/>
  <c r="N45" i="20"/>
  <c r="N53" i="20"/>
  <c r="N47" i="20"/>
  <c r="N55" i="20"/>
  <c r="N12" i="20"/>
  <c r="N20" i="20"/>
  <c r="N28" i="20"/>
  <c r="N36" i="20"/>
  <c r="N44" i="20"/>
  <c r="N52" i="20"/>
  <c r="N39" i="20"/>
  <c r="L9" i="20"/>
  <c r="M9" i="20" s="1"/>
  <c r="N11" i="20"/>
  <c r="L17" i="20"/>
  <c r="M17" i="20" s="1"/>
  <c r="N19" i="20"/>
  <c r="L25" i="20"/>
  <c r="M25" i="20" s="1"/>
  <c r="N27" i="20"/>
  <c r="L33" i="20"/>
  <c r="M33" i="20" s="1"/>
  <c r="N35" i="20"/>
  <c r="L41" i="20"/>
  <c r="M41" i="20" s="1"/>
  <c r="N43" i="20"/>
  <c r="L49" i="20"/>
  <c r="M49" i="20" s="1"/>
  <c r="N51" i="20"/>
  <c r="N7" i="20"/>
  <c r="N23" i="20"/>
  <c r="N10" i="20"/>
  <c r="N18" i="20"/>
  <c r="N26" i="20"/>
  <c r="N34" i="20"/>
  <c r="N42" i="20"/>
  <c r="N50" i="20"/>
  <c r="N58" i="20"/>
  <c r="N31" i="20"/>
  <c r="N9" i="20"/>
  <c r="N17" i="20"/>
  <c r="N25" i="20"/>
  <c r="N33" i="20"/>
  <c r="N41" i="20"/>
  <c r="N49" i="20"/>
  <c r="N57" i="20"/>
  <c r="J7" i="19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M57" i="19" s="1"/>
  <c r="J9" i="18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M6" i="21" l="1"/>
  <c r="M10" i="19"/>
  <c r="M56" i="19"/>
  <c r="M32" i="19"/>
  <c r="M33" i="19"/>
  <c r="O48" i="19"/>
  <c r="M46" i="19"/>
  <c r="O49" i="19"/>
  <c r="O26" i="19"/>
  <c r="O8" i="19"/>
  <c r="M5" i="19"/>
  <c r="O16" i="19"/>
  <c r="M41" i="19"/>
  <c r="O40" i="19"/>
  <c r="O6" i="19"/>
  <c r="O50" i="19"/>
  <c r="O38" i="19"/>
  <c r="M17" i="19"/>
  <c r="M25" i="19"/>
  <c r="M24" i="19"/>
  <c r="M9" i="19"/>
  <c r="M54" i="19"/>
  <c r="M30" i="19"/>
  <c r="M22" i="19"/>
  <c r="O34" i="19"/>
  <c r="M14" i="19"/>
  <c r="O18" i="19"/>
  <c r="O42" i="19"/>
  <c r="M12" i="19"/>
  <c r="O12" i="19"/>
  <c r="M53" i="19"/>
  <c r="O53" i="19"/>
  <c r="O47" i="19"/>
  <c r="M47" i="19"/>
  <c r="O55" i="19"/>
  <c r="M55" i="19"/>
  <c r="M11" i="19"/>
  <c r="O11" i="19"/>
  <c r="M28" i="19"/>
  <c r="O28" i="19"/>
  <c r="M19" i="19"/>
  <c r="O19" i="19"/>
  <c r="M36" i="19"/>
  <c r="O36" i="19"/>
  <c r="M13" i="19"/>
  <c r="O13" i="19"/>
  <c r="O7" i="19"/>
  <c r="M7" i="19"/>
  <c r="M27" i="19"/>
  <c r="O27" i="19"/>
  <c r="M44" i="19"/>
  <c r="O44" i="19"/>
  <c r="M21" i="19"/>
  <c r="O21" i="19"/>
  <c r="O15" i="19"/>
  <c r="M15" i="19"/>
  <c r="M35" i="19"/>
  <c r="O35" i="19"/>
  <c r="M52" i="19"/>
  <c r="O52" i="19"/>
  <c r="M29" i="19"/>
  <c r="O29" i="19"/>
  <c r="O23" i="19"/>
  <c r="M23" i="19"/>
  <c r="O43" i="19"/>
  <c r="M43" i="19"/>
  <c r="M37" i="19"/>
  <c r="O37" i="19"/>
  <c r="O31" i="19"/>
  <c r="M31" i="19"/>
  <c r="M20" i="19"/>
  <c r="O20" i="19"/>
  <c r="M51" i="19"/>
  <c r="O51" i="19"/>
  <c r="M45" i="19"/>
  <c r="O45" i="19"/>
  <c r="O39" i="19"/>
  <c r="M39" i="19"/>
  <c r="M3" i="20"/>
  <c r="M3" i="19" l="1"/>
  <c r="K6" i="18" l="1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" i="18"/>
  <c r="L56" i="18" l="1"/>
  <c r="O56" i="18" s="1"/>
  <c r="N53" i="18"/>
  <c r="L53" i="18"/>
  <c r="O53" i="18" s="1"/>
  <c r="N45" i="18"/>
  <c r="L45" i="18"/>
  <c r="O45" i="18" s="1"/>
  <c r="N37" i="18"/>
  <c r="L37" i="18"/>
  <c r="O37" i="18" s="1"/>
  <c r="N29" i="18"/>
  <c r="L29" i="18"/>
  <c r="O29" i="18" s="1"/>
  <c r="N21" i="18"/>
  <c r="L21" i="18"/>
  <c r="O21" i="18" s="1"/>
  <c r="N13" i="18"/>
  <c r="L13" i="18"/>
  <c r="O13" i="18" s="1"/>
  <c r="N52" i="18"/>
  <c r="L52" i="18"/>
  <c r="O52" i="18" s="1"/>
  <c r="N44" i="18"/>
  <c r="L44" i="18"/>
  <c r="O44" i="18" s="1"/>
  <c r="N36" i="18"/>
  <c r="L36" i="18"/>
  <c r="O36" i="18" s="1"/>
  <c r="N28" i="18"/>
  <c r="L28" i="18"/>
  <c r="O28" i="18" s="1"/>
  <c r="N20" i="18"/>
  <c r="L20" i="18"/>
  <c r="O20" i="18" s="1"/>
  <c r="N12" i="18"/>
  <c r="L12" i="18"/>
  <c r="O12" i="18" s="1"/>
  <c r="N51" i="18"/>
  <c r="L51" i="18"/>
  <c r="O51" i="18" s="1"/>
  <c r="N43" i="18"/>
  <c r="L43" i="18"/>
  <c r="O43" i="18" s="1"/>
  <c r="N35" i="18"/>
  <c r="L35" i="18"/>
  <c r="O35" i="18" s="1"/>
  <c r="N27" i="18"/>
  <c r="L27" i="18"/>
  <c r="O27" i="18" s="1"/>
  <c r="N19" i="18"/>
  <c r="L19" i="18"/>
  <c r="O19" i="18" s="1"/>
  <c r="N11" i="18"/>
  <c r="L11" i="18"/>
  <c r="O11" i="18" s="1"/>
  <c r="N50" i="18"/>
  <c r="L50" i="18"/>
  <c r="O50" i="18" s="1"/>
  <c r="N42" i="18"/>
  <c r="L42" i="18"/>
  <c r="O42" i="18" s="1"/>
  <c r="N34" i="18"/>
  <c r="L34" i="18"/>
  <c r="O34" i="18" s="1"/>
  <c r="N26" i="18"/>
  <c r="L26" i="18"/>
  <c r="O26" i="18" s="1"/>
  <c r="N18" i="18"/>
  <c r="L18" i="18"/>
  <c r="O18" i="18" s="1"/>
  <c r="N10" i="18"/>
  <c r="L10" i="18"/>
  <c r="O10" i="18" s="1"/>
  <c r="N5" i="18"/>
  <c r="L5" i="18"/>
  <c r="N49" i="18"/>
  <c r="L49" i="18"/>
  <c r="O49" i="18" s="1"/>
  <c r="N41" i="18"/>
  <c r="L41" i="18"/>
  <c r="O41" i="18" s="1"/>
  <c r="N33" i="18"/>
  <c r="L33" i="18"/>
  <c r="O33" i="18" s="1"/>
  <c r="N25" i="18"/>
  <c r="L25" i="18"/>
  <c r="O25" i="18" s="1"/>
  <c r="N17" i="18"/>
  <c r="L17" i="18"/>
  <c r="O17" i="18" s="1"/>
  <c r="N9" i="18"/>
  <c r="L9" i="18"/>
  <c r="O9" i="18" s="1"/>
  <c r="N48" i="18"/>
  <c r="L48" i="18"/>
  <c r="O48" i="18" s="1"/>
  <c r="N40" i="18"/>
  <c r="L40" i="18"/>
  <c r="O40" i="18" s="1"/>
  <c r="N32" i="18"/>
  <c r="L32" i="18"/>
  <c r="O32" i="18" s="1"/>
  <c r="N24" i="18"/>
  <c r="L24" i="18"/>
  <c r="O24" i="18" s="1"/>
  <c r="N16" i="18"/>
  <c r="L16" i="18"/>
  <c r="O16" i="18" s="1"/>
  <c r="N8" i="18"/>
  <c r="L8" i="18"/>
  <c r="O8" i="18" s="1"/>
  <c r="N55" i="18"/>
  <c r="L55" i="18"/>
  <c r="O55" i="18" s="1"/>
  <c r="N47" i="18"/>
  <c r="L47" i="18"/>
  <c r="O47" i="18" s="1"/>
  <c r="N39" i="18"/>
  <c r="L39" i="18"/>
  <c r="O39" i="18" s="1"/>
  <c r="N31" i="18"/>
  <c r="L31" i="18"/>
  <c r="O31" i="18" s="1"/>
  <c r="N23" i="18"/>
  <c r="L23" i="18"/>
  <c r="O23" i="18" s="1"/>
  <c r="N15" i="18"/>
  <c r="L15" i="18"/>
  <c r="O15" i="18" s="1"/>
  <c r="N7" i="18"/>
  <c r="L7" i="18"/>
  <c r="O7" i="18" s="1"/>
  <c r="N54" i="18"/>
  <c r="L54" i="18"/>
  <c r="O54" i="18" s="1"/>
  <c r="N46" i="18"/>
  <c r="L46" i="18"/>
  <c r="O46" i="18" s="1"/>
  <c r="N38" i="18"/>
  <c r="L38" i="18"/>
  <c r="O38" i="18" s="1"/>
  <c r="N30" i="18"/>
  <c r="L30" i="18"/>
  <c r="O30" i="18" s="1"/>
  <c r="N22" i="18"/>
  <c r="L22" i="18"/>
  <c r="O22" i="18" s="1"/>
  <c r="N14" i="18"/>
  <c r="L14" i="18"/>
  <c r="O14" i="18" s="1"/>
  <c r="N6" i="18"/>
  <c r="L6" i="18"/>
  <c r="O6" i="18" s="1"/>
  <c r="M57" i="18"/>
  <c r="N56" i="18"/>
  <c r="B55" i="17"/>
  <c r="M54" i="18" l="1"/>
  <c r="M40" i="18"/>
  <c r="M9" i="18"/>
  <c r="M18" i="18"/>
  <c r="M20" i="18"/>
  <c r="M37" i="18"/>
  <c r="M6" i="18"/>
  <c r="M41" i="18"/>
  <c r="M35" i="18"/>
  <c r="M47" i="18"/>
  <c r="M52" i="18"/>
  <c r="M46" i="18"/>
  <c r="M55" i="18"/>
  <c r="M32" i="18"/>
  <c r="M17" i="18"/>
  <c r="M49" i="18"/>
  <c r="M26" i="18"/>
  <c r="M11" i="18"/>
  <c r="M43" i="18"/>
  <c r="M28" i="18"/>
  <c r="M13" i="18"/>
  <c r="M45" i="18"/>
  <c r="M24" i="18"/>
  <c r="M50" i="18"/>
  <c r="M14" i="18"/>
  <c r="M23" i="18"/>
  <c r="M25" i="18"/>
  <c r="M21" i="18"/>
  <c r="M15" i="18"/>
  <c r="M22" i="18"/>
  <c r="M8" i="18"/>
  <c r="M5" i="18"/>
  <c r="O5" i="18"/>
  <c r="M34" i="18"/>
  <c r="M51" i="18"/>
  <c r="M36" i="18"/>
  <c r="M53" i="18"/>
  <c r="M38" i="18"/>
  <c r="M31" i="18"/>
  <c r="M19" i="18"/>
  <c r="M30" i="18"/>
  <c r="M7" i="18"/>
  <c r="M39" i="18"/>
  <c r="M16" i="18"/>
  <c r="M48" i="18"/>
  <c r="M33" i="18"/>
  <c r="M10" i="18"/>
  <c r="M42" i="18"/>
  <c r="M27" i="18"/>
  <c r="M12" i="18"/>
  <c r="M44" i="18"/>
  <c r="M29" i="18"/>
  <c r="M56" i="18"/>
  <c r="M3" i="18" l="1"/>
  <c r="P11" i="22" a="1"/>
  <c r="P11" i="22" s="1"/>
  <c r="P35" i="22" a="1"/>
  <c r="P35" i="22" s="1"/>
  <c r="P59" i="22" a="1"/>
  <c r="P59" i="22" s="1"/>
  <c r="P18" i="22" a="1"/>
  <c r="P18" i="22" s="1"/>
  <c r="P30" i="22" a="1"/>
  <c r="P30" i="22" s="1"/>
  <c r="P42" i="22" a="1"/>
  <c r="P42" i="22" s="1"/>
  <c r="P50" i="22" a="1"/>
  <c r="P50" i="22" s="1"/>
  <c r="P10" i="22" a="1"/>
  <c r="P10" i="22" s="1"/>
  <c r="P15" i="22" a="1"/>
  <c r="P15" i="22" s="1"/>
  <c r="P22" i="22" a="1"/>
  <c r="P22" i="22" s="1"/>
  <c r="P46" i="22" a="1"/>
  <c r="P46" i="22" s="1"/>
  <c r="P54" i="22" a="1"/>
  <c r="P54" i="22" s="1"/>
  <c r="P14" i="22" a="1"/>
  <c r="P14" i="22" s="1"/>
  <c r="P26" i="22" a="1"/>
  <c r="P26" i="22" s="1"/>
  <c r="P34" i="22" a="1"/>
  <c r="P34" i="22" s="1"/>
  <c r="P38" i="22" a="1"/>
  <c r="P38" i="22" s="1"/>
  <c r="P57" i="22" a="1"/>
  <c r="P57" i="22" s="1"/>
  <c r="P58" i="22" a="1"/>
  <c r="P58" i="22" s="1"/>
  <c r="P45" i="22" a="1"/>
  <c r="P45" i="22" s="1"/>
  <c r="P49" i="22" a="1"/>
  <c r="P49" i="22" s="1"/>
  <c r="P23" i="22" a="1"/>
  <c r="P23" i="22" s="1"/>
  <c r="P43" i="22" a="1"/>
  <c r="P43" i="22" s="1"/>
  <c r="P55" i="22" a="1"/>
  <c r="P55" i="22" s="1"/>
  <c r="P13" i="22" a="1"/>
  <c r="P13" i="22" s="1"/>
  <c r="P17" i="22" a="1"/>
  <c r="P17" i="22" s="1"/>
  <c r="P21" i="22" a="1"/>
  <c r="P21" i="22" s="1"/>
  <c r="P25" i="22" a="1"/>
  <c r="P25" i="22" s="1"/>
  <c r="P29" i="22" a="1"/>
  <c r="P29" i="22" s="1"/>
  <c r="P33" i="22" a="1"/>
  <c r="P33" i="22" s="1"/>
  <c r="P37" i="22" a="1"/>
  <c r="P37" i="22" s="1"/>
  <c r="P41" i="22" a="1"/>
  <c r="P41" i="22" s="1"/>
  <c r="P53" i="22" a="1"/>
  <c r="P53" i="22" s="1"/>
  <c r="P60" i="22" a="1"/>
  <c r="P60" i="22" s="1"/>
  <c r="P40" i="22" a="1"/>
  <c r="P40" i="22" s="1"/>
  <c r="P52" i="22" a="1"/>
  <c r="P52" i="22" s="1"/>
  <c r="P19" i="22" a="1"/>
  <c r="P19" i="22" s="1"/>
  <c r="P31" i="22" a="1"/>
  <c r="P31" i="22" s="1"/>
  <c r="P51" i="22" a="1"/>
  <c r="P51" i="22" s="1"/>
  <c r="P12" i="22" a="1"/>
  <c r="P12" i="22" s="1"/>
  <c r="P16" i="22" a="1"/>
  <c r="P16" i="22" s="1"/>
  <c r="P20" i="22" a="1"/>
  <c r="P20" i="22" s="1"/>
  <c r="P24" i="22" a="1"/>
  <c r="P24" i="22" s="1"/>
  <c r="P28" i="22" a="1"/>
  <c r="P28" i="22" s="1"/>
  <c r="P32" i="22" a="1"/>
  <c r="P32" i="22" s="1"/>
  <c r="P36" i="22" a="1"/>
  <c r="P36" i="22" s="1"/>
  <c r="P44" i="22" a="1"/>
  <c r="P44" i="22" s="1"/>
  <c r="P48" i="22" a="1"/>
  <c r="P48" i="22" s="1"/>
  <c r="P56" i="22" a="1"/>
  <c r="P56" i="22" s="1"/>
  <c r="P27" i="22" a="1"/>
  <c r="P27" i="22" s="1"/>
  <c r="P39" i="22" a="1"/>
  <c r="P39" i="22" s="1"/>
  <c r="P47" i="22" a="1"/>
  <c r="P47" i="22" s="1"/>
  <c r="P9" i="22" a="1"/>
  <c r="P9" i="22" s="1"/>
  <c r="Q9" i="22" s="1"/>
  <c r="K9" i="22" s="1"/>
  <c r="Q10" i="22" l="1"/>
  <c r="K10" i="22" s="1"/>
  <c r="N9" i="22"/>
  <c r="L9" i="22"/>
  <c r="M9" i="22" s="1"/>
  <c r="L10" i="22" l="1"/>
  <c r="M10" i="22" s="1"/>
  <c r="N10" i="22"/>
  <c r="Q11" i="22"/>
  <c r="K11" i="22" l="1"/>
  <c r="Q12" i="22"/>
  <c r="K12" i="22" l="1"/>
  <c r="Q13" i="22"/>
  <c r="N11" i="22"/>
  <c r="L11" i="22"/>
  <c r="M11" i="22" s="1"/>
  <c r="K13" i="22" l="1"/>
  <c r="Q14" i="22"/>
  <c r="N12" i="22"/>
  <c r="L12" i="22"/>
  <c r="M12" i="22" s="1"/>
  <c r="K14" i="22" l="1"/>
  <c r="Q15" i="22"/>
  <c r="L13" i="22"/>
  <c r="M13" i="22" s="1"/>
  <c r="N13" i="22"/>
  <c r="K15" i="22" l="1"/>
  <c r="Q16" i="22"/>
  <c r="L14" i="22"/>
  <c r="M14" i="22" s="1"/>
  <c r="N14" i="22"/>
  <c r="K16" i="22" l="1"/>
  <c r="Q17" i="22"/>
  <c r="N15" i="22"/>
  <c r="L15" i="22"/>
  <c r="M15" i="22" s="1"/>
  <c r="L16" i="22" l="1"/>
  <c r="M16" i="22" s="1"/>
  <c r="N16" i="22"/>
  <c r="K17" i="22"/>
  <c r="Q18" i="22"/>
  <c r="K18" i="22" l="1"/>
  <c r="Q19" i="22"/>
  <c r="L17" i="22"/>
  <c r="M17" i="22" s="1"/>
  <c r="N17" i="22"/>
  <c r="N18" i="22" l="1"/>
  <c r="L18" i="22"/>
  <c r="M18" i="22" s="1"/>
  <c r="K19" i="22"/>
  <c r="Q20" i="22"/>
  <c r="K20" i="22" l="1"/>
  <c r="Q21" i="22"/>
  <c r="L19" i="22"/>
  <c r="M19" i="22" s="1"/>
  <c r="N19" i="22"/>
  <c r="K21" i="22" l="1"/>
  <c r="Q22" i="22"/>
  <c r="N20" i="22"/>
  <c r="L20" i="22"/>
  <c r="M20" i="22" s="1"/>
  <c r="K22" i="22" l="1"/>
  <c r="Q23" i="22"/>
  <c r="N21" i="22"/>
  <c r="L21" i="22"/>
  <c r="M21" i="22" s="1"/>
  <c r="L22" i="22" l="1"/>
  <c r="M22" i="22" s="1"/>
  <c r="N22" i="22"/>
  <c r="K23" i="22"/>
  <c r="Q24" i="22"/>
  <c r="K24" i="22" l="1"/>
  <c r="Q25" i="22"/>
  <c r="L23" i="22"/>
  <c r="M23" i="22" s="1"/>
  <c r="N23" i="22"/>
  <c r="L24" i="22" l="1"/>
  <c r="M24" i="22" s="1"/>
  <c r="N24" i="22"/>
  <c r="K25" i="22"/>
  <c r="Q26" i="22"/>
  <c r="K26" i="22" l="1"/>
  <c r="Q27" i="22"/>
  <c r="N25" i="22"/>
  <c r="L25" i="22"/>
  <c r="M25" i="22" s="1"/>
  <c r="N26" i="22" l="1"/>
  <c r="L26" i="22"/>
  <c r="M26" i="22" s="1"/>
  <c r="K27" i="22"/>
  <c r="Q28" i="22"/>
  <c r="K28" i="22" l="1"/>
  <c r="Q29" i="22"/>
  <c r="L27" i="22"/>
  <c r="M27" i="22" s="1"/>
  <c r="N27" i="22"/>
  <c r="K29" i="22" l="1"/>
  <c r="Q30" i="22"/>
  <c r="L28" i="22"/>
  <c r="M28" i="22" s="1"/>
  <c r="N28" i="22"/>
  <c r="L29" i="22" l="1"/>
  <c r="M29" i="22" s="1"/>
  <c r="N29" i="22"/>
  <c r="K30" i="22"/>
  <c r="Q31" i="22"/>
  <c r="K31" i="22" l="1"/>
  <c r="Q32" i="22"/>
  <c r="N30" i="22"/>
  <c r="L30" i="22"/>
  <c r="M30" i="22" s="1"/>
  <c r="K32" i="22" l="1"/>
  <c r="Q33" i="22"/>
  <c r="L31" i="22"/>
  <c r="M31" i="22" s="1"/>
  <c r="N31" i="22"/>
  <c r="N32" i="22" l="1"/>
  <c r="L32" i="22"/>
  <c r="M32" i="22" s="1"/>
  <c r="K33" i="22"/>
  <c r="Q34" i="22"/>
  <c r="K34" i="22" l="1"/>
  <c r="Q35" i="22"/>
  <c r="L33" i="22"/>
  <c r="M33" i="22" s="1"/>
  <c r="N33" i="22"/>
  <c r="L34" i="22" l="1"/>
  <c r="M34" i="22" s="1"/>
  <c r="N34" i="22"/>
  <c r="K35" i="22"/>
  <c r="Q36" i="22"/>
  <c r="K36" i="22" l="1"/>
  <c r="Q37" i="22"/>
  <c r="L35" i="22"/>
  <c r="M35" i="22" s="1"/>
  <c r="N35" i="22"/>
  <c r="N36" i="22" l="1"/>
  <c r="L36" i="22"/>
  <c r="M36" i="22" s="1"/>
  <c r="K37" i="22"/>
  <c r="Q38" i="22"/>
  <c r="K38" i="22" l="1"/>
  <c r="Q39" i="22"/>
  <c r="L37" i="22"/>
  <c r="M37" i="22" s="1"/>
  <c r="N37" i="22"/>
  <c r="L38" i="22" l="1"/>
  <c r="M38" i="22" s="1"/>
  <c r="N38" i="22"/>
  <c r="K39" i="22"/>
  <c r="Q40" i="22"/>
  <c r="K40" i="22" l="1"/>
  <c r="Q41" i="22"/>
  <c r="N39" i="22"/>
  <c r="L39" i="22"/>
  <c r="M39" i="22" s="1"/>
  <c r="N40" i="22" l="1"/>
  <c r="L40" i="22"/>
  <c r="M40" i="22" s="1"/>
  <c r="K41" i="22"/>
  <c r="Q42" i="22"/>
  <c r="K42" i="22" l="1"/>
  <c r="Q43" i="22"/>
  <c r="L41" i="22"/>
  <c r="M41" i="22" s="1"/>
  <c r="N41" i="22"/>
  <c r="N42" i="22" l="1"/>
  <c r="L42" i="22"/>
  <c r="M42" i="22" s="1"/>
  <c r="K43" i="22"/>
  <c r="Q44" i="22"/>
  <c r="K44" i="22" l="1"/>
  <c r="Q45" i="22"/>
  <c r="L43" i="22"/>
  <c r="M43" i="22" s="1"/>
  <c r="N43" i="22"/>
  <c r="N44" i="22" l="1"/>
  <c r="L44" i="22"/>
  <c r="M44" i="22" s="1"/>
  <c r="K45" i="22"/>
  <c r="Q46" i="22"/>
  <c r="K46" i="22" l="1"/>
  <c r="Q47" i="22"/>
  <c r="L45" i="22"/>
  <c r="M45" i="22" s="1"/>
  <c r="N45" i="22"/>
  <c r="N46" i="22" l="1"/>
  <c r="L46" i="22"/>
  <c r="M46" i="22" s="1"/>
  <c r="K47" i="22"/>
  <c r="Q48" i="22"/>
  <c r="K48" i="22" l="1"/>
  <c r="Q49" i="22"/>
  <c r="L47" i="22"/>
  <c r="M47" i="22" s="1"/>
  <c r="N47" i="22"/>
  <c r="L48" i="22" l="1"/>
  <c r="M48" i="22" s="1"/>
  <c r="N48" i="22"/>
  <c r="K49" i="22"/>
  <c r="Q50" i="22"/>
  <c r="K50" i="22" l="1"/>
  <c r="Q51" i="22"/>
  <c r="N49" i="22"/>
  <c r="L49" i="22"/>
  <c r="M49" i="22" s="1"/>
  <c r="N50" i="22" l="1"/>
  <c r="L50" i="22"/>
  <c r="M50" i="22" s="1"/>
  <c r="K51" i="22"/>
  <c r="Q52" i="22"/>
  <c r="K52" i="22" l="1"/>
  <c r="Q53" i="22"/>
  <c r="N51" i="22"/>
  <c r="L51" i="22"/>
  <c r="M51" i="22" s="1"/>
  <c r="L52" i="22" l="1"/>
  <c r="M52" i="22" s="1"/>
  <c r="N52" i="22"/>
  <c r="K53" i="22"/>
  <c r="Q54" i="22"/>
  <c r="K54" i="22" l="1"/>
  <c r="Q55" i="22"/>
  <c r="L53" i="22"/>
  <c r="M53" i="22" s="1"/>
  <c r="N53" i="22"/>
  <c r="K55" i="22" l="1"/>
  <c r="Q56" i="22"/>
  <c r="L54" i="22"/>
  <c r="M54" i="22" s="1"/>
  <c r="N54" i="22"/>
  <c r="L55" i="22" l="1"/>
  <c r="M55" i="22" s="1"/>
  <c r="N55" i="22"/>
  <c r="K56" i="22"/>
  <c r="Q57" i="22"/>
  <c r="K57" i="22" l="1"/>
  <c r="Q58" i="22"/>
  <c r="N56" i="22"/>
  <c r="L56" i="22"/>
  <c r="M56" i="22" s="1"/>
  <c r="N57" i="22" l="1"/>
  <c r="L57" i="22"/>
  <c r="M57" i="22" s="1"/>
  <c r="K58" i="22"/>
  <c r="Q59" i="22"/>
  <c r="K59" i="22" l="1"/>
  <c r="Q60" i="22"/>
  <c r="K60" i="22" s="1"/>
  <c r="L58" i="22"/>
  <c r="M58" i="22" s="1"/>
  <c r="N58" i="22"/>
  <c r="N59" i="22" l="1"/>
  <c r="L59" i="22"/>
  <c r="M59" i="22" s="1"/>
  <c r="L60" i="22"/>
  <c r="M60" i="22" s="1"/>
  <c r="N60" i="22"/>
  <c r="M61" i="22"/>
  <c r="M7" i="22" s="1"/>
</calcChain>
</file>

<file path=xl/sharedStrings.xml><?xml version="1.0" encoding="utf-8"?>
<sst xmlns="http://schemas.openxmlformats.org/spreadsheetml/2006/main" count="151" uniqueCount="32">
  <si>
    <t>airplay</t>
  </si>
  <si>
    <t>week</t>
  </si>
  <si>
    <t>sales</t>
  </si>
  <si>
    <t>cumulative sales</t>
  </si>
  <si>
    <t>p</t>
  </si>
  <si>
    <t>lambda</t>
  </si>
  <si>
    <t>P(T&lt;=t)</t>
  </si>
  <si>
    <t>LL</t>
  </si>
  <si>
    <t>Expected</t>
  </si>
  <si>
    <t>sales/1000</t>
  </si>
  <si>
    <t>airplay/1000</t>
  </si>
  <si>
    <t>52+</t>
  </si>
  <si>
    <t>N</t>
  </si>
  <si>
    <t>N/1000</t>
  </si>
  <si>
    <t>r</t>
  </si>
  <si>
    <t>alpha</t>
  </si>
  <si>
    <t>P(T=t)</t>
  </si>
  <si>
    <t>beta_airplay</t>
  </si>
  <si>
    <t>exp(beta*x)</t>
  </si>
  <si>
    <t>A(t)</t>
  </si>
  <si>
    <t>c</t>
  </si>
  <si>
    <t>season</t>
  </si>
  <si>
    <t>xmas</t>
  </si>
  <si>
    <t>beta_season</t>
  </si>
  <si>
    <t>beta_xmas</t>
  </si>
  <si>
    <t>B(t)</t>
  </si>
  <si>
    <t>Expected I</t>
  </si>
  <si>
    <t>Expected Sales</t>
  </si>
  <si>
    <t>Norm. Sales</t>
  </si>
  <si>
    <t>Expected Cumulative Sales</t>
  </si>
  <si>
    <t>Cumulative Sales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</si>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</sst>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weekly sales and airplay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'Radiohead -- The Bends'!$B$1</c:f>
              <c:strCache>
                <c:ptCount val="1"/>
                <c:pt idx="0">
                  <c:v>sales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Bends'!$B$2:$B$53</c:f>
              <c:numCache>
                <c:formatCode>General</c:formatCode>
                <c:ptCount val="52"/>
                <c:pt idx="0">
                  <c:v>5250</c:v>
                </c:pt>
                <c:pt idx="1">
                  <c:v>5482</c:v>
                </c:pt>
                <c:pt idx="2">
                  <c:v>4980</c:v>
                </c:pt>
                <c:pt idx="3">
                  <c:v>5517</c:v>
                </c:pt>
                <c:pt idx="4">
                  <c:v>6563</c:v>
                </c:pt>
                <c:pt idx="5">
                  <c:v>6555</c:v>
                </c:pt>
                <c:pt idx="6">
                  <c:v>6413</c:v>
                </c:pt>
                <c:pt idx="7">
                  <c:v>6531</c:v>
                </c:pt>
                <c:pt idx="8">
                  <c:v>6875</c:v>
                </c:pt>
                <c:pt idx="9">
                  <c:v>7565</c:v>
                </c:pt>
                <c:pt idx="10">
                  <c:v>7895</c:v>
                </c:pt>
                <c:pt idx="11">
                  <c:v>7538</c:v>
                </c:pt>
                <c:pt idx="12">
                  <c:v>5296</c:v>
                </c:pt>
                <c:pt idx="13">
                  <c:v>4809</c:v>
                </c:pt>
                <c:pt idx="14">
                  <c:v>4154</c:v>
                </c:pt>
                <c:pt idx="15">
                  <c:v>4730</c:v>
                </c:pt>
                <c:pt idx="16">
                  <c:v>4135</c:v>
                </c:pt>
                <c:pt idx="17">
                  <c:v>3915</c:v>
                </c:pt>
                <c:pt idx="18">
                  <c:v>3407</c:v>
                </c:pt>
                <c:pt idx="19">
                  <c:v>3315</c:v>
                </c:pt>
                <c:pt idx="20">
                  <c:v>3246</c:v>
                </c:pt>
                <c:pt idx="21">
                  <c:v>2656</c:v>
                </c:pt>
                <c:pt idx="22">
                  <c:v>2224</c:v>
                </c:pt>
                <c:pt idx="23">
                  <c:v>2324</c:v>
                </c:pt>
                <c:pt idx="24">
                  <c:v>2194</c:v>
                </c:pt>
                <c:pt idx="25">
                  <c:v>2177</c:v>
                </c:pt>
                <c:pt idx="26">
                  <c:v>2366</c:v>
                </c:pt>
                <c:pt idx="27">
                  <c:v>2402</c:v>
                </c:pt>
                <c:pt idx="28">
                  <c:v>2485</c:v>
                </c:pt>
                <c:pt idx="29">
                  <c:v>2588</c:v>
                </c:pt>
                <c:pt idx="30">
                  <c:v>2453</c:v>
                </c:pt>
                <c:pt idx="31">
                  <c:v>2169</c:v>
                </c:pt>
                <c:pt idx="32">
                  <c:v>2240</c:v>
                </c:pt>
                <c:pt idx="33">
                  <c:v>2590</c:v>
                </c:pt>
                <c:pt idx="34">
                  <c:v>2479</c:v>
                </c:pt>
                <c:pt idx="35">
                  <c:v>2978</c:v>
                </c:pt>
                <c:pt idx="36">
                  <c:v>4167</c:v>
                </c:pt>
                <c:pt idx="37">
                  <c:v>8225</c:v>
                </c:pt>
                <c:pt idx="38">
                  <c:v>7502</c:v>
                </c:pt>
                <c:pt idx="39">
                  <c:v>4967</c:v>
                </c:pt>
                <c:pt idx="40">
                  <c:v>4283</c:v>
                </c:pt>
                <c:pt idx="41">
                  <c:v>4694</c:v>
                </c:pt>
                <c:pt idx="42">
                  <c:v>5030</c:v>
                </c:pt>
                <c:pt idx="43">
                  <c:v>5580</c:v>
                </c:pt>
                <c:pt idx="44">
                  <c:v>6933</c:v>
                </c:pt>
                <c:pt idx="45">
                  <c:v>8967</c:v>
                </c:pt>
                <c:pt idx="46">
                  <c:v>9443</c:v>
                </c:pt>
                <c:pt idx="47">
                  <c:v>9011</c:v>
                </c:pt>
                <c:pt idx="48">
                  <c:v>10025</c:v>
                </c:pt>
                <c:pt idx="49">
                  <c:v>10601</c:v>
                </c:pt>
                <c:pt idx="50">
                  <c:v>11083</c:v>
                </c:pt>
                <c:pt idx="51">
                  <c:v>11136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D-4383-BFD2-501C4AEB84C0}"/>
            </c:ext>
          </c:extLst>
        </c:ser>
        <c:ser>
          <c:idx val="1"/>
          <c:order val="1"/>
          <c:tx>
            <c:strRef>
              <c:f>'Radiohead -- The Bends'!$C$1</c:f>
              <c:strCache>
                <c:ptCount val="1"/>
                <c:pt idx="0">
                  <c:v>airplay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Bends'!$C$2:$C$53</c:f>
              <c:numCache>
                <c:formatCode>General</c:formatCode>
                <c:ptCount val="52"/>
                <c:pt idx="0">
                  <c:v>1709.8</c:v>
                </c:pt>
                <c:pt idx="1">
                  <c:v>2748</c:v>
                </c:pt>
                <c:pt idx="2">
                  <c:v>4595.8999999999996</c:v>
                </c:pt>
                <c:pt idx="3">
                  <c:v>6801.8</c:v>
                </c:pt>
                <c:pt idx="4">
                  <c:v>8056.5</c:v>
                </c:pt>
                <c:pt idx="5">
                  <c:v>9496.5</c:v>
                </c:pt>
                <c:pt idx="6">
                  <c:v>9218.1</c:v>
                </c:pt>
                <c:pt idx="7">
                  <c:v>8893.4</c:v>
                </c:pt>
                <c:pt idx="8">
                  <c:v>8178.5</c:v>
                </c:pt>
                <c:pt idx="9">
                  <c:v>6640</c:v>
                </c:pt>
                <c:pt idx="10">
                  <c:v>5184.8</c:v>
                </c:pt>
                <c:pt idx="11">
                  <c:v>3885.7</c:v>
                </c:pt>
                <c:pt idx="12">
                  <c:v>2590.5</c:v>
                </c:pt>
                <c:pt idx="13">
                  <c:v>1952.1</c:v>
                </c:pt>
                <c:pt idx="14">
                  <c:v>1406.1</c:v>
                </c:pt>
                <c:pt idx="15">
                  <c:v>1088.5999999999999</c:v>
                </c:pt>
                <c:pt idx="16">
                  <c:v>596.5</c:v>
                </c:pt>
                <c:pt idx="17">
                  <c:v>508.8</c:v>
                </c:pt>
                <c:pt idx="18">
                  <c:v>321</c:v>
                </c:pt>
                <c:pt idx="19">
                  <c:v>207.4</c:v>
                </c:pt>
                <c:pt idx="20">
                  <c:v>115.5</c:v>
                </c:pt>
                <c:pt idx="21">
                  <c:v>185</c:v>
                </c:pt>
                <c:pt idx="22">
                  <c:v>239.8</c:v>
                </c:pt>
                <c:pt idx="23">
                  <c:v>187.1</c:v>
                </c:pt>
                <c:pt idx="24">
                  <c:v>107.2</c:v>
                </c:pt>
                <c:pt idx="25">
                  <c:v>246.2</c:v>
                </c:pt>
                <c:pt idx="26">
                  <c:v>156.9</c:v>
                </c:pt>
                <c:pt idx="27">
                  <c:v>170.7</c:v>
                </c:pt>
                <c:pt idx="28">
                  <c:v>114.4</c:v>
                </c:pt>
                <c:pt idx="29">
                  <c:v>174.4</c:v>
                </c:pt>
                <c:pt idx="30">
                  <c:v>579.70000000000005</c:v>
                </c:pt>
                <c:pt idx="31">
                  <c:v>1443.5</c:v>
                </c:pt>
                <c:pt idx="32">
                  <c:v>1695.7</c:v>
                </c:pt>
                <c:pt idx="33">
                  <c:v>2294.5</c:v>
                </c:pt>
                <c:pt idx="34">
                  <c:v>3910</c:v>
                </c:pt>
                <c:pt idx="35">
                  <c:v>5397.9</c:v>
                </c:pt>
                <c:pt idx="36">
                  <c:v>6417.2</c:v>
                </c:pt>
                <c:pt idx="37">
                  <c:v>6418</c:v>
                </c:pt>
                <c:pt idx="38">
                  <c:v>7969.2</c:v>
                </c:pt>
                <c:pt idx="39">
                  <c:v>8870</c:v>
                </c:pt>
                <c:pt idx="40">
                  <c:v>9017.9</c:v>
                </c:pt>
                <c:pt idx="41">
                  <c:v>8945.7999999999993</c:v>
                </c:pt>
                <c:pt idx="42">
                  <c:v>9594.4</c:v>
                </c:pt>
                <c:pt idx="43">
                  <c:v>9960.7000000000007</c:v>
                </c:pt>
                <c:pt idx="44">
                  <c:v>10371.700000000001</c:v>
                </c:pt>
                <c:pt idx="45">
                  <c:v>9660.7000000000007</c:v>
                </c:pt>
                <c:pt idx="46">
                  <c:v>10335.700000000001</c:v>
                </c:pt>
                <c:pt idx="47">
                  <c:v>8846.4</c:v>
                </c:pt>
                <c:pt idx="48">
                  <c:v>8282.4</c:v>
                </c:pt>
                <c:pt idx="49">
                  <c:v>8033.3</c:v>
                </c:pt>
                <c:pt idx="50">
                  <c:v>6769.2</c:v>
                </c:pt>
                <c:pt idx="51">
                  <c:v>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7D-4383-BFD2-501C4AEB8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51120"/>
        <c:axId val="525154256"/>
      </c:lineChart>
      <c:catAx>
        <c:axId val="52515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4256"/>
        <c:crosses val="autoZero"/>
        <c:auto val="0"/>
        <c:lblAlgn val="ctr"/>
        <c:lblOffset val="100"/>
        <c:tickLblSkip val="153"/>
        <c:tickMarkSkip val="1"/>
        <c:noMultiLvlLbl val="0"/>
      </c:catAx>
      <c:valAx>
        <c:axId val="52515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sales/airplay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11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genuine forecasts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65"/>
                <c:pt idx="0">
                  <c:v>5224.4217589694226</c:v>
                </c:pt>
                <c:pt idx="1">
                  <c:v>10420.095805764095</c:v>
                </c:pt>
                <c:pt idx="2">
                  <c:v>15587.180326494108</c:v>
                </c:pt>
                <c:pt idx="3">
                  <c:v>20725.832636840245</c:v>
                </c:pt>
                <c:pt idx="4">
                  <c:v>25836.209186844131</c:v>
                </c:pt>
                <c:pt idx="5">
                  <c:v>30918.465565670696</c:v>
                </c:pt>
                <c:pt idx="6">
                  <c:v>35972.756506346028</c:v>
                </c:pt>
                <c:pt idx="7">
                  <c:v>40999.235890467557</c:v>
                </c:pt>
                <c:pt idx="8">
                  <c:v>45998.05675288973</c:v>
                </c:pt>
                <c:pt idx="9">
                  <c:v>50969.371286382971</c:v>
                </c:pt>
                <c:pt idx="10">
                  <c:v>55913.330846267076</c:v>
                </c:pt>
                <c:pt idx="11">
                  <c:v>60830.085955019866</c:v>
                </c:pt>
                <c:pt idx="12">
                  <c:v>65719.786306859693</c:v>
                </c:pt>
                <c:pt idx="13">
                  <c:v>70582.580772302666</c:v>
                </c:pt>
                <c:pt idx="14">
                  <c:v>75418.617402695774</c:v>
                </c:pt>
                <c:pt idx="15">
                  <c:v>80228.043434723877</c:v>
                </c:pt>
                <c:pt idx="16">
                  <c:v>85011.005294892748</c:v>
                </c:pt>
                <c:pt idx="17">
                  <c:v>89767.648603987065</c:v>
                </c:pt>
                <c:pt idx="18">
                  <c:v>94498.118181503552</c:v>
                </c:pt>
                <c:pt idx="19">
                  <c:v>99202.558050060892</c:v>
                </c:pt>
                <c:pt idx="20">
                  <c:v>103881.11143978406</c:v>
                </c:pt>
                <c:pt idx="21">
                  <c:v>108533.920792665</c:v>
                </c:pt>
                <c:pt idx="22">
                  <c:v>113161.12776689969</c:v>
                </c:pt>
                <c:pt idx="23">
                  <c:v>117762.87324120097</c:v>
                </c:pt>
                <c:pt idx="24">
                  <c:v>122339.29731908746</c:v>
                </c:pt>
                <c:pt idx="25">
                  <c:v>126890.53933314937</c:v>
                </c:pt>
                <c:pt idx="26">
                  <c:v>131416.73784929057</c:v>
                </c:pt>
                <c:pt idx="27">
                  <c:v>135918.03067094708</c:v>
                </c:pt>
                <c:pt idx="28">
                  <c:v>140394.55484328285</c:v>
                </c:pt>
                <c:pt idx="29">
                  <c:v>144846.44665736225</c:v>
                </c:pt>
                <c:pt idx="30">
                  <c:v>149273.84165429918</c:v>
                </c:pt>
                <c:pt idx="31">
                  <c:v>153676.87462938423</c:v>
                </c:pt>
                <c:pt idx="32">
                  <c:v>158055.67963618806</c:v>
                </c:pt>
                <c:pt idx="33">
                  <c:v>162410.38999064319</c:v>
                </c:pt>
                <c:pt idx="34">
                  <c:v>166741.13827510292</c:v>
                </c:pt>
                <c:pt idx="35">
                  <c:v>171048.05634237741</c:v>
                </c:pt>
                <c:pt idx="36">
                  <c:v>175331.2753197487</c:v>
                </c:pt>
                <c:pt idx="37">
                  <c:v>179590.92561296254</c:v>
                </c:pt>
                <c:pt idx="38">
                  <c:v>183827.13691019849</c:v>
                </c:pt>
                <c:pt idx="39">
                  <c:v>188040.03818601923</c:v>
                </c:pt>
                <c:pt idx="40">
                  <c:v>192229.75770529616</c:v>
                </c:pt>
                <c:pt idx="41">
                  <c:v>196396.42302711552</c:v>
                </c:pt>
                <c:pt idx="42">
                  <c:v>200540.16100866138</c:v>
                </c:pt>
                <c:pt idx="43">
                  <c:v>204661.09780907811</c:v>
                </c:pt>
                <c:pt idx="44">
                  <c:v>208759.35889331135</c:v>
                </c:pt>
                <c:pt idx="45">
                  <c:v>212835.0690359282</c:v>
                </c:pt>
                <c:pt idx="46">
                  <c:v>216888.35232491541</c:v>
                </c:pt>
                <c:pt idx="47">
                  <c:v>220919.33216545792</c:v>
                </c:pt>
                <c:pt idx="48">
                  <c:v>224928.13128369578</c:v>
                </c:pt>
                <c:pt idx="49">
                  <c:v>228914.87173046058</c:v>
                </c:pt>
                <c:pt idx="50">
                  <c:v>232879.67488499157</c:v>
                </c:pt>
                <c:pt idx="51">
                  <c:v>236822.66145863105</c:v>
                </c:pt>
                <c:pt idx="52">
                  <c:v>240743.95149849943</c:v>
                </c:pt>
                <c:pt idx="53">
                  <c:v>244643.6643911502</c:v>
                </c:pt>
                <c:pt idx="54">
                  <c:v>248521.91886620491</c:v>
                </c:pt>
                <c:pt idx="55">
                  <c:v>252378.83299996777</c:v>
                </c:pt>
                <c:pt idx="56">
                  <c:v>256214.52421902039</c:v>
                </c:pt>
                <c:pt idx="57">
                  <c:v>260029.10930379757</c:v>
                </c:pt>
                <c:pt idx="58">
                  <c:v>263822.70439214213</c:v>
                </c:pt>
                <c:pt idx="59">
                  <c:v>267595.42498284113</c:v>
                </c:pt>
                <c:pt idx="60">
                  <c:v>271347.38593914203</c:v>
                </c:pt>
                <c:pt idx="61">
                  <c:v>275078.7014922502</c:v>
                </c:pt>
                <c:pt idx="62">
                  <c:v>278789.48524480656</c:v>
                </c:pt>
                <c:pt idx="63">
                  <c:v>282479.85017434612</c:v>
                </c:pt>
                <c:pt idx="64">
                  <c:v>286149.90863673808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275-4150-B056-18C381D384C3}"/>
            </c:ext>
          </c:extLst>
        </c:ser>
        <c:ser>
          <c:idx val="1"/>
          <c:order val="1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65"/>
                <c:pt idx="0">
                  <c:v>5337.8599834530414</c:v>
                </c:pt>
                <c:pt idx="1">
                  <c:v>10635.213722550718</c:v>
                </c:pt>
                <c:pt idx="2">
                  <c:v>15892.601184708477</c:v>
                </c:pt>
                <c:pt idx="3">
                  <c:v>21110.55207449153</c:v>
                </c:pt>
                <c:pt idx="4">
                  <c:v>26289.58608625942</c:v>
                </c:pt>
                <c:pt idx="5">
                  <c:v>31430.213149191033</c:v>
                </c:pt>
                <c:pt idx="6">
                  <c:v>36532.933664959797</c:v>
                </c:pt>
                <c:pt idx="7">
                  <c:v>41598.238738319917</c:v>
                </c:pt>
                <c:pt idx="8">
                  <c:v>46626.610400853031</c:v>
                </c:pt>
                <c:pt idx="9">
                  <c:v>51618.521828118544</c:v>
                </c:pt>
                <c:pt idx="10">
                  <c:v>56574.437550431008</c:v>
                </c:pt>
                <c:pt idx="11">
                  <c:v>61494.813657491432</c:v>
                </c:pt>
                <c:pt idx="12">
                  <c:v>66380.097997082339</c:v>
                </c:pt>
                <c:pt idx="13">
                  <c:v>71230.730368030068</c:v>
                </c:pt>
                <c:pt idx="14">
                  <c:v>76047.142707627907</c:v>
                </c:pt>
                <c:pt idx="15">
                  <c:v>80829.759273713717</c:v>
                </c:pt>
                <c:pt idx="16">
                  <c:v>85578.996821573106</c:v>
                </c:pt>
                <c:pt idx="17">
                  <c:v>90295.264775854594</c:v>
                </c:pt>
                <c:pt idx="18">
                  <c:v>94978.965397647946</c:v>
                </c:pt>
                <c:pt idx="19">
                  <c:v>99630.493946900606</c:v>
                </c:pt>
                <c:pt idx="20">
                  <c:v>104250.23884031737</c:v>
                </c:pt>
                <c:pt idx="21">
                  <c:v>108838.58180489393</c:v>
                </c:pt>
                <c:pt idx="22">
                  <c:v>113395.89802722905</c:v>
                </c:pt>
                <c:pt idx="23">
                  <c:v>117922.55629874914</c:v>
                </c:pt>
                <c:pt idx="24">
                  <c:v>122418.91915698122</c:v>
                </c:pt>
                <c:pt idx="25">
                  <c:v>126885.34302299759</c:v>
                </c:pt>
                <c:pt idx="26">
                  <c:v>131322.17833515958</c:v>
                </c:pt>
                <c:pt idx="27">
                  <c:v>135729.76967927342</c:v>
                </c:pt>
                <c:pt idx="28">
                  <c:v>140108.45591527323</c:v>
                </c:pt>
                <c:pt idx="29">
                  <c:v>144458.57030054598</c:v>
                </c:pt>
                <c:pt idx="30">
                  <c:v>148780.44060999496</c:v>
                </c:pt>
                <c:pt idx="31">
                  <c:v>153074.38925294904</c:v>
                </c:pt>
                <c:pt idx="32">
                  <c:v>157340.73338701771</c:v>
                </c:pt>
                <c:pt idx="33">
                  <c:v>161579.78502897974</c:v>
                </c:pt>
                <c:pt idx="34">
                  <c:v>165791.85116280272</c:v>
                </c:pt>
                <c:pt idx="35">
                  <c:v>170644.09835148463</c:v>
                </c:pt>
                <c:pt idx="36">
                  <c:v>175460.90841741636</c:v>
                </c:pt>
                <c:pt idx="37">
                  <c:v>180242.73609641616</c:v>
                </c:pt>
                <c:pt idx="38">
                  <c:v>184990.02780267669</c:v>
                </c:pt>
                <c:pt idx="39">
                  <c:v>189055.42271100107</c:v>
                </c:pt>
                <c:pt idx="40">
                  <c:v>193095.75015619418</c:v>
                </c:pt>
                <c:pt idx="41">
                  <c:v>197111.28195723804</c:v>
                </c:pt>
                <c:pt idx="42">
                  <c:v>201102.28572613787</c:v>
                </c:pt>
                <c:pt idx="43">
                  <c:v>205069.02495234559</c:v>
                </c:pt>
                <c:pt idx="44">
                  <c:v>209011.75908510594</c:v>
                </c:pt>
                <c:pt idx="45">
                  <c:v>212930.74361378362</c:v>
                </c:pt>
                <c:pt idx="46">
                  <c:v>216826.23014623381</c:v>
                </c:pt>
                <c:pt idx="47">
                  <c:v>220698.46648526614</c:v>
                </c:pt>
                <c:pt idx="48">
                  <c:v>224547.6967032649</c:v>
                </c:pt>
                <c:pt idx="49">
                  <c:v>228374.16121501286</c:v>
                </c:pt>
                <c:pt idx="50">
                  <c:v>232178.09684876766</c:v>
                </c:pt>
                <c:pt idx="51">
                  <c:v>235959.73691564874</c:v>
                </c:pt>
                <c:pt idx="52">
                  <c:v>239719.31127737579</c:v>
                </c:pt>
                <c:pt idx="53">
                  <c:v>243457.0464124034</c:v>
                </c:pt>
                <c:pt idx="54">
                  <c:v>247173.16548050562</c:v>
                </c:pt>
                <c:pt idx="55">
                  <c:v>250867.88838584229</c:v>
                </c:pt>
                <c:pt idx="56">
                  <c:v>254541.43183855992</c:v>
                </c:pt>
                <c:pt idx="57">
                  <c:v>258194.00941495819</c:v>
                </c:pt>
                <c:pt idx="58">
                  <c:v>261825.83161626881</c:v>
                </c:pt>
                <c:pt idx="59">
                  <c:v>265437.10592608119</c:v>
                </c:pt>
                <c:pt idx="60">
                  <c:v>269028.03686644981</c:v>
                </c:pt>
                <c:pt idx="61">
                  <c:v>272598.82605272526</c:v>
                </c:pt>
                <c:pt idx="62">
                  <c:v>276149.67224713636</c:v>
                </c:pt>
                <c:pt idx="63">
                  <c:v>279680.77141116234</c:v>
                </c:pt>
                <c:pt idx="64">
                  <c:v>283192.31675672519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275-4150-B056-18C381D384C3}"/>
            </c:ext>
          </c:extLst>
        </c:ser>
        <c:ser>
          <c:idx val="2"/>
          <c:order val="2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5250</c:v>
                </c:pt>
                <c:pt idx="1">
                  <c:v>10732</c:v>
                </c:pt>
                <c:pt idx="2">
                  <c:v>15712</c:v>
                </c:pt>
                <c:pt idx="3">
                  <c:v>21229</c:v>
                </c:pt>
                <c:pt idx="4">
                  <c:v>27792</c:v>
                </c:pt>
                <c:pt idx="5">
                  <c:v>34347</c:v>
                </c:pt>
                <c:pt idx="6">
                  <c:v>40760</c:v>
                </c:pt>
                <c:pt idx="7">
                  <c:v>47291</c:v>
                </c:pt>
                <c:pt idx="8">
                  <c:v>54166</c:v>
                </c:pt>
                <c:pt idx="9">
                  <c:v>61731</c:v>
                </c:pt>
                <c:pt idx="10">
                  <c:v>69626</c:v>
                </c:pt>
                <c:pt idx="11">
                  <c:v>77164</c:v>
                </c:pt>
                <c:pt idx="12">
                  <c:v>82460</c:v>
                </c:pt>
                <c:pt idx="13">
                  <c:v>87269</c:v>
                </c:pt>
                <c:pt idx="14">
                  <c:v>91423</c:v>
                </c:pt>
                <c:pt idx="15">
                  <c:v>96153</c:v>
                </c:pt>
                <c:pt idx="16">
                  <c:v>100288</c:v>
                </c:pt>
                <c:pt idx="17">
                  <c:v>104203</c:v>
                </c:pt>
                <c:pt idx="18">
                  <c:v>107610</c:v>
                </c:pt>
                <c:pt idx="19">
                  <c:v>110925</c:v>
                </c:pt>
                <c:pt idx="20">
                  <c:v>114171</c:v>
                </c:pt>
                <c:pt idx="21">
                  <c:v>116827</c:v>
                </c:pt>
                <c:pt idx="22">
                  <c:v>119051</c:v>
                </c:pt>
                <c:pt idx="23">
                  <c:v>121375</c:v>
                </c:pt>
                <c:pt idx="24">
                  <c:v>123569</c:v>
                </c:pt>
                <c:pt idx="25">
                  <c:v>125746</c:v>
                </c:pt>
                <c:pt idx="26">
                  <c:v>128112</c:v>
                </c:pt>
                <c:pt idx="27">
                  <c:v>130514</c:v>
                </c:pt>
                <c:pt idx="28">
                  <c:v>132999</c:v>
                </c:pt>
                <c:pt idx="29">
                  <c:v>135587</c:v>
                </c:pt>
                <c:pt idx="30">
                  <c:v>138040</c:v>
                </c:pt>
                <c:pt idx="31">
                  <c:v>140209</c:v>
                </c:pt>
                <c:pt idx="32">
                  <c:v>142449</c:v>
                </c:pt>
                <c:pt idx="33">
                  <c:v>145039</c:v>
                </c:pt>
                <c:pt idx="34">
                  <c:v>147518</c:v>
                </c:pt>
                <c:pt idx="35">
                  <c:v>150496</c:v>
                </c:pt>
                <c:pt idx="36">
                  <c:v>154663</c:v>
                </c:pt>
                <c:pt idx="37">
                  <c:v>162888</c:v>
                </c:pt>
                <c:pt idx="38">
                  <c:v>170390</c:v>
                </c:pt>
                <c:pt idx="39">
                  <c:v>175357</c:v>
                </c:pt>
                <c:pt idx="40">
                  <c:v>179640</c:v>
                </c:pt>
                <c:pt idx="41">
                  <c:v>184334</c:v>
                </c:pt>
                <c:pt idx="42">
                  <c:v>189364</c:v>
                </c:pt>
                <c:pt idx="43">
                  <c:v>194944</c:v>
                </c:pt>
                <c:pt idx="44">
                  <c:v>201877</c:v>
                </c:pt>
                <c:pt idx="45">
                  <c:v>210844</c:v>
                </c:pt>
                <c:pt idx="46">
                  <c:v>220287</c:v>
                </c:pt>
                <c:pt idx="47">
                  <c:v>229298</c:v>
                </c:pt>
                <c:pt idx="48">
                  <c:v>239323</c:v>
                </c:pt>
                <c:pt idx="49">
                  <c:v>249924</c:v>
                </c:pt>
                <c:pt idx="50">
                  <c:v>261007</c:v>
                </c:pt>
                <c:pt idx="51">
                  <c:v>272143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cum. sales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275-4150-B056-18C381D38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51512"/>
        <c:axId val="525153472"/>
      </c:lineChart>
      <c:catAx>
        <c:axId val="52515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3472"/>
        <c:crosses val="autoZero"/>
        <c:auto val="0"/>
        <c:lblAlgn val="ctr"/>
        <c:lblOffset val="100"/>
        <c:tickLblSkip val="192"/>
        <c:tickMarkSkip val="1"/>
        <c:noMultiLvlLbl val="0"/>
      </c:catAx>
      <c:valAx>
        <c:axId val="525153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cum. sales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15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early projections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5250</c:v>
                </c:pt>
                <c:pt idx="1">
                  <c:v>10732</c:v>
                </c:pt>
                <c:pt idx="2">
                  <c:v>15712</c:v>
                </c:pt>
                <c:pt idx="3">
                  <c:v>21229</c:v>
                </c:pt>
                <c:pt idx="4">
                  <c:v>27792</c:v>
                </c:pt>
                <c:pt idx="5">
                  <c:v>34347</c:v>
                </c:pt>
                <c:pt idx="6">
                  <c:v>40760</c:v>
                </c:pt>
                <c:pt idx="7">
                  <c:v>47291</c:v>
                </c:pt>
                <c:pt idx="8">
                  <c:v>54166</c:v>
                </c:pt>
                <c:pt idx="9">
                  <c:v>61731</c:v>
                </c:pt>
                <c:pt idx="10">
                  <c:v>69626</c:v>
                </c:pt>
                <c:pt idx="11">
                  <c:v>77164</c:v>
                </c:pt>
                <c:pt idx="12">
                  <c:v>82460</c:v>
                </c:pt>
                <c:pt idx="13">
                  <c:v>87269</c:v>
                </c:pt>
                <c:pt idx="14">
                  <c:v>91423</c:v>
                </c:pt>
                <c:pt idx="15">
                  <c:v>96153</c:v>
                </c:pt>
                <c:pt idx="16">
                  <c:v>100288</c:v>
                </c:pt>
                <c:pt idx="17">
                  <c:v>104203</c:v>
                </c:pt>
                <c:pt idx="18">
                  <c:v>107610</c:v>
                </c:pt>
                <c:pt idx="19">
                  <c:v>110925</c:v>
                </c:pt>
                <c:pt idx="20">
                  <c:v>114171</c:v>
                </c:pt>
                <c:pt idx="21">
                  <c:v>116827</c:v>
                </c:pt>
                <c:pt idx="22">
                  <c:v>119051</c:v>
                </c:pt>
                <c:pt idx="23">
                  <c:v>121375</c:v>
                </c:pt>
                <c:pt idx="24">
                  <c:v>123569</c:v>
                </c:pt>
                <c:pt idx="25">
                  <c:v>125746</c:v>
                </c:pt>
                <c:pt idx="26">
                  <c:v>128112</c:v>
                </c:pt>
                <c:pt idx="27">
                  <c:v>130514</c:v>
                </c:pt>
                <c:pt idx="28">
                  <c:v>132999</c:v>
                </c:pt>
                <c:pt idx="29">
                  <c:v>135587</c:v>
                </c:pt>
                <c:pt idx="30">
                  <c:v>138040</c:v>
                </c:pt>
                <c:pt idx="31">
                  <c:v>140209</c:v>
                </c:pt>
                <c:pt idx="32">
                  <c:v>142449</c:v>
                </c:pt>
                <c:pt idx="33">
                  <c:v>145039</c:v>
                </c:pt>
                <c:pt idx="34">
                  <c:v>147518</c:v>
                </c:pt>
                <c:pt idx="35">
                  <c:v>150496</c:v>
                </c:pt>
                <c:pt idx="36">
                  <c:v>154663</c:v>
                </c:pt>
                <c:pt idx="37">
                  <c:v>162888</c:v>
                </c:pt>
                <c:pt idx="38">
                  <c:v>170390</c:v>
                </c:pt>
                <c:pt idx="39">
                  <c:v>175357</c:v>
                </c:pt>
                <c:pt idx="40">
                  <c:v>179640</c:v>
                </c:pt>
                <c:pt idx="41">
                  <c:v>184334</c:v>
                </c:pt>
                <c:pt idx="42">
                  <c:v>189364</c:v>
                </c:pt>
                <c:pt idx="43">
                  <c:v>194944</c:v>
                </c:pt>
                <c:pt idx="44">
                  <c:v>201877</c:v>
                </c:pt>
                <c:pt idx="45">
                  <c:v>210844</c:v>
                </c:pt>
                <c:pt idx="46">
                  <c:v>220287</c:v>
                </c:pt>
                <c:pt idx="47">
                  <c:v>229298</c:v>
                </c:pt>
                <c:pt idx="48">
                  <c:v>239323</c:v>
                </c:pt>
                <c:pt idx="49">
                  <c:v>249924</c:v>
                </c:pt>
                <c:pt idx="50">
                  <c:v>261007</c:v>
                </c:pt>
                <c:pt idx="51">
                  <c:v>272143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cum. sales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5DE-4AC6-AD30-DDB470760866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6205.5970060675982</c:v>
                </c:pt>
                <c:pt idx="1">
                  <c:v>12398.357534068038</c:v>
                </c:pt>
                <c:pt idx="2">
                  <c:v>18578.30813667105</c:v>
                </c:pt>
                <c:pt idx="3">
                  <c:v>24745.475311621969</c:v>
                </c:pt>
                <c:pt idx="4">
                  <c:v>30899.885501853631</c:v>
                </c:pt>
                <c:pt idx="5">
                  <c:v>37041.565095601967</c:v>
                </c:pt>
                <c:pt idx="6">
                  <c:v>43170.540426517247</c:v>
                </c:pt>
                <c:pt idx="7">
                  <c:v>49286.837773777959</c:v>
                </c:pt>
                <c:pt idx="8">
                  <c:v>55390.483362203093</c:v>
                </c:pt>
                <c:pt idx="9">
                  <c:v>61481.503362365023</c:v>
                </c:pt>
                <c:pt idx="10">
                  <c:v>67559.923890701422</c:v>
                </c:pt>
                <c:pt idx="11">
                  <c:v>73625.771009626857</c:v>
                </c:pt>
                <c:pt idx="12">
                  <c:v>79679.070727645681</c:v>
                </c:pt>
                <c:pt idx="13">
                  <c:v>85719.848999461945</c:v>
                </c:pt>
                <c:pt idx="14">
                  <c:v>91748.13172609231</c:v>
                </c:pt>
                <c:pt idx="15">
                  <c:v>97763.944754976299</c:v>
                </c:pt>
                <c:pt idx="16">
                  <c:v>103767.31388008619</c:v>
                </c:pt>
                <c:pt idx="17">
                  <c:v>109758.26484203999</c:v>
                </c:pt>
                <c:pt idx="18">
                  <c:v>115736.82332820923</c:v>
                </c:pt>
                <c:pt idx="19">
                  <c:v>121703.01497283098</c:v>
                </c:pt>
                <c:pt idx="20">
                  <c:v>127656.86535711707</c:v>
                </c:pt>
                <c:pt idx="21">
                  <c:v>133598.40000936363</c:v>
                </c:pt>
                <c:pt idx="22">
                  <c:v>139527.64440506004</c:v>
                </c:pt>
                <c:pt idx="23">
                  <c:v>145444.62396699988</c:v>
                </c:pt>
                <c:pt idx="24">
                  <c:v>151349.36406538801</c:v>
                </c:pt>
                <c:pt idx="25">
                  <c:v>157241.89001795073</c:v>
                </c:pt>
                <c:pt idx="26">
                  <c:v>163122.22709004386</c:v>
                </c:pt>
                <c:pt idx="27">
                  <c:v>168990.40049476034</c:v>
                </c:pt>
                <c:pt idx="28">
                  <c:v>174846.43539304013</c:v>
                </c:pt>
                <c:pt idx="29">
                  <c:v>180690.35689377555</c:v>
                </c:pt>
                <c:pt idx="30">
                  <c:v>186522.19005392145</c:v>
                </c:pt>
                <c:pt idx="31">
                  <c:v>192341.95987860113</c:v>
                </c:pt>
                <c:pt idx="32">
                  <c:v>198149.69132121396</c:v>
                </c:pt>
                <c:pt idx="33">
                  <c:v>203945.40928354289</c:v>
                </c:pt>
                <c:pt idx="34">
                  <c:v>209729.1386158604</c:v>
                </c:pt>
                <c:pt idx="35">
                  <c:v>215500.90411703481</c:v>
                </c:pt>
                <c:pt idx="36">
                  <c:v>221260.73053463778</c:v>
                </c:pt>
                <c:pt idx="37">
                  <c:v>227008.64256505028</c:v>
                </c:pt>
                <c:pt idx="38">
                  <c:v>232744.6648535667</c:v>
                </c:pt>
                <c:pt idx="39">
                  <c:v>238468.82199450338</c:v>
                </c:pt>
                <c:pt idx="40">
                  <c:v>244181.1385313012</c:v>
                </c:pt>
                <c:pt idx="41">
                  <c:v>249881.63895663273</c:v>
                </c:pt>
                <c:pt idx="42">
                  <c:v>255570.34771250674</c:v>
                </c:pt>
                <c:pt idx="43">
                  <c:v>261247.28919037309</c:v>
                </c:pt>
                <c:pt idx="44">
                  <c:v>266912.48773122631</c:v>
                </c:pt>
                <c:pt idx="45">
                  <c:v>272565.96762571164</c:v>
                </c:pt>
                <c:pt idx="46">
                  <c:v>278207.75311422796</c:v>
                </c:pt>
                <c:pt idx="47">
                  <c:v>283837.86838703218</c:v>
                </c:pt>
                <c:pt idx="48">
                  <c:v>289456.33758434275</c:v>
                </c:pt>
                <c:pt idx="49">
                  <c:v>295063.18479644344</c:v>
                </c:pt>
                <c:pt idx="50">
                  <c:v>300658.43406378658</c:v>
                </c:pt>
                <c:pt idx="51">
                  <c:v>306242.10937709583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5DE-4AC6-AD30-DDB470760866}"/>
            </c:ext>
          </c:extLst>
        </c:ser>
        <c:ser>
          <c:idx val="2"/>
          <c:order val="2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6236.3185158423876</c:v>
                </c:pt>
                <c:pt idx="1">
                  <c:v>12456.105476353119</c:v>
                </c:pt>
                <c:pt idx="2">
                  <c:v>18659.414150744902</c:v>
                </c:pt>
                <c:pt idx="3">
                  <c:v>24846.297606183398</c:v>
                </c:pt>
                <c:pt idx="4">
                  <c:v>31016.80870865786</c:v>
                </c:pt>
                <c:pt idx="5">
                  <c:v>37171.000123869424</c:v>
                </c:pt>
                <c:pt idx="6">
                  <c:v>43308.924318095407</c:v>
                </c:pt>
                <c:pt idx="7">
                  <c:v>49430.63355905997</c:v>
                </c:pt>
                <c:pt idx="8">
                  <c:v>55536.179916802372</c:v>
                </c:pt>
                <c:pt idx="9">
                  <c:v>61625.615264532033</c:v>
                </c:pt>
                <c:pt idx="10">
                  <c:v>67698.991279486756</c:v>
                </c:pt>
                <c:pt idx="11">
                  <c:v>73756.359443787107</c:v>
                </c:pt>
                <c:pt idx="12">
                  <c:v>79797.771045275076</c:v>
                </c:pt>
                <c:pt idx="13">
                  <c:v>85823.277178370685</c:v>
                </c:pt>
                <c:pt idx="14">
                  <c:v>91832.928744896344</c:v>
                </c:pt>
                <c:pt idx="15">
                  <c:v>97826.776454923878</c:v>
                </c:pt>
                <c:pt idx="16">
                  <c:v>103804.87082759848</c:v>
                </c:pt>
                <c:pt idx="17">
                  <c:v>109767.26219197208</c:v>
                </c:pt>
                <c:pt idx="18">
                  <c:v>115714.00068781502</c:v>
                </c:pt>
                <c:pt idx="19">
                  <c:v>121645.13626644868</c:v>
                </c:pt>
                <c:pt idx="20">
                  <c:v>127560.71869154894</c:v>
                </c:pt>
                <c:pt idx="21">
                  <c:v>133460.79753996443</c:v>
                </c:pt>
                <c:pt idx="22">
                  <c:v>139345.42220251821</c:v>
                </c:pt>
                <c:pt idx="23">
                  <c:v>145214.64188481527</c:v>
                </c:pt>
                <c:pt idx="24">
                  <c:v>151068.50560803665</c:v>
                </c:pt>
                <c:pt idx="25">
                  <c:v>156907.06220974037</c:v>
                </c:pt>
                <c:pt idx="26">
                  <c:v>162730.36034464737</c:v>
                </c:pt>
                <c:pt idx="27">
                  <c:v>168538.44848542986</c:v>
                </c:pt>
                <c:pt idx="28">
                  <c:v>174331.37492349805</c:v>
                </c:pt>
                <c:pt idx="29">
                  <c:v>180109.18776977746</c:v>
                </c:pt>
                <c:pt idx="30">
                  <c:v>185871.93495548383</c:v>
                </c:pt>
                <c:pt idx="31">
                  <c:v>191619.66423289722</c:v>
                </c:pt>
                <c:pt idx="32">
                  <c:v>197352.42317613267</c:v>
                </c:pt>
                <c:pt idx="33">
                  <c:v>203070.25918189669</c:v>
                </c:pt>
                <c:pt idx="34">
                  <c:v>208773.21947025752</c:v>
                </c:pt>
                <c:pt idx="35">
                  <c:v>214461.35108539666</c:v>
                </c:pt>
                <c:pt idx="36">
                  <c:v>220134.70089636612</c:v>
                </c:pt>
                <c:pt idx="37">
                  <c:v>225793.31559783532</c:v>
                </c:pt>
                <c:pt idx="38">
                  <c:v>231437.24171083735</c:v>
                </c:pt>
                <c:pt idx="39">
                  <c:v>237066.52558351649</c:v>
                </c:pt>
                <c:pt idx="40">
                  <c:v>242681.21339185978</c:v>
                </c:pt>
                <c:pt idx="41">
                  <c:v>248281.35114044035</c:v>
                </c:pt>
                <c:pt idx="42">
                  <c:v>253866.98466314361</c:v>
                </c:pt>
                <c:pt idx="43">
                  <c:v>259438.15962389749</c:v>
                </c:pt>
                <c:pt idx="44">
                  <c:v>264994.92151739931</c:v>
                </c:pt>
                <c:pt idx="45">
                  <c:v>270537.31566983397</c:v>
                </c:pt>
                <c:pt idx="46">
                  <c:v>276065.38723959605</c:v>
                </c:pt>
                <c:pt idx="47">
                  <c:v>281579.18121799931</c:v>
                </c:pt>
                <c:pt idx="48">
                  <c:v>287078.74242999242</c:v>
                </c:pt>
                <c:pt idx="49">
                  <c:v>292564.11553486239</c:v>
                </c:pt>
                <c:pt idx="50">
                  <c:v>298035.34502694273</c:v>
                </c:pt>
                <c:pt idx="51">
                  <c:v>303492.47523631272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D5DE-4AC6-AD30-DDB47076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153080"/>
        <c:axId val="525151904"/>
      </c:lineChart>
      <c:catAx>
        <c:axId val="52515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1904"/>
        <c:crosses val="autoZero"/>
        <c:auto val="0"/>
        <c:lblAlgn val="ctr"/>
        <c:lblOffset val="100"/>
        <c:tickLblSkip val="153"/>
        <c:tickMarkSkip val="1"/>
        <c:noMultiLvlLbl val="0"/>
      </c:catAx>
      <c:valAx>
        <c:axId val="525151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cum. sales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30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model fit and validated forecast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5250</c:v>
                </c:pt>
                <c:pt idx="1">
                  <c:v>10732</c:v>
                </c:pt>
                <c:pt idx="2">
                  <c:v>15712</c:v>
                </c:pt>
                <c:pt idx="3">
                  <c:v>21229</c:v>
                </c:pt>
                <c:pt idx="4">
                  <c:v>27792</c:v>
                </c:pt>
                <c:pt idx="5">
                  <c:v>34347</c:v>
                </c:pt>
                <c:pt idx="6">
                  <c:v>40760</c:v>
                </c:pt>
                <c:pt idx="7">
                  <c:v>47291</c:v>
                </c:pt>
                <c:pt idx="8">
                  <c:v>54166</c:v>
                </c:pt>
                <c:pt idx="9">
                  <c:v>61731</c:v>
                </c:pt>
                <c:pt idx="10">
                  <c:v>69626</c:v>
                </c:pt>
                <c:pt idx="11">
                  <c:v>77164</c:v>
                </c:pt>
                <c:pt idx="12">
                  <c:v>82460</c:v>
                </c:pt>
                <c:pt idx="13">
                  <c:v>87269</c:v>
                </c:pt>
                <c:pt idx="14">
                  <c:v>91423</c:v>
                </c:pt>
                <c:pt idx="15">
                  <c:v>96153</c:v>
                </c:pt>
                <c:pt idx="16">
                  <c:v>100288</c:v>
                </c:pt>
                <c:pt idx="17">
                  <c:v>104203</c:v>
                </c:pt>
                <c:pt idx="18">
                  <c:v>107610</c:v>
                </c:pt>
                <c:pt idx="19">
                  <c:v>110925</c:v>
                </c:pt>
                <c:pt idx="20">
                  <c:v>114171</c:v>
                </c:pt>
                <c:pt idx="21">
                  <c:v>116827</c:v>
                </c:pt>
                <c:pt idx="22">
                  <c:v>119051</c:v>
                </c:pt>
                <c:pt idx="23">
                  <c:v>121375</c:v>
                </c:pt>
                <c:pt idx="24">
                  <c:v>123569</c:v>
                </c:pt>
                <c:pt idx="25">
                  <c:v>125746</c:v>
                </c:pt>
                <c:pt idx="26">
                  <c:v>128112</c:v>
                </c:pt>
                <c:pt idx="27">
                  <c:v>130514</c:v>
                </c:pt>
                <c:pt idx="28">
                  <c:v>132999</c:v>
                </c:pt>
                <c:pt idx="29">
                  <c:v>135587</c:v>
                </c:pt>
                <c:pt idx="30">
                  <c:v>138040</c:v>
                </c:pt>
                <c:pt idx="31">
                  <c:v>140209</c:v>
                </c:pt>
                <c:pt idx="32">
                  <c:v>142449</c:v>
                </c:pt>
                <c:pt idx="33">
                  <c:v>145039</c:v>
                </c:pt>
                <c:pt idx="34">
                  <c:v>147518</c:v>
                </c:pt>
                <c:pt idx="35">
                  <c:v>150496</c:v>
                </c:pt>
                <c:pt idx="36">
                  <c:v>154663</c:v>
                </c:pt>
                <c:pt idx="37">
                  <c:v>162888</c:v>
                </c:pt>
                <c:pt idx="38">
                  <c:v>170390</c:v>
                </c:pt>
                <c:pt idx="39">
                  <c:v>175357</c:v>
                </c:pt>
                <c:pt idx="40">
                  <c:v>179640</c:v>
                </c:pt>
                <c:pt idx="41">
                  <c:v>184334</c:v>
                </c:pt>
                <c:pt idx="42">
                  <c:v>189364</c:v>
                </c:pt>
                <c:pt idx="43">
                  <c:v>194944</c:v>
                </c:pt>
                <c:pt idx="44">
                  <c:v>201877</c:v>
                </c:pt>
                <c:pt idx="45">
                  <c:v>210844</c:v>
                </c:pt>
                <c:pt idx="46">
                  <c:v>220287</c:v>
                </c:pt>
                <c:pt idx="47">
                  <c:v>229298</c:v>
                </c:pt>
                <c:pt idx="48">
                  <c:v>239323</c:v>
                </c:pt>
                <c:pt idx="49">
                  <c:v>249924</c:v>
                </c:pt>
                <c:pt idx="50">
                  <c:v>261007</c:v>
                </c:pt>
                <c:pt idx="51">
                  <c:v>272143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cum. sales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38B-484B-BA5D-58C9FD417D71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7344.335729028825</c:v>
                </c:pt>
                <c:pt idx="1">
                  <c:v>14436.551199097725</c:v>
                </c:pt>
                <c:pt idx="2">
                  <c:v>21285.301328408012</c:v>
                </c:pt>
                <c:pt idx="3">
                  <c:v>27898.943924530697</c:v>
                </c:pt>
                <c:pt idx="4">
                  <c:v>34285.549883777916</c:v>
                </c:pt>
                <c:pt idx="5">
                  <c:v>40452.913040445157</c:v>
                </c:pt>
                <c:pt idx="6">
                  <c:v>46408.559677943333</c:v>
                </c:pt>
                <c:pt idx="7">
                  <c:v>52159.757713427702</c:v>
                </c:pt>
                <c:pt idx="8">
                  <c:v>57713.525567131976</c:v>
                </c:pt>
                <c:pt idx="9">
                  <c:v>63076.64072723117</c:v>
                </c:pt>
                <c:pt idx="10">
                  <c:v>68255.648020685359</c:v>
                </c:pt>
                <c:pt idx="11">
                  <c:v>73256.86760015742</c:v>
                </c:pt>
                <c:pt idx="12">
                  <c:v>78086.402656751801</c:v>
                </c:pt>
                <c:pt idx="13">
                  <c:v>82750.146867985968</c:v>
                </c:pt>
                <c:pt idx="14">
                  <c:v>87253.791590084365</c:v>
                </c:pt>
                <c:pt idx="15">
                  <c:v>91602.832803371042</c:v>
                </c:pt>
                <c:pt idx="16">
                  <c:v>95802.577819237515</c:v>
                </c:pt>
                <c:pt idx="17">
                  <c:v>99858.151756870066</c:v>
                </c:pt>
                <c:pt idx="18">
                  <c:v>103774.50379764057</c:v>
                </c:pt>
                <c:pt idx="19">
                  <c:v>107556.41322479326</c:v>
                </c:pt>
                <c:pt idx="20">
                  <c:v>111208.4952557979</c:v>
                </c:pt>
                <c:pt idx="21">
                  <c:v>114735.20667448692</c:v>
                </c:pt>
                <c:pt idx="22">
                  <c:v>118140.85126984945</c:v>
                </c:pt>
                <c:pt idx="23">
                  <c:v>121429.58508811954</c:v>
                </c:pt>
                <c:pt idx="24">
                  <c:v>124605.42150456809</c:v>
                </c:pt>
                <c:pt idx="25">
                  <c:v>127672.23612118732</c:v>
                </c:pt>
                <c:pt idx="26">
                  <c:v>130633.77149624519</c:v>
                </c:pt>
                <c:pt idx="27">
                  <c:v>133493.641711481</c:v>
                </c:pt>
                <c:pt idx="28">
                  <c:v>136255.33678251592</c:v>
                </c:pt>
                <c:pt idx="29">
                  <c:v>138922.22691786065</c:v>
                </c:pt>
                <c:pt idx="30">
                  <c:v>141497.56663171755</c:v>
                </c:pt>
                <c:pt idx="31">
                  <c:v>143984.49871559627</c:v>
                </c:pt>
                <c:pt idx="32">
                  <c:v>146386.05807358978</c:v>
                </c:pt>
                <c:pt idx="33">
                  <c:v>148705.17542599089</c:v>
                </c:pt>
                <c:pt idx="34">
                  <c:v>150944.68088576914</c:v>
                </c:pt>
                <c:pt idx="35">
                  <c:v>153128.47144011562</c:v>
                </c:pt>
                <c:pt idx="36">
                  <c:v>155236.56203205764</c:v>
                </c:pt>
                <c:pt idx="37">
                  <c:v>157271.57676137282</c:v>
                </c:pt>
                <c:pt idx="38">
                  <c:v>159236.04876478645</c:v>
                </c:pt>
                <c:pt idx="39">
                  <c:v>161114.04480952566</c:v>
                </c:pt>
                <c:pt idx="40">
                  <c:v>162927.57200825959</c:v>
                </c:pt>
                <c:pt idx="41">
                  <c:v>164678.8434817864</c:v>
                </c:pt>
                <c:pt idx="42">
                  <c:v>166369.99637771747</c:v>
                </c:pt>
                <c:pt idx="43">
                  <c:v>168003.09447852554</c:v>
                </c:pt>
                <c:pt idx="44">
                  <c:v>169580.13072006224</c:v>
                </c:pt>
                <c:pt idx="45">
                  <c:v>171103.02962361835</c:v>
                </c:pt>
                <c:pt idx="46">
                  <c:v>172573.64964449525</c:v>
                </c:pt>
                <c:pt idx="47">
                  <c:v>173993.78543995344</c:v>
                </c:pt>
                <c:pt idx="48">
                  <c:v>175365.17005930538</c:v>
                </c:pt>
                <c:pt idx="49">
                  <c:v>176689.47705882601</c:v>
                </c:pt>
                <c:pt idx="50">
                  <c:v>177968.32254406132</c:v>
                </c:pt>
                <c:pt idx="51">
                  <c:v>179203.26714202741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38B-484B-BA5D-58C9FD417D71}"/>
            </c:ext>
          </c:extLst>
        </c:ser>
        <c:ser>
          <c:idx val="2"/>
          <c:order val="2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8499.3219409211779</c:v>
                </c:pt>
                <c:pt idx="1">
                  <c:v>16404.804123137495</c:v>
                </c:pt>
                <c:pt idx="2">
                  <c:v>23792.754684577423</c:v>
                </c:pt>
                <c:pt idx="3">
                  <c:v>30725.730351800816</c:v>
                </c:pt>
                <c:pt idx="4">
                  <c:v>37255.646350869756</c:v>
                </c:pt>
                <c:pt idx="5">
                  <c:v>43426.055223524942</c:v>
                </c:pt>
                <c:pt idx="6">
                  <c:v>49273.847370987503</c:v>
                </c:pt>
                <c:pt idx="7">
                  <c:v>54830.540786694248</c:v>
                </c:pt>
                <c:pt idx="8">
                  <c:v>60123.273491882399</c:v>
                </c:pt>
                <c:pt idx="9">
                  <c:v>65175.577222763903</c:v>
                </c:pt>
                <c:pt idx="10">
                  <c:v>70007.987739005519</c:v>
                </c:pt>
                <c:pt idx="11">
                  <c:v>74638.53144247079</c:v>
                </c:pt>
                <c:pt idx="12">
                  <c:v>79083.117190512858</c:v>
                </c:pt>
                <c:pt idx="13">
                  <c:v>83355.854617961581</c:v>
                </c:pt>
                <c:pt idx="14">
                  <c:v>87469.314896583499</c:v>
                </c:pt>
                <c:pt idx="15">
                  <c:v>91434.745975696569</c:v>
                </c:pt>
                <c:pt idx="16">
                  <c:v>95262.251508608126</c:v>
                </c:pt>
                <c:pt idx="17">
                  <c:v>98960.940570115621</c:v>
                </c:pt>
                <c:pt idx="18">
                  <c:v>102539.05370062744</c:v>
                </c:pt>
                <c:pt idx="19">
                  <c:v>106004.06962679887</c:v>
                </c:pt>
                <c:pt idx="20">
                  <c:v>109362.7961043987</c:v>
                </c:pt>
                <c:pt idx="21">
                  <c:v>112621.44763344251</c:v>
                </c:pt>
                <c:pt idx="22">
                  <c:v>115785.71225590339</c:v>
                </c:pt>
                <c:pt idx="23">
                  <c:v>118860.80922427788</c:v>
                </c:pt>
                <c:pt idx="24">
                  <c:v>121851.53899685852</c:v>
                </c:pt>
                <c:pt idx="25">
                  <c:v>124762.32675190546</c:v>
                </c:pt>
                <c:pt idx="26">
                  <c:v>127597.26040240616</c:v>
                </c:pt>
                <c:pt idx="27">
                  <c:v>130360.12392403407</c:v>
                </c:pt>
                <c:pt idx="28">
                  <c:v>133054.42667229407</c:v>
                </c:pt>
                <c:pt idx="29">
                  <c:v>135683.42925384446</c:v>
                </c:pt>
                <c:pt idx="30">
                  <c:v>138250.16642633482</c:v>
                </c:pt>
                <c:pt idx="31">
                  <c:v>140757.46742667383</c:v>
                </c:pt>
                <c:pt idx="32">
                  <c:v>143207.97406628681</c:v>
                </c:pt>
                <c:pt idx="33">
                  <c:v>145604.15688106132</c:v>
                </c:pt>
                <c:pt idx="34">
                  <c:v>147948.3295813876</c:v>
                </c:pt>
                <c:pt idx="35">
                  <c:v>154519.3973396708</c:v>
                </c:pt>
                <c:pt idx="36">
                  <c:v>160712.39594842569</c:v>
                </c:pt>
                <c:pt idx="37">
                  <c:v>166567.77713775184</c:v>
                </c:pt>
                <c:pt idx="38">
                  <c:v>172119.86247883536</c:v>
                </c:pt>
                <c:pt idx="39">
                  <c:v>173955.8060925912</c:v>
                </c:pt>
                <c:pt idx="40">
                  <c:v>175760.75892452724</c:v>
                </c:pt>
                <c:pt idx="41">
                  <c:v>177535.73104752653</c:v>
                </c:pt>
                <c:pt idx="42">
                  <c:v>179281.68424125924</c:v>
                </c:pt>
                <c:pt idx="43">
                  <c:v>180999.53501339117</c:v>
                </c:pt>
                <c:pt idx="44">
                  <c:v>182690.15738858763</c:v>
                </c:pt>
                <c:pt idx="45">
                  <c:v>184354.38548637839</c:v>
                </c:pt>
                <c:pt idx="46">
                  <c:v>185993.01590675808</c:v>
                </c:pt>
                <c:pt idx="47">
                  <c:v>187606.80994045688</c:v>
                </c:pt>
                <c:pt idx="48">
                  <c:v>189196.49561910034</c:v>
                </c:pt>
                <c:pt idx="49">
                  <c:v>190762.76961896522</c:v>
                </c:pt>
                <c:pt idx="50">
                  <c:v>192306.29903068152</c:v>
                </c:pt>
                <c:pt idx="51">
                  <c:v>193827.72300604312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F38B-484B-BA5D-58C9FD417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152296"/>
        <c:axId val="525157392"/>
      </c:lineChart>
      <c:catAx>
        <c:axId val="525152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7392"/>
        <c:crosses val="autoZero"/>
        <c:auto val="0"/>
        <c:lblAlgn val="ctr"/>
        <c:lblOffset val="100"/>
        <c:tickLblSkip val="153"/>
        <c:tickMarkSkip val="1"/>
        <c:noMultiLvlLbl val="0"/>
      </c:catAx>
      <c:valAx>
        <c:axId val="525157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cum. sales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522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Radiohead: The Bends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'Radiohead -- The Bends'!$C$1</c:f>
              <c:strCache>
                <c:ptCount val="1"/>
                <c:pt idx="0">
                  <c:v>airplay</c:v>
                </c:pt>
              </c:strCache>
            </c:strRef>
          </c:tx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Bends'!$C$2:$C$53</c:f>
              <c:numCache>
                <c:formatCode>General</c:formatCode>
                <c:ptCount val="52"/>
                <c:pt idx="0">
                  <c:v>1709.8</c:v>
                </c:pt>
                <c:pt idx="1">
                  <c:v>2748</c:v>
                </c:pt>
                <c:pt idx="2">
                  <c:v>4595.8999999999996</c:v>
                </c:pt>
                <c:pt idx="3">
                  <c:v>6801.8</c:v>
                </c:pt>
                <c:pt idx="4">
                  <c:v>8056.5</c:v>
                </c:pt>
                <c:pt idx="5">
                  <c:v>9496.5</c:v>
                </c:pt>
                <c:pt idx="6">
                  <c:v>9218.1</c:v>
                </c:pt>
                <c:pt idx="7">
                  <c:v>8893.4</c:v>
                </c:pt>
                <c:pt idx="8">
                  <c:v>8178.5</c:v>
                </c:pt>
                <c:pt idx="9">
                  <c:v>6640</c:v>
                </c:pt>
                <c:pt idx="10">
                  <c:v>5184.8</c:v>
                </c:pt>
                <c:pt idx="11">
                  <c:v>3885.7</c:v>
                </c:pt>
                <c:pt idx="12">
                  <c:v>2590.5</c:v>
                </c:pt>
                <c:pt idx="13">
                  <c:v>1952.1</c:v>
                </c:pt>
                <c:pt idx="14">
                  <c:v>1406.1</c:v>
                </c:pt>
                <c:pt idx="15">
                  <c:v>1088.5999999999999</c:v>
                </c:pt>
                <c:pt idx="16">
                  <c:v>596.5</c:v>
                </c:pt>
                <c:pt idx="17">
                  <c:v>508.8</c:v>
                </c:pt>
                <c:pt idx="18">
                  <c:v>321</c:v>
                </c:pt>
                <c:pt idx="19">
                  <c:v>207.4</c:v>
                </c:pt>
                <c:pt idx="20">
                  <c:v>115.5</c:v>
                </c:pt>
                <c:pt idx="21">
                  <c:v>185</c:v>
                </c:pt>
                <c:pt idx="22">
                  <c:v>239.8</c:v>
                </c:pt>
                <c:pt idx="23">
                  <c:v>187.1</c:v>
                </c:pt>
                <c:pt idx="24">
                  <c:v>107.2</c:v>
                </c:pt>
                <c:pt idx="25">
                  <c:v>246.2</c:v>
                </c:pt>
                <c:pt idx="26">
                  <c:v>156.9</c:v>
                </c:pt>
                <c:pt idx="27">
                  <c:v>170.7</c:v>
                </c:pt>
                <c:pt idx="28">
                  <c:v>114.4</c:v>
                </c:pt>
                <c:pt idx="29">
                  <c:v>174.4</c:v>
                </c:pt>
                <c:pt idx="30">
                  <c:v>579.70000000000005</c:v>
                </c:pt>
                <c:pt idx="31">
                  <c:v>1443.5</c:v>
                </c:pt>
                <c:pt idx="32">
                  <c:v>1695.7</c:v>
                </c:pt>
                <c:pt idx="33">
                  <c:v>2294.5</c:v>
                </c:pt>
                <c:pt idx="34">
                  <c:v>3910</c:v>
                </c:pt>
                <c:pt idx="35">
                  <c:v>5397.9</c:v>
                </c:pt>
                <c:pt idx="36">
                  <c:v>6417.2</c:v>
                </c:pt>
                <c:pt idx="37">
                  <c:v>6418</c:v>
                </c:pt>
                <c:pt idx="38">
                  <c:v>7969.2</c:v>
                </c:pt>
                <c:pt idx="39">
                  <c:v>8870</c:v>
                </c:pt>
                <c:pt idx="40">
                  <c:v>9017.9</c:v>
                </c:pt>
                <c:pt idx="41">
                  <c:v>8945.7999999999993</c:v>
                </c:pt>
                <c:pt idx="42">
                  <c:v>9594.4</c:v>
                </c:pt>
                <c:pt idx="43">
                  <c:v>9960.7000000000007</c:v>
                </c:pt>
                <c:pt idx="44">
                  <c:v>10371.700000000001</c:v>
                </c:pt>
                <c:pt idx="45">
                  <c:v>9660.7000000000007</c:v>
                </c:pt>
                <c:pt idx="46">
                  <c:v>10335.700000000001</c:v>
                </c:pt>
                <c:pt idx="47">
                  <c:v>8846.4</c:v>
                </c:pt>
                <c:pt idx="48">
                  <c:v>8282.4</c:v>
                </c:pt>
                <c:pt idx="49">
                  <c:v>8033.3</c:v>
                </c:pt>
                <c:pt idx="50">
                  <c:v>6769.2</c:v>
                </c:pt>
                <c:pt idx="51">
                  <c:v>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0-4DC3-91CD-E19252A5F2D9}"/>
            </c:ext>
          </c:extLst>
        </c:ser>
        <c:ser>
          <c:idx val="1"/>
          <c:order val="1"/>
          <c:tx>
            <c:strRef>
              <c:f>'Radiohead -- The Bends'!$B$1</c:f>
              <c:strCache>
                <c:ptCount val="1"/>
                <c:pt idx="0">
                  <c:v>sales</c:v>
                </c:pt>
              </c:strCache>
            </c:strRef>
          </c:tx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Bends'!$B$2:$B$53</c:f>
              <c:numCache>
                <c:formatCode>General</c:formatCode>
                <c:ptCount val="52"/>
                <c:pt idx="0">
                  <c:v>5250</c:v>
                </c:pt>
                <c:pt idx="1">
                  <c:v>5482</c:v>
                </c:pt>
                <c:pt idx="2">
                  <c:v>4980</c:v>
                </c:pt>
                <c:pt idx="3">
                  <c:v>5517</c:v>
                </c:pt>
                <c:pt idx="4">
                  <c:v>6563</c:v>
                </c:pt>
                <c:pt idx="5">
                  <c:v>6555</c:v>
                </c:pt>
                <c:pt idx="6">
                  <c:v>6413</c:v>
                </c:pt>
                <c:pt idx="7">
                  <c:v>6531</c:v>
                </c:pt>
                <c:pt idx="8">
                  <c:v>6875</c:v>
                </c:pt>
                <c:pt idx="9">
                  <c:v>7565</c:v>
                </c:pt>
                <c:pt idx="10">
                  <c:v>7895</c:v>
                </c:pt>
                <c:pt idx="11">
                  <c:v>7538</c:v>
                </c:pt>
                <c:pt idx="12">
                  <c:v>5296</c:v>
                </c:pt>
                <c:pt idx="13">
                  <c:v>4809</c:v>
                </c:pt>
                <c:pt idx="14">
                  <c:v>4154</c:v>
                </c:pt>
                <c:pt idx="15">
                  <c:v>4730</c:v>
                </c:pt>
                <c:pt idx="16">
                  <c:v>4135</c:v>
                </c:pt>
                <c:pt idx="17">
                  <c:v>3915</c:v>
                </c:pt>
                <c:pt idx="18">
                  <c:v>3407</c:v>
                </c:pt>
                <c:pt idx="19">
                  <c:v>3315</c:v>
                </c:pt>
                <c:pt idx="20">
                  <c:v>3246</c:v>
                </c:pt>
                <c:pt idx="21">
                  <c:v>2656</c:v>
                </c:pt>
                <c:pt idx="22">
                  <c:v>2224</c:v>
                </c:pt>
                <c:pt idx="23">
                  <c:v>2324</c:v>
                </c:pt>
                <c:pt idx="24">
                  <c:v>2194</c:v>
                </c:pt>
                <c:pt idx="25">
                  <c:v>2177</c:v>
                </c:pt>
                <c:pt idx="26">
                  <c:v>2366</c:v>
                </c:pt>
                <c:pt idx="27">
                  <c:v>2402</c:v>
                </c:pt>
                <c:pt idx="28">
                  <c:v>2485</c:v>
                </c:pt>
                <c:pt idx="29">
                  <c:v>2588</c:v>
                </c:pt>
                <c:pt idx="30">
                  <c:v>2453</c:v>
                </c:pt>
                <c:pt idx="31">
                  <c:v>2169</c:v>
                </c:pt>
                <c:pt idx="32">
                  <c:v>2240</c:v>
                </c:pt>
                <c:pt idx="33">
                  <c:v>2590</c:v>
                </c:pt>
                <c:pt idx="34">
                  <c:v>2479</c:v>
                </c:pt>
                <c:pt idx="35">
                  <c:v>2978</c:v>
                </c:pt>
                <c:pt idx="36">
                  <c:v>4167</c:v>
                </c:pt>
                <c:pt idx="37">
                  <c:v>8225</c:v>
                </c:pt>
                <c:pt idx="38">
                  <c:v>7502</c:v>
                </c:pt>
                <c:pt idx="39">
                  <c:v>4967</c:v>
                </c:pt>
                <c:pt idx="40">
                  <c:v>4283</c:v>
                </c:pt>
                <c:pt idx="41">
                  <c:v>4694</c:v>
                </c:pt>
                <c:pt idx="42">
                  <c:v>5030</c:v>
                </c:pt>
                <c:pt idx="43">
                  <c:v>5580</c:v>
                </c:pt>
                <c:pt idx="44">
                  <c:v>6933</c:v>
                </c:pt>
                <c:pt idx="45">
                  <c:v>8967</c:v>
                </c:pt>
                <c:pt idx="46">
                  <c:v>9443</c:v>
                </c:pt>
                <c:pt idx="47">
                  <c:v>9011</c:v>
                </c:pt>
                <c:pt idx="48">
                  <c:v>10025</c:v>
                </c:pt>
                <c:pt idx="49">
                  <c:v>10601</c:v>
                </c:pt>
                <c:pt idx="50">
                  <c:v>11083</c:v>
                </c:pt>
                <c:pt idx="51">
                  <c:v>11136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0-4DC3-91CD-E19252A5F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156216"/>
        <c:axId val="526388720"/>
      </c:lineChart>
      <c:dateAx>
        <c:axId val="52515621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crossAx val="526388720"/>
        <c:crosses val="autoZero"/>
        <c:auto val="1"/>
        <c:lblOffset val="100"/>
        <c:baseTimeUnit val="days"/>
      </c:dateAx>
      <c:valAx>
        <c:axId val="52638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5156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E_NT!$J$4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E_NT!$H$5:$H$56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E_NT!$J$5:$J$56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1-498D-8CC2-ED727E9AC5C0}"/>
            </c:ext>
          </c:extLst>
        </c:ser>
        <c:ser>
          <c:idx val="1"/>
          <c:order val="1"/>
          <c:tx>
            <c:strRef>
              <c:f>E_NT!$N$4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cat>
            <c:strRef>
              <c:f>E_NT!$H$5:$H$56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5.5760294768401675</c:v>
                </c:pt>
                <c:pt idx="1">
                  <c:v>11.136497339702988</c:v>
                </c:pt>
                <c:pt idx="2">
                  <c:v>16.681447018027047</c:v>
                </c:pt>
                <c:pt idx="3">
                  <c:v>22.210921820047961</c:v>
                </c:pt>
                <c:pt idx="4">
                  <c:v>27.724964933136228</c:v>
                </c:pt>
                <c:pt idx="5">
                  <c:v>33.223619424134618</c:v>
                </c:pt>
                <c:pt idx="6">
                  <c:v>38.706928239695337</c:v>
                </c:pt>
                <c:pt idx="7">
                  <c:v>44.17493420661431</c:v>
                </c:pt>
                <c:pt idx="8">
                  <c:v>49.627680032166367</c:v>
                </c:pt>
                <c:pt idx="9">
                  <c:v>55.065208304438634</c:v>
                </c:pt>
                <c:pt idx="10">
                  <c:v>60.487561492663048</c:v>
                </c:pt>
                <c:pt idx="11">
                  <c:v>65.894781947548651</c:v>
                </c:pt>
                <c:pt idx="12">
                  <c:v>71.286911901611191</c:v>
                </c:pt>
                <c:pt idx="13">
                  <c:v>76.663993469504376</c:v>
                </c:pt>
                <c:pt idx="14">
                  <c:v>82.02606864834739</c:v>
                </c:pt>
                <c:pt idx="15">
                  <c:v>87.373179318054</c:v>
                </c:pt>
                <c:pt idx="16">
                  <c:v>92.705367241659573</c:v>
                </c:pt>
                <c:pt idx="17">
                  <c:v>98.022674065646456</c:v>
                </c:pt>
                <c:pt idx="18">
                  <c:v>103.32514132026986</c:v>
                </c:pt>
                <c:pt idx="19">
                  <c:v>108.61281041988259</c:v>
                </c:pt>
                <c:pt idx="20">
                  <c:v>113.8857226632574</c:v>
                </c:pt>
                <c:pt idx="21">
                  <c:v>119.14391923391051</c:v>
                </c:pt>
                <c:pt idx="22">
                  <c:v>124.38744120042297</c:v>
                </c:pt>
                <c:pt idx="23">
                  <c:v>129.61632951676151</c:v>
                </c:pt>
                <c:pt idx="24">
                  <c:v>134.83062502259801</c:v>
                </c:pt>
                <c:pt idx="25">
                  <c:v>140.03036844362896</c:v>
                </c:pt>
                <c:pt idx="26">
                  <c:v>145.21560039189325</c:v>
                </c:pt>
                <c:pt idx="27">
                  <c:v>150.38636136608966</c:v>
                </c:pt>
                <c:pt idx="28">
                  <c:v>155.54269175189253</c:v>
                </c:pt>
                <c:pt idx="29">
                  <c:v>160.68463182226841</c:v>
                </c:pt>
                <c:pt idx="30">
                  <c:v>165.81222173778929</c:v>
                </c:pt>
                <c:pt idx="31">
                  <c:v>170.92550154694649</c:v>
                </c:pt>
                <c:pt idx="32">
                  <c:v>176.02451118646448</c:v>
                </c:pt>
                <c:pt idx="33">
                  <c:v>181.10929048161194</c:v>
                </c:pt>
                <c:pt idx="34">
                  <c:v>186.17987914651249</c:v>
                </c:pt>
                <c:pt idx="35">
                  <c:v>191.23631678445594</c:v>
                </c:pt>
                <c:pt idx="36">
                  <c:v>196.27864288820678</c:v>
                </c:pt>
                <c:pt idx="37">
                  <c:v>201.3068968403129</c:v>
                </c:pt>
                <c:pt idx="38">
                  <c:v>206.32111791341276</c:v>
                </c:pt>
                <c:pt idx="39">
                  <c:v>211.32134527054336</c:v>
                </c:pt>
                <c:pt idx="40">
                  <c:v>216.30761796544434</c:v>
                </c:pt>
                <c:pt idx="41">
                  <c:v>221.27997494286492</c:v>
                </c:pt>
                <c:pt idx="42">
                  <c:v>226.23845503886631</c:v>
                </c:pt>
                <c:pt idx="43">
                  <c:v>231.18309698112611</c:v>
                </c:pt>
                <c:pt idx="44">
                  <c:v>236.11393938924044</c:v>
                </c:pt>
                <c:pt idx="45">
                  <c:v>241.03102077502587</c:v>
                </c:pt>
                <c:pt idx="46">
                  <c:v>245.93437954281984</c:v>
                </c:pt>
                <c:pt idx="47">
                  <c:v>250.82405398978037</c:v>
                </c:pt>
                <c:pt idx="48">
                  <c:v>255.7000823061864</c:v>
                </c:pt>
                <c:pt idx="49">
                  <c:v>260.56250257573424</c:v>
                </c:pt>
                <c:pt idx="50">
                  <c:v>265.41135277583692</c:v>
                </c:pt>
                <c:pt idx="51">
                  <c:v>270.24667077791929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1-498D-8CC2-ED727E9AC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0380776"/>
        <c:axId val="540383128"/>
        <c:axId val="0"/>
      </c:bar3DChart>
      <c:catAx>
        <c:axId val="54038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83128"/>
        <c:crosses val="autoZero"/>
        <c:auto val="1"/>
        <c:lblAlgn val="ctr"/>
        <c:lblOffset val="100"/>
        <c:noMultiLvlLbl val="0"/>
      </c:catAx>
      <c:valAx>
        <c:axId val="54038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8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F-42D1-9775-AFD10D4907EA}"/>
            </c:ext>
          </c:extLst>
        </c:ser>
        <c:ser>
          <c:idx val="1"/>
          <c:order val="1"/>
          <c:tx>
            <c:strRef>
              <c:f>E_NT!$O$4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E_NT!$O$5:$O$56</c:f>
              <c:numCache>
                <c:formatCode>General</c:formatCode>
                <c:ptCount val="52"/>
                <c:pt idx="0">
                  <c:v>5.5760294768401675</c:v>
                </c:pt>
                <c:pt idx="1">
                  <c:v>5.5604678628628204</c:v>
                </c:pt>
                <c:pt idx="2">
                  <c:v>5.5449496783240591</c:v>
                </c:pt>
                <c:pt idx="3">
                  <c:v>5.5294748020209141</c:v>
                </c:pt>
                <c:pt idx="4">
                  <c:v>5.5140431130882677</c:v>
                </c:pt>
                <c:pt idx="5">
                  <c:v>5.4986544909983897</c:v>
                </c:pt>
                <c:pt idx="6">
                  <c:v>5.483308815560715</c:v>
                </c:pt>
                <c:pt idx="7">
                  <c:v>5.4680059669189731</c:v>
                </c:pt>
                <c:pt idx="8">
                  <c:v>5.4527458255520589</c:v>
                </c:pt>
                <c:pt idx="9">
                  <c:v>5.4375282722722647</c:v>
                </c:pt>
                <c:pt idx="10">
                  <c:v>5.4223531882244131</c:v>
                </c:pt>
                <c:pt idx="11">
                  <c:v>5.4072204548856053</c:v>
                </c:pt>
                <c:pt idx="12">
                  <c:v>5.3921299540625469</c:v>
                </c:pt>
                <c:pt idx="13">
                  <c:v>5.3770815678931827</c:v>
                </c:pt>
                <c:pt idx="14">
                  <c:v>5.3620751788430177</c:v>
                </c:pt>
                <c:pt idx="15">
                  <c:v>5.3471106697065975</c:v>
                </c:pt>
                <c:pt idx="16">
                  <c:v>5.3321879236055834</c:v>
                </c:pt>
                <c:pt idx="17">
                  <c:v>5.3173068239868728</c:v>
                </c:pt>
                <c:pt idx="18">
                  <c:v>5.3024672546234104</c:v>
                </c:pt>
                <c:pt idx="19">
                  <c:v>5.2876690996127298</c:v>
                </c:pt>
                <c:pt idx="20">
                  <c:v>5.2729122433748108</c:v>
                </c:pt>
                <c:pt idx="21">
                  <c:v>5.2581965706531006</c:v>
                </c:pt>
                <c:pt idx="22">
                  <c:v>5.2435219665124686</c:v>
                </c:pt>
                <c:pt idx="23">
                  <c:v>5.2288883163385256</c:v>
                </c:pt>
                <c:pt idx="24">
                  <c:v>5.2142955058365192</c:v>
                </c:pt>
                <c:pt idx="25">
                  <c:v>5.1997434210309388</c:v>
                </c:pt>
                <c:pt idx="26">
                  <c:v>5.1852319482642848</c:v>
                </c:pt>
                <c:pt idx="27">
                  <c:v>5.1707609741964147</c:v>
                </c:pt>
                <c:pt idx="28">
                  <c:v>5.1563303858028764</c:v>
                </c:pt>
                <c:pt idx="29">
                  <c:v>5.1419400703758829</c:v>
                </c:pt>
                <c:pt idx="30">
                  <c:v>5.1275899155208693</c:v>
                </c:pt>
                <c:pt idx="31">
                  <c:v>5.1132798091572118</c:v>
                </c:pt>
                <c:pt idx="32">
                  <c:v>5.0990096395179823</c:v>
                </c:pt>
                <c:pt idx="33">
                  <c:v>5.0847792951474453</c:v>
                </c:pt>
                <c:pt idx="34">
                  <c:v>5.0705886649005656</c:v>
                </c:pt>
                <c:pt idx="35">
                  <c:v>5.0564376379434446</c:v>
                </c:pt>
                <c:pt idx="36">
                  <c:v>5.0423261037508276</c:v>
                </c:pt>
                <c:pt idx="37">
                  <c:v>5.0282539521061542</c:v>
                </c:pt>
                <c:pt idx="38">
                  <c:v>5.0142210730998453</c:v>
                </c:pt>
                <c:pt idx="39">
                  <c:v>5.0002273571305986</c:v>
                </c:pt>
                <c:pt idx="40">
                  <c:v>4.9862726949009843</c:v>
                </c:pt>
                <c:pt idx="41">
                  <c:v>4.9723569774205725</c:v>
                </c:pt>
                <c:pt idx="42">
                  <c:v>4.9584800960013888</c:v>
                </c:pt>
                <c:pt idx="43">
                  <c:v>4.944641942259798</c:v>
                </c:pt>
                <c:pt idx="44">
                  <c:v>4.9308424081143389</c:v>
                </c:pt>
                <c:pt idx="45">
                  <c:v>4.917081385785421</c:v>
                </c:pt>
                <c:pt idx="46">
                  <c:v>4.9033587677939918</c:v>
                </c:pt>
                <c:pt idx="47">
                  <c:v>4.8896744469605071</c:v>
                </c:pt>
                <c:pt idx="48">
                  <c:v>4.8760283164060443</c:v>
                </c:pt>
                <c:pt idx="49">
                  <c:v>4.8624202695478624</c:v>
                </c:pt>
                <c:pt idx="50">
                  <c:v>4.8488502001026728</c:v>
                </c:pt>
                <c:pt idx="51">
                  <c:v>4.8353180020823672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BF-42D1-9775-AFD10D490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607796472"/>
        <c:axId val="607801176"/>
      </c:barChart>
      <c:dateAx>
        <c:axId val="6077964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01176"/>
        <c:crosses val="autoZero"/>
        <c:auto val="1"/>
        <c:lblOffset val="100"/>
        <c:baseTimeUnit val="days"/>
      </c:dateAx>
      <c:valAx>
        <c:axId val="60780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E_NT!$J$4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EG!$J$5:$J$56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6F-47D0-B397-987BCBB5540B}"/>
            </c:ext>
          </c:extLst>
        </c:ser>
        <c:ser>
          <c:idx val="1"/>
          <c:order val="1"/>
          <c:tx>
            <c:strRef>
              <c:f>E_NT!$N$4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EG!$N$5:$N$56</c:f>
              <c:numCache>
                <c:formatCode>General</c:formatCode>
                <c:ptCount val="52"/>
                <c:pt idx="0">
                  <c:v>5.5754185649576904</c:v>
                </c:pt>
                <c:pt idx="1">
                  <c:v>11.135294486424696</c:v>
                </c:pt>
                <c:pt idx="2">
                  <c:v>16.679671092758362</c:v>
                </c:pt>
                <c:pt idx="3">
                  <c:v>22.208590280867526</c:v>
                </c:pt>
                <c:pt idx="4">
                  <c:v>27.722097762848286</c:v>
                </c:pt>
                <c:pt idx="5">
                  <c:v>33.220235191381732</c:v>
                </c:pt>
                <c:pt idx="6">
                  <c:v>38.703045413694291</c:v>
                </c:pt>
                <c:pt idx="7">
                  <c:v>44.17057115756662</c:v>
                </c:pt>
                <c:pt idx="8">
                  <c:v>49.622853739173188</c:v>
                </c:pt>
                <c:pt idx="9">
                  <c:v>55.059938236992735</c:v>
                </c:pt>
                <c:pt idx="10">
                  <c:v>60.48186572635661</c:v>
                </c:pt>
                <c:pt idx="11">
                  <c:v>65.88867846058389</c:v>
                </c:pt>
                <c:pt idx="12">
                  <c:v>71.28041857520428</c:v>
                </c:pt>
                <c:pt idx="13">
                  <c:v>76.657126813706626</c:v>
                </c:pt>
                <c:pt idx="14">
                  <c:v>82.018847629734765</c:v>
                </c:pt>
                <c:pt idx="15">
                  <c:v>87.365621529273739</c:v>
                </c:pt>
                <c:pt idx="16">
                  <c:v>92.69749017996709</c:v>
                </c:pt>
                <c:pt idx="17">
                  <c:v>98.014495133302404</c:v>
                </c:pt>
                <c:pt idx="18">
                  <c:v>103.31667656802112</c:v>
                </c:pt>
                <c:pt idx="19">
                  <c:v>108.60407832159358</c:v>
                </c:pt>
                <c:pt idx="20">
                  <c:v>113.87674033854923</c:v>
                </c:pt>
                <c:pt idx="21">
                  <c:v>119.13470370897517</c:v>
                </c:pt>
                <c:pt idx="22">
                  <c:v>124.37800816545708</c:v>
                </c:pt>
                <c:pt idx="23">
                  <c:v>129.60669705868088</c:v>
                </c:pt>
                <c:pt idx="24">
                  <c:v>134.82080988962065</c:v>
                </c:pt>
                <c:pt idx="25">
                  <c:v>140.02038729208709</c:v>
                </c:pt>
                <c:pt idx="26">
                  <c:v>145.20546855746352</c:v>
                </c:pt>
                <c:pt idx="27">
                  <c:v>150.37609655505801</c:v>
                </c:pt>
                <c:pt idx="28">
                  <c:v>155.53231034721369</c:v>
                </c:pt>
                <c:pt idx="29">
                  <c:v>160.67415011653185</c:v>
                </c:pt>
                <c:pt idx="30">
                  <c:v>165.80165471809318</c:v>
                </c:pt>
                <c:pt idx="31">
                  <c:v>170.91486654517206</c:v>
                </c:pt>
                <c:pt idx="32">
                  <c:v>176.01382422635226</c:v>
                </c:pt>
                <c:pt idx="33">
                  <c:v>181.09856629266963</c:v>
                </c:pt>
                <c:pt idx="34">
                  <c:v>186.16913478384566</c:v>
                </c:pt>
                <c:pt idx="35">
                  <c:v>191.22556800630863</c:v>
                </c:pt>
                <c:pt idx="36">
                  <c:v>196.26790416975192</c:v>
                </c:pt>
                <c:pt idx="37">
                  <c:v>201.2961849632926</c:v>
                </c:pt>
                <c:pt idx="38">
                  <c:v>206.31044837388978</c:v>
                </c:pt>
                <c:pt idx="39">
                  <c:v>211.31073347791985</c:v>
                </c:pt>
                <c:pt idx="40">
                  <c:v>216.29707806078446</c:v>
                </c:pt>
                <c:pt idx="41">
                  <c:v>221.26952334867323</c:v>
                </c:pt>
                <c:pt idx="42">
                  <c:v>226.22810690672668</c:v>
                </c:pt>
                <c:pt idx="43">
                  <c:v>231.17286620522282</c:v>
                </c:pt>
                <c:pt idx="44">
                  <c:v>236.10384212653179</c:v>
                </c:pt>
                <c:pt idx="45">
                  <c:v>241.02107192250745</c:v>
                </c:pt>
                <c:pt idx="46">
                  <c:v>245.92459275093148</c:v>
                </c:pt>
                <c:pt idx="47">
                  <c:v>250.81444515322261</c:v>
                </c:pt>
                <c:pt idx="48">
                  <c:v>255.69066607056001</c:v>
                </c:pt>
                <c:pt idx="49">
                  <c:v>260.55329235083622</c:v>
                </c:pt>
                <c:pt idx="50">
                  <c:v>265.40236419736084</c:v>
                </c:pt>
                <c:pt idx="51">
                  <c:v>270.23791824323018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6F-47D0-B397-987BCBB55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606050800"/>
        <c:axId val="606047664"/>
        <c:axId val="0"/>
      </c:bar3DChart>
      <c:dateAx>
        <c:axId val="6060508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47664"/>
        <c:crosses val="autoZero"/>
        <c:auto val="1"/>
        <c:lblOffset val="100"/>
        <c:baseTimeUnit val="days"/>
      </c:dateAx>
      <c:valAx>
        <c:axId val="6060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5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EG!$D$4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9-4416-8991-C8D2204E8141}"/>
            </c:ext>
          </c:extLst>
        </c:ser>
        <c:ser>
          <c:idx val="1"/>
          <c:order val="1"/>
          <c:tx>
            <c:strRef>
              <c:f>E_NT!$O$4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EG!$O$5:$O$56</c:f>
              <c:numCache>
                <c:formatCode>General</c:formatCode>
                <c:ptCount val="52"/>
                <c:pt idx="0">
                  <c:v>5.5754185649576904</c:v>
                </c:pt>
                <c:pt idx="1">
                  <c:v>5.5598759214670057</c:v>
                </c:pt>
                <c:pt idx="2">
                  <c:v>5.5443766063336675</c:v>
                </c:pt>
                <c:pt idx="3">
                  <c:v>5.5289191881091604</c:v>
                </c:pt>
                <c:pt idx="4">
                  <c:v>5.5135074819807617</c:v>
                </c:pt>
                <c:pt idx="5">
                  <c:v>5.498137428533445</c:v>
                </c:pt>
                <c:pt idx="6">
                  <c:v>5.4828102223125619</c:v>
                </c:pt>
                <c:pt idx="7">
                  <c:v>5.4675257438723257</c:v>
                </c:pt>
                <c:pt idx="8">
                  <c:v>5.4522825816065712</c:v>
                </c:pt>
                <c:pt idx="9">
                  <c:v>5.4370844978195443</c:v>
                </c:pt>
                <c:pt idx="10">
                  <c:v>5.4219274893638758</c:v>
                </c:pt>
                <c:pt idx="11">
                  <c:v>5.4068127342272732</c:v>
                </c:pt>
                <c:pt idx="12">
                  <c:v>5.3917401146204025</c:v>
                </c:pt>
                <c:pt idx="13">
                  <c:v>5.3767082385023368</c:v>
                </c:pt>
                <c:pt idx="14">
                  <c:v>5.3617208160281482</c:v>
                </c:pt>
                <c:pt idx="15">
                  <c:v>5.3467738995389702</c:v>
                </c:pt>
                <c:pt idx="16">
                  <c:v>5.3318686506933499</c:v>
                </c:pt>
                <c:pt idx="17">
                  <c:v>5.3170049533353136</c:v>
                </c:pt>
                <c:pt idx="18">
                  <c:v>5.3021814347187224</c:v>
                </c:pt>
                <c:pt idx="19">
                  <c:v>5.2874017535724516</c:v>
                </c:pt>
                <c:pt idx="20">
                  <c:v>5.2726620169556426</c:v>
                </c:pt>
                <c:pt idx="21">
                  <c:v>5.2579633704259443</c:v>
                </c:pt>
                <c:pt idx="22">
                  <c:v>5.243304456481912</c:v>
                </c:pt>
                <c:pt idx="23">
                  <c:v>5.2286888932238096</c:v>
                </c:pt>
                <c:pt idx="24">
                  <c:v>5.2141128309397544</c:v>
                </c:pt>
                <c:pt idx="25">
                  <c:v>5.1995774024664598</c:v>
                </c:pt>
                <c:pt idx="26">
                  <c:v>5.1850812653764233</c:v>
                </c:pt>
                <c:pt idx="27">
                  <c:v>5.1706279975944902</c:v>
                </c:pt>
                <c:pt idx="28">
                  <c:v>5.156213792155695</c:v>
                </c:pt>
                <c:pt idx="29">
                  <c:v>5.1418397693181461</c:v>
                </c:pt>
                <c:pt idx="30">
                  <c:v>5.1275046015613057</c:v>
                </c:pt>
                <c:pt idx="31">
                  <c:v>5.1132118270789118</c:v>
                </c:pt>
                <c:pt idx="32">
                  <c:v>5.0989576811801829</c:v>
                </c:pt>
                <c:pt idx="33">
                  <c:v>5.0847420663173715</c:v>
                </c:pt>
                <c:pt idx="34">
                  <c:v>5.0705684911760418</c:v>
                </c:pt>
                <c:pt idx="35">
                  <c:v>5.0564332224629638</c:v>
                </c:pt>
                <c:pt idx="36">
                  <c:v>5.042336163443295</c:v>
                </c:pt>
                <c:pt idx="37">
                  <c:v>5.0282807935406737</c:v>
                </c:pt>
                <c:pt idx="38">
                  <c:v>5.0142634105971862</c:v>
                </c:pt>
                <c:pt idx="39">
                  <c:v>5.0002851040300555</c:v>
                </c:pt>
                <c:pt idx="40">
                  <c:v>4.9863445828646213</c:v>
                </c:pt>
                <c:pt idx="41">
                  <c:v>4.9724452878887604</c:v>
                </c:pt>
                <c:pt idx="42">
                  <c:v>4.9585835580534532</c:v>
                </c:pt>
                <c:pt idx="43">
                  <c:v>4.9447592984961375</c:v>
                </c:pt>
                <c:pt idx="44">
                  <c:v>4.9309759213089777</c:v>
                </c:pt>
                <c:pt idx="45">
                  <c:v>4.9172297959756417</c:v>
                </c:pt>
                <c:pt idx="46">
                  <c:v>4.9035208284240461</c:v>
                </c:pt>
                <c:pt idx="47">
                  <c:v>4.8898524022911172</c:v>
                </c:pt>
                <c:pt idx="48">
                  <c:v>4.8762209173374149</c:v>
                </c:pt>
                <c:pt idx="49">
                  <c:v>4.8626262802762277</c:v>
                </c:pt>
                <c:pt idx="50">
                  <c:v>4.8490718465246108</c:v>
                </c:pt>
                <c:pt idx="51">
                  <c:v>4.835554045869328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9-4416-8991-C8D2204E8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607800392"/>
        <c:axId val="607802744"/>
      </c:barChart>
      <c:dateAx>
        <c:axId val="607800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02744"/>
        <c:crosses val="autoZero"/>
        <c:auto val="1"/>
        <c:lblOffset val="100"/>
        <c:baseTimeUnit val="days"/>
      </c:dateAx>
      <c:valAx>
        <c:axId val="60780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0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EG_cov!$J$7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EG_cov!$J$8:$J$59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1-4E12-B6DA-A6177D90692B}"/>
            </c:ext>
          </c:extLst>
        </c:ser>
        <c:ser>
          <c:idx val="1"/>
          <c:order val="1"/>
          <c:tx>
            <c:strRef>
              <c:f>EG_cov!$N$7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EG_cov!$N$8:$N$60</c:f>
              <c:numCache>
                <c:formatCode>General</c:formatCode>
                <c:ptCount val="53"/>
                <c:pt idx="0">
                  <c:v>4.0346590906270574</c:v>
                </c:pt>
                <c:pt idx="1">
                  <c:v>8.4872632703116846</c:v>
                </c:pt>
                <c:pt idx="2">
                  <c:v>13.800839453948166</c:v>
                </c:pt>
                <c:pt idx="3">
                  <c:v>20.362381372091232</c:v>
                </c:pt>
                <c:pt idx="4">
                  <c:v>27.746947090697915</c:v>
                </c:pt>
                <c:pt idx="5">
                  <c:v>36.20429987365759</c:v>
                </c:pt>
                <c:pt idx="6">
                  <c:v>44.401424921850065</c:v>
                </c:pt>
                <c:pt idx="7">
                  <c:v>52.311698524909467</c:v>
                </c:pt>
                <c:pt idx="8">
                  <c:v>59.663133409327607</c:v>
                </c:pt>
                <c:pt idx="9">
                  <c:v>65.973184161435057</c:v>
                </c:pt>
                <c:pt idx="10">
                  <c:v>71.435916623030948</c:v>
                </c:pt>
                <c:pt idx="11">
                  <c:v>76.239095233536773</c:v>
                </c:pt>
                <c:pt idx="12">
                  <c:v>80.46528299790711</c:v>
                </c:pt>
                <c:pt idx="13">
                  <c:v>84.429235903070051</c:v>
                </c:pt>
                <c:pt idx="14">
                  <c:v>88.181145466022855</c:v>
                </c:pt>
                <c:pt idx="15">
                  <c:v>91.812240752562786</c:v>
                </c:pt>
                <c:pt idx="16">
                  <c:v>95.267656962809482</c:v>
                </c:pt>
                <c:pt idx="17">
                  <c:v>98.68761303058649</c:v>
                </c:pt>
                <c:pt idx="18">
                  <c:v>102.03984847343838</c:v>
                </c:pt>
                <c:pt idx="19">
                  <c:v>105.34952345863834</c:v>
                </c:pt>
                <c:pt idx="20">
                  <c:v>108.62412036714319</c:v>
                </c:pt>
                <c:pt idx="21">
                  <c:v>111.91513591823532</c:v>
                </c:pt>
                <c:pt idx="22">
                  <c:v>115.21790522650188</c:v>
                </c:pt>
                <c:pt idx="23">
                  <c:v>118.49808901267811</c:v>
                </c:pt>
                <c:pt idx="24">
                  <c:v>121.74729484125923</c:v>
                </c:pt>
                <c:pt idx="25">
                  <c:v>125.03486450057011</c:v>
                </c:pt>
                <c:pt idx="26">
                  <c:v>128.28838881151117</c:v>
                </c:pt>
                <c:pt idx="27">
                  <c:v>131.54060107779907</c:v>
                </c:pt>
                <c:pt idx="28">
                  <c:v>134.76948475659012</c:v>
                </c:pt>
                <c:pt idx="29">
                  <c:v>138.01157250790607</c:v>
                </c:pt>
                <c:pt idx="30">
                  <c:v>141.37765735143358</c:v>
                </c:pt>
                <c:pt idx="31">
                  <c:v>145.0309920403252</c:v>
                </c:pt>
                <c:pt idx="32">
                  <c:v>148.76732879549115</c:v>
                </c:pt>
                <c:pt idx="33">
                  <c:v>152.71886337835005</c:v>
                </c:pt>
                <c:pt idx="34">
                  <c:v>156.20529688888629</c:v>
                </c:pt>
                <c:pt idx="35">
                  <c:v>160.22478799194207</c:v>
                </c:pt>
                <c:pt idx="36">
                  <c:v>164.65177680799715</c:v>
                </c:pt>
                <c:pt idx="37">
                  <c:v>172.8319544938266</c:v>
                </c:pt>
                <c:pt idx="38">
                  <c:v>177.94178097281034</c:v>
                </c:pt>
                <c:pt idx="39">
                  <c:v>185.29403913334775</c:v>
                </c:pt>
                <c:pt idx="40">
                  <c:v>192.72214642882824</c:v>
                </c:pt>
                <c:pt idx="41">
                  <c:v>200.06833199312402</c:v>
                </c:pt>
                <c:pt idx="42">
                  <c:v>207.8586083199645</c:v>
                </c:pt>
                <c:pt idx="43">
                  <c:v>215.89499130814517</c:v>
                </c:pt>
                <c:pt idx="44">
                  <c:v>224.21986050805143</c:v>
                </c:pt>
                <c:pt idx="45">
                  <c:v>231.9548452413116</c:v>
                </c:pt>
                <c:pt idx="46">
                  <c:v>240.17591923638014</c:v>
                </c:pt>
                <c:pt idx="47">
                  <c:v>247.26029272506756</c:v>
                </c:pt>
                <c:pt idx="48">
                  <c:v>253.94118719343516</c:v>
                </c:pt>
                <c:pt idx="49">
                  <c:v>260.43798157284704</c:v>
                </c:pt>
                <c:pt idx="50">
                  <c:v>266.16490731007514</c:v>
                </c:pt>
                <c:pt idx="51">
                  <c:v>271.19031216214904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1-4E12-B6DA-A6177D906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799076040"/>
        <c:axId val="799081136"/>
        <c:axId val="0"/>
      </c:bar3DChart>
      <c:dateAx>
        <c:axId val="7990760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81136"/>
        <c:crosses val="autoZero"/>
        <c:auto val="1"/>
        <c:lblOffset val="100"/>
        <c:baseTimeUnit val="days"/>
      </c:dateAx>
      <c:valAx>
        <c:axId val="79908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7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EG!$D$4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5-4388-959D-B083B795E1FE}"/>
            </c:ext>
          </c:extLst>
        </c:ser>
        <c:ser>
          <c:idx val="1"/>
          <c:order val="1"/>
          <c:tx>
            <c:strRef>
              <c:f>E_NT!$O$4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E_NT!$A$5:$A$56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EG_cov!$O$8:$O$59</c:f>
              <c:numCache>
                <c:formatCode>General</c:formatCode>
                <c:ptCount val="52"/>
                <c:pt idx="0">
                  <c:v>4.0346590906270574</c:v>
                </c:pt>
                <c:pt idx="1">
                  <c:v>4.4526041796846272</c:v>
                </c:pt>
                <c:pt idx="2">
                  <c:v>5.3135761836364814</c:v>
                </c:pt>
                <c:pt idx="3">
                  <c:v>6.5615419181430656</c:v>
                </c:pt>
                <c:pt idx="4">
                  <c:v>7.3845657186066838</c:v>
                </c:pt>
                <c:pt idx="5">
                  <c:v>8.4573527829596706</c:v>
                </c:pt>
                <c:pt idx="6">
                  <c:v>8.1971250481924773</c:v>
                </c:pt>
                <c:pt idx="7">
                  <c:v>7.9102736030594034</c:v>
                </c:pt>
                <c:pt idx="8">
                  <c:v>7.3514348844181399</c:v>
                </c:pt>
                <c:pt idx="9">
                  <c:v>6.3100507521074434</c:v>
                </c:pt>
                <c:pt idx="10">
                  <c:v>5.4627324615958983</c:v>
                </c:pt>
                <c:pt idx="11">
                  <c:v>4.8031786105058316</c:v>
                </c:pt>
                <c:pt idx="12">
                  <c:v>4.2261877643703372</c:v>
                </c:pt>
                <c:pt idx="13">
                  <c:v>3.9639529051629374</c:v>
                </c:pt>
                <c:pt idx="14">
                  <c:v>3.7519095629527932</c:v>
                </c:pt>
                <c:pt idx="15">
                  <c:v>3.6310952865399315</c:v>
                </c:pt>
                <c:pt idx="16">
                  <c:v>3.4554162102466979</c:v>
                </c:pt>
                <c:pt idx="17">
                  <c:v>3.419956067777008</c:v>
                </c:pt>
                <c:pt idx="18">
                  <c:v>3.352235442851903</c:v>
                </c:pt>
                <c:pt idx="19">
                  <c:v>3.3096749851999618</c:v>
                </c:pt>
                <c:pt idx="20">
                  <c:v>3.2745969085048454</c:v>
                </c:pt>
                <c:pt idx="21">
                  <c:v>3.2910155510921246</c:v>
                </c:pt>
                <c:pt idx="22">
                  <c:v>3.3027693082665621</c:v>
                </c:pt>
                <c:pt idx="23">
                  <c:v>3.2801837861762273</c:v>
                </c:pt>
                <c:pt idx="24">
                  <c:v>3.2492058285811254</c:v>
                </c:pt>
                <c:pt idx="25">
                  <c:v>3.2875696593108739</c:v>
                </c:pt>
                <c:pt idx="26">
                  <c:v>3.2535243109410583</c:v>
                </c:pt>
                <c:pt idx="27">
                  <c:v>3.2522122662879127</c:v>
                </c:pt>
                <c:pt idx="28">
                  <c:v>3.2288836787910391</c:v>
                </c:pt>
                <c:pt idx="29">
                  <c:v>3.2420877513159585</c:v>
                </c:pt>
                <c:pt idx="30">
                  <c:v>3.366084843527517</c:v>
                </c:pt>
                <c:pt idx="31">
                  <c:v>3.6533346888916185</c:v>
                </c:pt>
                <c:pt idx="32">
                  <c:v>3.7363367551659366</c:v>
                </c:pt>
                <c:pt idx="33">
                  <c:v>3.9515345828589066</c:v>
                </c:pt>
                <c:pt idx="34">
                  <c:v>3.4864335105362354</c:v>
                </c:pt>
                <c:pt idx="35">
                  <c:v>4.0194911030557723</c:v>
                </c:pt>
                <c:pt idx="36">
                  <c:v>4.4269888160550774</c:v>
                </c:pt>
                <c:pt idx="37">
                  <c:v>8.1801776858294595</c:v>
                </c:pt>
                <c:pt idx="38">
                  <c:v>5.1098264789837256</c:v>
                </c:pt>
                <c:pt idx="39">
                  <c:v>7.3522581605374171</c:v>
                </c:pt>
                <c:pt idx="40">
                  <c:v>7.4281072954804905</c:v>
                </c:pt>
                <c:pt idx="41">
                  <c:v>7.3461855642957818</c:v>
                </c:pt>
                <c:pt idx="42">
                  <c:v>7.790276326840484</c:v>
                </c:pt>
                <c:pt idx="43">
                  <c:v>8.036382988180657</c:v>
                </c:pt>
                <c:pt idx="44">
                  <c:v>8.3248691999062707</c:v>
                </c:pt>
                <c:pt idx="45">
                  <c:v>7.7349847332601751</c:v>
                </c:pt>
                <c:pt idx="46">
                  <c:v>8.2210739950685507</c:v>
                </c:pt>
                <c:pt idx="47">
                  <c:v>7.084373488687401</c:v>
                </c:pt>
                <c:pt idx="48">
                  <c:v>6.6808944683676152</c:v>
                </c:pt>
                <c:pt idx="49">
                  <c:v>6.4967943794118632</c:v>
                </c:pt>
                <c:pt idx="50">
                  <c:v>5.7269257372281057</c:v>
                </c:pt>
                <c:pt idx="51">
                  <c:v>5.0254048520739225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5-4388-959D-B083B795E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799074080"/>
        <c:axId val="799071728"/>
      </c:barChart>
      <c:dateAx>
        <c:axId val="7990740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71728"/>
        <c:crosses val="autoZero"/>
        <c:auto val="1"/>
        <c:lblOffset val="100"/>
        <c:baseTimeUnit val="days"/>
      </c:dateAx>
      <c:valAx>
        <c:axId val="7990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7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6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69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7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7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2</xdr:row>
      <xdr:rowOff>133350</xdr:rowOff>
    </xdr:from>
    <xdr:to>
      <xdr:col>20</xdr:col>
      <xdr:colOff>28575</xdr:colOff>
      <xdr:row>26</xdr:row>
      <xdr:rowOff>57150</xdr:rowOff>
    </xdr:to>
    <xdr:graphicFrame macro="">
      <xdr:nvGraphicFramePr>
        <xdr:cNvPr id="6657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0.52076</cdr:x>
      <cdr:y>0.65401</cdr:y>
    </cdr:from>
    <cdr:to>
      <cdr:x>0.52076</cdr:x>
      <cdr:y>0.76561</cdr:y>
    </cdr:to>
    <cdr:sp macro="" textlink="">
      <cdr:nvSpPr>
        <cdr:cNvPr id="67585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42246" y="482844"/>
          <a:ext cx="0" cy="8184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0.49417</cdr:x>
      <cdr:y>0.44757</cdr:y>
    </cdr:from>
    <cdr:to>
      <cdr:x>0.49417</cdr:x>
      <cdr:y>0.54829</cdr:y>
    </cdr:to>
    <cdr:sp macro="" textlink="">
      <cdr:nvSpPr>
        <cdr:cNvPr id="6860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04513" y="331437"/>
          <a:ext cx="0" cy="7386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0.51819</cdr:x>
      <cdr:y>0.65771</cdr:y>
    </cdr:from>
    <cdr:to>
      <cdr:x>0.51819</cdr:x>
      <cdr:y>0.76735</cdr:y>
    </cdr:to>
    <cdr:sp macro="" textlink="">
      <cdr:nvSpPr>
        <cdr:cNvPr id="6963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38605" y="485557"/>
          <a:ext cx="0" cy="8041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66674</xdr:colOff>
      <xdr:row>3</xdr:row>
      <xdr:rowOff>23812</xdr:rowOff>
    </xdr:from>
    <xdr:to>
      <xdr:col>28</xdr:col>
      <xdr:colOff>266699</xdr:colOff>
      <xdr:row>24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85725</xdr:colOff>
      <xdr:row>25</xdr:row>
      <xdr:rowOff>90486</xdr:rowOff>
    </xdr:from>
    <xdr:to>
      <xdr:col>28</xdr:col>
      <xdr:colOff>276225</xdr:colOff>
      <xdr:row>50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26</xdr:col>
      <xdr:colOff>200025</xdr:colOff>
      <xdr:row>23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26</xdr:row>
      <xdr:rowOff>0</xdr:rowOff>
    </xdr:from>
    <xdr:to>
      <xdr:col>26</xdr:col>
      <xdr:colOff>190500</xdr:colOff>
      <xdr:row>51</xdr:row>
      <xdr:rowOff>52388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0</xdr:rowOff>
    </xdr:from>
    <xdr:to>
      <xdr:col>28</xdr:col>
      <xdr:colOff>200025</xdr:colOff>
      <xdr:row>26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29</xdr:row>
      <xdr:rowOff>0</xdr:rowOff>
    </xdr:from>
    <xdr:to>
      <xdr:col>28</xdr:col>
      <xdr:colOff>190500</xdr:colOff>
      <xdr:row>54</xdr:row>
      <xdr:rowOff>52388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D38" sqref="D38"/>
    </sheetView>
  </sheetViews>
  <sheetFormatPr defaultRowHeight="12.75" x14ac:dyDescent="0.2"/>
  <cols>
    <col min="1" max="1" width="12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34798</v>
      </c>
      <c r="B2">
        <v>5250</v>
      </c>
      <c r="C2">
        <v>1709.8</v>
      </c>
    </row>
    <row r="3" spans="1:3" x14ac:dyDescent="0.2">
      <c r="A3" s="1">
        <v>34805</v>
      </c>
      <c r="B3">
        <v>5482</v>
      </c>
      <c r="C3">
        <v>2748</v>
      </c>
    </row>
    <row r="4" spans="1:3" x14ac:dyDescent="0.2">
      <c r="A4" s="1">
        <v>34812</v>
      </c>
      <c r="B4">
        <v>4980</v>
      </c>
      <c r="C4">
        <v>4595.8999999999996</v>
      </c>
    </row>
    <row r="5" spans="1:3" x14ac:dyDescent="0.2">
      <c r="A5" s="1">
        <v>34819</v>
      </c>
      <c r="B5">
        <v>5517</v>
      </c>
      <c r="C5">
        <v>6801.8</v>
      </c>
    </row>
    <row r="6" spans="1:3" x14ac:dyDescent="0.2">
      <c r="A6" s="1">
        <v>34826</v>
      </c>
      <c r="B6">
        <v>6563</v>
      </c>
      <c r="C6">
        <v>8056.5</v>
      </c>
    </row>
    <row r="7" spans="1:3" x14ac:dyDescent="0.2">
      <c r="A7" s="1">
        <v>34833</v>
      </c>
      <c r="B7">
        <v>6555</v>
      </c>
      <c r="C7">
        <v>9496.5</v>
      </c>
    </row>
    <row r="8" spans="1:3" x14ac:dyDescent="0.2">
      <c r="A8" s="1">
        <v>34840</v>
      </c>
      <c r="B8">
        <v>6413</v>
      </c>
      <c r="C8">
        <v>9218.1</v>
      </c>
    </row>
    <row r="9" spans="1:3" x14ac:dyDescent="0.2">
      <c r="A9" s="1">
        <v>34847</v>
      </c>
      <c r="B9">
        <v>6531</v>
      </c>
      <c r="C9">
        <v>8893.4</v>
      </c>
    </row>
    <row r="10" spans="1:3" x14ac:dyDescent="0.2">
      <c r="A10" s="1">
        <v>34854</v>
      </c>
      <c r="B10">
        <v>6875</v>
      </c>
      <c r="C10">
        <v>8178.5</v>
      </c>
    </row>
    <row r="11" spans="1:3" x14ac:dyDescent="0.2">
      <c r="A11" s="1">
        <v>34861</v>
      </c>
      <c r="B11">
        <v>7565</v>
      </c>
      <c r="C11">
        <v>6640</v>
      </c>
    </row>
    <row r="12" spans="1:3" x14ac:dyDescent="0.2">
      <c r="A12" s="1">
        <v>34868</v>
      </c>
      <c r="B12">
        <v>7895</v>
      </c>
      <c r="C12">
        <v>5184.8</v>
      </c>
    </row>
    <row r="13" spans="1:3" x14ac:dyDescent="0.2">
      <c r="A13" s="1">
        <v>34875</v>
      </c>
      <c r="B13">
        <v>7538</v>
      </c>
      <c r="C13">
        <v>3885.7</v>
      </c>
    </row>
    <row r="14" spans="1:3" x14ac:dyDescent="0.2">
      <c r="A14" s="1">
        <v>34882</v>
      </c>
      <c r="B14">
        <v>5296</v>
      </c>
      <c r="C14">
        <v>2590.5</v>
      </c>
    </row>
    <row r="15" spans="1:3" x14ac:dyDescent="0.2">
      <c r="A15" s="1">
        <v>34889</v>
      </c>
      <c r="B15">
        <v>4809</v>
      </c>
      <c r="C15">
        <v>1952.1</v>
      </c>
    </row>
    <row r="16" spans="1:3" x14ac:dyDescent="0.2">
      <c r="A16" s="1">
        <v>34896</v>
      </c>
      <c r="B16">
        <v>4154</v>
      </c>
      <c r="C16">
        <v>1406.1</v>
      </c>
    </row>
    <row r="17" spans="1:3" x14ac:dyDescent="0.2">
      <c r="A17" s="1">
        <v>34903</v>
      </c>
      <c r="B17">
        <v>4730</v>
      </c>
      <c r="C17">
        <v>1088.5999999999999</v>
      </c>
    </row>
    <row r="18" spans="1:3" x14ac:dyDescent="0.2">
      <c r="A18" s="1">
        <v>34910</v>
      </c>
      <c r="B18">
        <v>4135</v>
      </c>
      <c r="C18">
        <v>596.5</v>
      </c>
    </row>
    <row r="19" spans="1:3" x14ac:dyDescent="0.2">
      <c r="A19" s="1">
        <v>34917</v>
      </c>
      <c r="B19">
        <v>3915</v>
      </c>
      <c r="C19">
        <v>508.8</v>
      </c>
    </row>
    <row r="20" spans="1:3" x14ac:dyDescent="0.2">
      <c r="A20" s="1">
        <v>34924</v>
      </c>
      <c r="B20">
        <v>3407</v>
      </c>
      <c r="C20">
        <v>321</v>
      </c>
    </row>
    <row r="21" spans="1:3" x14ac:dyDescent="0.2">
      <c r="A21" s="1">
        <v>34931</v>
      </c>
      <c r="B21">
        <v>3315</v>
      </c>
      <c r="C21">
        <v>207.4</v>
      </c>
    </row>
    <row r="22" spans="1:3" x14ac:dyDescent="0.2">
      <c r="A22" s="1">
        <v>34938</v>
      </c>
      <c r="B22">
        <v>3246</v>
      </c>
      <c r="C22">
        <v>115.5</v>
      </c>
    </row>
    <row r="23" spans="1:3" x14ac:dyDescent="0.2">
      <c r="A23" s="1">
        <v>34945</v>
      </c>
      <c r="B23">
        <v>2656</v>
      </c>
      <c r="C23">
        <v>185</v>
      </c>
    </row>
    <row r="24" spans="1:3" x14ac:dyDescent="0.2">
      <c r="A24" s="1">
        <v>34952</v>
      </c>
      <c r="B24">
        <v>2224</v>
      </c>
      <c r="C24">
        <v>239.8</v>
      </c>
    </row>
    <row r="25" spans="1:3" x14ac:dyDescent="0.2">
      <c r="A25" s="1">
        <v>34959</v>
      </c>
      <c r="B25">
        <v>2324</v>
      </c>
      <c r="C25">
        <v>187.1</v>
      </c>
    </row>
    <row r="26" spans="1:3" x14ac:dyDescent="0.2">
      <c r="A26" s="1">
        <v>34966</v>
      </c>
      <c r="B26">
        <v>2194</v>
      </c>
      <c r="C26">
        <v>107.2</v>
      </c>
    </row>
    <row r="27" spans="1:3" x14ac:dyDescent="0.2">
      <c r="A27" s="1">
        <v>34973</v>
      </c>
      <c r="B27">
        <v>2177</v>
      </c>
      <c r="C27">
        <v>246.2</v>
      </c>
    </row>
    <row r="28" spans="1:3" x14ac:dyDescent="0.2">
      <c r="A28" s="1">
        <v>34980</v>
      </c>
      <c r="B28">
        <v>2366</v>
      </c>
      <c r="C28">
        <v>156.9</v>
      </c>
    </row>
    <row r="29" spans="1:3" x14ac:dyDescent="0.2">
      <c r="A29" s="1">
        <v>34987</v>
      </c>
      <c r="B29">
        <v>2402</v>
      </c>
      <c r="C29">
        <v>170.7</v>
      </c>
    </row>
    <row r="30" spans="1:3" x14ac:dyDescent="0.2">
      <c r="A30" s="1">
        <v>34994</v>
      </c>
      <c r="B30">
        <v>2485</v>
      </c>
      <c r="C30">
        <v>114.4</v>
      </c>
    </row>
    <row r="31" spans="1:3" x14ac:dyDescent="0.2">
      <c r="A31" s="1">
        <v>35001</v>
      </c>
      <c r="B31">
        <v>2588</v>
      </c>
      <c r="C31">
        <v>174.4</v>
      </c>
    </row>
    <row r="32" spans="1:3" x14ac:dyDescent="0.2">
      <c r="A32" s="1">
        <v>35008</v>
      </c>
      <c r="B32">
        <v>2453</v>
      </c>
      <c r="C32">
        <v>579.70000000000005</v>
      </c>
    </row>
    <row r="33" spans="1:3" x14ac:dyDescent="0.2">
      <c r="A33" s="1">
        <v>35015</v>
      </c>
      <c r="B33">
        <v>2169</v>
      </c>
      <c r="C33">
        <v>1443.5</v>
      </c>
    </row>
    <row r="34" spans="1:3" x14ac:dyDescent="0.2">
      <c r="A34" s="1">
        <v>35022</v>
      </c>
      <c r="B34">
        <v>2240</v>
      </c>
      <c r="C34">
        <v>1695.7</v>
      </c>
    </row>
    <row r="35" spans="1:3" x14ac:dyDescent="0.2">
      <c r="A35" s="1">
        <v>35029</v>
      </c>
      <c r="B35">
        <v>2590</v>
      </c>
      <c r="C35">
        <v>2294.5</v>
      </c>
    </row>
    <row r="36" spans="1:3" x14ac:dyDescent="0.2">
      <c r="A36" s="1">
        <v>35036</v>
      </c>
      <c r="B36">
        <v>2479</v>
      </c>
      <c r="C36">
        <v>3910</v>
      </c>
    </row>
    <row r="37" spans="1:3" x14ac:dyDescent="0.2">
      <c r="A37" s="1">
        <v>35043</v>
      </c>
      <c r="B37">
        <v>2978</v>
      </c>
      <c r="C37">
        <v>5397.9</v>
      </c>
    </row>
    <row r="38" spans="1:3" x14ac:dyDescent="0.2">
      <c r="A38" s="1">
        <v>35050</v>
      </c>
      <c r="B38">
        <v>4167</v>
      </c>
      <c r="C38">
        <v>6417.2</v>
      </c>
    </row>
    <row r="39" spans="1:3" x14ac:dyDescent="0.2">
      <c r="A39" s="1">
        <v>35057</v>
      </c>
      <c r="B39">
        <v>8225</v>
      </c>
      <c r="C39">
        <v>6418</v>
      </c>
    </row>
    <row r="40" spans="1:3" x14ac:dyDescent="0.2">
      <c r="A40" s="1">
        <v>35064</v>
      </c>
      <c r="B40">
        <v>7502</v>
      </c>
      <c r="C40">
        <v>7969.2</v>
      </c>
    </row>
    <row r="41" spans="1:3" x14ac:dyDescent="0.2">
      <c r="A41" s="1">
        <v>35071</v>
      </c>
      <c r="B41">
        <v>4967</v>
      </c>
      <c r="C41">
        <v>8870</v>
      </c>
    </row>
    <row r="42" spans="1:3" x14ac:dyDescent="0.2">
      <c r="A42" s="1">
        <v>35078</v>
      </c>
      <c r="B42">
        <v>4283</v>
      </c>
      <c r="C42">
        <v>9017.9</v>
      </c>
    </row>
    <row r="43" spans="1:3" x14ac:dyDescent="0.2">
      <c r="A43" s="1">
        <v>35085</v>
      </c>
      <c r="B43">
        <v>4694</v>
      </c>
      <c r="C43">
        <v>8945.7999999999993</v>
      </c>
    </row>
    <row r="44" spans="1:3" x14ac:dyDescent="0.2">
      <c r="A44" s="1">
        <v>35092</v>
      </c>
      <c r="B44">
        <v>5030</v>
      </c>
      <c r="C44">
        <v>9594.4</v>
      </c>
    </row>
    <row r="45" spans="1:3" x14ac:dyDescent="0.2">
      <c r="A45" s="1">
        <v>35099</v>
      </c>
      <c r="B45">
        <v>5580</v>
      </c>
      <c r="C45">
        <v>9960.7000000000007</v>
      </c>
    </row>
    <row r="46" spans="1:3" x14ac:dyDescent="0.2">
      <c r="A46" s="1">
        <v>35106</v>
      </c>
      <c r="B46">
        <v>6933</v>
      </c>
      <c r="C46">
        <v>10371.700000000001</v>
      </c>
    </row>
    <row r="47" spans="1:3" x14ac:dyDescent="0.2">
      <c r="A47" s="1">
        <v>35113</v>
      </c>
      <c r="B47">
        <v>8967</v>
      </c>
      <c r="C47">
        <v>9660.7000000000007</v>
      </c>
    </row>
    <row r="48" spans="1:3" x14ac:dyDescent="0.2">
      <c r="A48" s="1">
        <v>35120</v>
      </c>
      <c r="B48">
        <v>9443</v>
      </c>
      <c r="C48">
        <v>10335.700000000001</v>
      </c>
    </row>
    <row r="49" spans="1:3" x14ac:dyDescent="0.2">
      <c r="A49" s="1">
        <v>35127</v>
      </c>
      <c r="B49">
        <v>9011</v>
      </c>
      <c r="C49">
        <v>8846.4</v>
      </c>
    </row>
    <row r="50" spans="1:3" x14ac:dyDescent="0.2">
      <c r="A50" s="1">
        <v>35134</v>
      </c>
      <c r="B50">
        <v>10025</v>
      </c>
      <c r="C50">
        <v>8282.4</v>
      </c>
    </row>
    <row r="51" spans="1:3" x14ac:dyDescent="0.2">
      <c r="A51" s="1">
        <v>35141</v>
      </c>
      <c r="B51">
        <v>10601</v>
      </c>
      <c r="C51">
        <v>8033.3</v>
      </c>
    </row>
    <row r="52" spans="1:3" x14ac:dyDescent="0.2">
      <c r="A52" s="1">
        <v>35148</v>
      </c>
      <c r="B52">
        <v>11083</v>
      </c>
      <c r="C52">
        <v>6769.2</v>
      </c>
    </row>
    <row r="53" spans="1:3" x14ac:dyDescent="0.2">
      <c r="A53" s="1">
        <v>35155</v>
      </c>
      <c r="B53">
        <v>11136</v>
      </c>
      <c r="C53">
        <v>5454</v>
      </c>
    </row>
    <row r="55" spans="1:3" x14ac:dyDescent="0.2">
      <c r="B55">
        <f>SUM(B2:B53)</f>
        <v>272143</v>
      </c>
    </row>
  </sheetData>
  <scenarios current="0" show="0">
    <scenario name="pittsfield best fit" locked="1" count="1" user="Hubert Gatignon" comment="Solver Model">
      <inputCells r="D37" deleted="1" val=""/>
    </scenario>
  </scenarios>
  <phoneticPr fontId="1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Normal="100" workbookViewId="0">
      <selection activeCell="O5" sqref="O5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4.85546875" customWidth="1"/>
    <col min="12" max="12" width="12.42578125" bestFit="1" customWidth="1"/>
    <col min="14" max="14" width="10.42578125" customWidth="1"/>
    <col min="15" max="15" width="9.42578125" customWidth="1"/>
  </cols>
  <sheetData>
    <row r="1" spans="1:15" x14ac:dyDescent="0.2">
      <c r="A1" s="2" t="s">
        <v>12</v>
      </c>
      <c r="B1">
        <v>2000000</v>
      </c>
      <c r="I1" s="2" t="s">
        <v>4</v>
      </c>
      <c r="J1">
        <v>0.999</v>
      </c>
    </row>
    <row r="2" spans="1:15" x14ac:dyDescent="0.2">
      <c r="A2" s="2" t="s">
        <v>13</v>
      </c>
      <c r="B2">
        <f>B1/1000</f>
        <v>2000</v>
      </c>
      <c r="I2" s="2" t="s">
        <v>5</v>
      </c>
      <c r="J2">
        <v>2.79470710244087E-3</v>
      </c>
    </row>
    <row r="3" spans="1:15" x14ac:dyDescent="0.2">
      <c r="M3">
        <f>SUM(M5:M57)</f>
        <v>-1872.643914426556</v>
      </c>
    </row>
    <row r="4" spans="1:15" x14ac:dyDescent="0.2">
      <c r="A4" t="s">
        <v>1</v>
      </c>
      <c r="B4" t="s">
        <v>2</v>
      </c>
      <c r="C4" t="s">
        <v>0</v>
      </c>
      <c r="D4" s="2" t="s">
        <v>31</v>
      </c>
      <c r="E4" s="2" t="s">
        <v>10</v>
      </c>
      <c r="F4" s="2" t="s">
        <v>21</v>
      </c>
      <c r="G4" s="2" t="s">
        <v>22</v>
      </c>
      <c r="I4" s="2" t="s">
        <v>1</v>
      </c>
      <c r="J4" s="2" t="s">
        <v>30</v>
      </c>
      <c r="K4" s="2" t="s">
        <v>6</v>
      </c>
      <c r="L4" s="2" t="s">
        <v>16</v>
      </c>
      <c r="M4" s="2" t="s">
        <v>7</v>
      </c>
      <c r="N4" s="2" t="s">
        <v>29</v>
      </c>
      <c r="O4" s="2" t="s">
        <v>27</v>
      </c>
    </row>
    <row r="5" spans="1:15" x14ac:dyDescent="0.2">
      <c r="A5" s="1">
        <v>34798</v>
      </c>
      <c r="B5">
        <v>5250</v>
      </c>
      <c r="C5">
        <v>1709.8</v>
      </c>
      <c r="D5">
        <f>B5/1000</f>
        <v>5.25</v>
      </c>
      <c r="E5">
        <f>C5/1000</f>
        <v>1.7098</v>
      </c>
      <c r="F5">
        <v>0</v>
      </c>
      <c r="G5">
        <v>0</v>
      </c>
      <c r="H5" t="str">
        <f>CONCATENATE(MONTH(A5),"/",DAY(A5))</f>
        <v>4/9</v>
      </c>
      <c r="I5">
        <v>1</v>
      </c>
      <c r="J5">
        <f>D5</f>
        <v>5.25</v>
      </c>
      <c r="K5">
        <f t="shared" ref="K5:K36" si="0">$J$1*(1-EXP(-$J$2*I5))</f>
        <v>2.7880147384200839E-3</v>
      </c>
      <c r="L5">
        <f>K5</f>
        <v>2.7880147384200839E-3</v>
      </c>
      <c r="M5">
        <f>D5*LN(L5)</f>
        <v>-30.882733873532473</v>
      </c>
      <c r="N5">
        <f>$B$2*K5</f>
        <v>5.5760294768401675</v>
      </c>
      <c r="O5">
        <f>$B$2*L5</f>
        <v>5.5760294768401675</v>
      </c>
    </row>
    <row r="6" spans="1:15" x14ac:dyDescent="0.2">
      <c r="A6" s="1">
        <v>34805</v>
      </c>
      <c r="B6">
        <v>5482</v>
      </c>
      <c r="C6">
        <v>2748</v>
      </c>
      <c r="D6">
        <f t="shared" ref="D6:D56" si="1">B6/1000</f>
        <v>5.4820000000000002</v>
      </c>
      <c r="E6">
        <f t="shared" ref="E6:E56" si="2">C6/1000</f>
        <v>2.7480000000000002</v>
      </c>
      <c r="F6">
        <v>0</v>
      </c>
      <c r="G6">
        <v>0</v>
      </c>
      <c r="H6" t="str">
        <f t="shared" ref="H6:H56" si="3">CONCATENATE(MONTH(A6),"/",DAY(A6))</f>
        <v>4/16</v>
      </c>
      <c r="I6">
        <v>2</v>
      </c>
      <c r="J6">
        <f>D6+J5</f>
        <v>10.731999999999999</v>
      </c>
      <c r="K6">
        <f t="shared" si="0"/>
        <v>5.5682486698514942E-3</v>
      </c>
      <c r="L6">
        <f>K6-K5</f>
        <v>2.7802339314314103E-3</v>
      </c>
      <c r="M6">
        <f t="shared" ref="M6:M55" si="4">D6*LN(L6)</f>
        <v>-32.262777173803279</v>
      </c>
      <c r="N6">
        <f t="shared" ref="N6:N37" si="5">$B$2*K6</f>
        <v>11.136497339702988</v>
      </c>
      <c r="O6">
        <f t="shared" ref="O6:O56" si="6">$B$2*L6</f>
        <v>5.5604678628628204</v>
      </c>
    </row>
    <row r="7" spans="1:15" x14ac:dyDescent="0.2">
      <c r="A7" s="1">
        <v>34812</v>
      </c>
      <c r="B7">
        <v>4980</v>
      </c>
      <c r="C7">
        <v>4595.8999999999996</v>
      </c>
      <c r="D7">
        <f t="shared" si="1"/>
        <v>4.9800000000000004</v>
      </c>
      <c r="E7">
        <f t="shared" si="2"/>
        <v>4.5958999999999994</v>
      </c>
      <c r="F7">
        <v>0</v>
      </c>
      <c r="G7">
        <v>0</v>
      </c>
      <c r="H7" t="str">
        <f t="shared" si="3"/>
        <v>4/23</v>
      </c>
      <c r="I7">
        <v>3</v>
      </c>
      <c r="J7">
        <f t="shared" ref="J7:J56" si="7">D7+J6</f>
        <v>15.712</v>
      </c>
      <c r="K7">
        <f t="shared" si="0"/>
        <v>8.3407235090135236E-3</v>
      </c>
      <c r="L7">
        <f t="shared" ref="L7:L56" si="8">K7-K6</f>
        <v>2.7724748391620294E-3</v>
      </c>
      <c r="M7">
        <f t="shared" si="4"/>
        <v>-29.322314271348372</v>
      </c>
      <c r="N7">
        <f t="shared" si="5"/>
        <v>16.681447018027047</v>
      </c>
      <c r="O7">
        <f t="shared" si="6"/>
        <v>5.5449496783240591</v>
      </c>
    </row>
    <row r="8" spans="1:15" x14ac:dyDescent="0.2">
      <c r="A8" s="1">
        <v>34819</v>
      </c>
      <c r="B8">
        <v>5517</v>
      </c>
      <c r="C8">
        <v>6801.8</v>
      </c>
      <c r="D8">
        <f t="shared" si="1"/>
        <v>5.5170000000000003</v>
      </c>
      <c r="E8">
        <f t="shared" si="2"/>
        <v>6.8018000000000001</v>
      </c>
      <c r="F8">
        <v>0</v>
      </c>
      <c r="G8">
        <v>0</v>
      </c>
      <c r="H8" t="str">
        <f t="shared" si="3"/>
        <v>4/30</v>
      </c>
      <c r="I8">
        <v>4</v>
      </c>
      <c r="J8">
        <f t="shared" si="7"/>
        <v>21.228999999999999</v>
      </c>
      <c r="K8">
        <f t="shared" si="0"/>
        <v>1.1105460910023981E-2</v>
      </c>
      <c r="L8">
        <f t="shared" si="8"/>
        <v>2.7647374010104572E-3</v>
      </c>
      <c r="M8">
        <f t="shared" si="4"/>
        <v>-32.499596679210342</v>
      </c>
      <c r="N8">
        <f t="shared" si="5"/>
        <v>22.210921820047961</v>
      </c>
      <c r="O8">
        <f t="shared" si="6"/>
        <v>5.5294748020209141</v>
      </c>
    </row>
    <row r="9" spans="1:15" x14ac:dyDescent="0.2">
      <c r="A9" s="1">
        <v>34826</v>
      </c>
      <c r="B9">
        <v>6563</v>
      </c>
      <c r="C9">
        <v>8056.5</v>
      </c>
      <c r="D9">
        <f t="shared" si="1"/>
        <v>6.5629999999999997</v>
      </c>
      <c r="E9">
        <f t="shared" si="2"/>
        <v>8.0564999999999998</v>
      </c>
      <c r="F9">
        <v>0</v>
      </c>
      <c r="G9">
        <v>0</v>
      </c>
      <c r="H9" t="str">
        <f t="shared" si="3"/>
        <v>5/7</v>
      </c>
      <c r="I9">
        <v>5</v>
      </c>
      <c r="J9">
        <f t="shared" si="7"/>
        <v>27.791999999999998</v>
      </c>
      <c r="K9">
        <f t="shared" si="0"/>
        <v>1.3862482466568115E-2</v>
      </c>
      <c r="L9">
        <f t="shared" si="8"/>
        <v>2.7570215565441338E-3</v>
      </c>
      <c r="M9">
        <f t="shared" si="4"/>
        <v>-38.679725205518679</v>
      </c>
      <c r="N9">
        <f t="shared" si="5"/>
        <v>27.724964933136228</v>
      </c>
      <c r="O9">
        <f t="shared" si="6"/>
        <v>5.5140431130882677</v>
      </c>
    </row>
    <row r="10" spans="1:15" x14ac:dyDescent="0.2">
      <c r="A10" s="1">
        <v>34833</v>
      </c>
      <c r="B10">
        <v>6555</v>
      </c>
      <c r="C10">
        <v>9496.5</v>
      </c>
      <c r="D10">
        <f t="shared" si="1"/>
        <v>6.5549999999999997</v>
      </c>
      <c r="E10">
        <f t="shared" si="2"/>
        <v>9.4964999999999993</v>
      </c>
      <c r="F10">
        <v>0</v>
      </c>
      <c r="G10">
        <v>0</v>
      </c>
      <c r="H10" t="str">
        <f t="shared" si="3"/>
        <v>5/14</v>
      </c>
      <c r="I10">
        <v>6</v>
      </c>
      <c r="J10">
        <f t="shared" si="7"/>
        <v>34.346999999999994</v>
      </c>
      <c r="K10">
        <f t="shared" si="0"/>
        <v>1.661180971206731E-2</v>
      </c>
      <c r="L10">
        <f t="shared" si="8"/>
        <v>2.749327245499195E-3</v>
      </c>
      <c r="M10">
        <f t="shared" si="4"/>
        <v>-38.650895675950395</v>
      </c>
      <c r="N10">
        <f t="shared" si="5"/>
        <v>33.223619424134618</v>
      </c>
      <c r="O10">
        <f t="shared" si="6"/>
        <v>5.4986544909983897</v>
      </c>
    </row>
    <row r="11" spans="1:15" x14ac:dyDescent="0.2">
      <c r="A11" s="1">
        <v>34840</v>
      </c>
      <c r="B11">
        <v>6413</v>
      </c>
      <c r="C11">
        <v>9218.1</v>
      </c>
      <c r="D11">
        <f t="shared" si="1"/>
        <v>6.4130000000000003</v>
      </c>
      <c r="E11">
        <f t="shared" si="2"/>
        <v>9.2180999999999997</v>
      </c>
      <c r="F11">
        <v>0</v>
      </c>
      <c r="G11">
        <v>0</v>
      </c>
      <c r="H11" t="str">
        <f t="shared" si="3"/>
        <v>5/21</v>
      </c>
      <c r="I11">
        <v>7</v>
      </c>
      <c r="J11">
        <f t="shared" si="7"/>
        <v>40.759999999999991</v>
      </c>
      <c r="K11">
        <f t="shared" si="0"/>
        <v>1.9353464119847667E-2</v>
      </c>
      <c r="L11">
        <f t="shared" si="8"/>
        <v>2.7416544077803577E-3</v>
      </c>
      <c r="M11">
        <f t="shared" si="4"/>
        <v>-37.831529469595132</v>
      </c>
      <c r="N11">
        <f t="shared" si="5"/>
        <v>38.706928239695337</v>
      </c>
      <c r="O11">
        <f t="shared" si="6"/>
        <v>5.483308815560715</v>
      </c>
    </row>
    <row r="12" spans="1:15" x14ac:dyDescent="0.2">
      <c r="A12" s="1">
        <v>34847</v>
      </c>
      <c r="B12">
        <v>6531</v>
      </c>
      <c r="C12">
        <v>8893.4</v>
      </c>
      <c r="D12">
        <f t="shared" si="1"/>
        <v>6.5309999999999997</v>
      </c>
      <c r="E12">
        <f t="shared" si="2"/>
        <v>8.8933999999999997</v>
      </c>
      <c r="F12">
        <v>0</v>
      </c>
      <c r="G12">
        <v>0</v>
      </c>
      <c r="H12" t="str">
        <f t="shared" si="3"/>
        <v>5/28</v>
      </c>
      <c r="I12">
        <v>8</v>
      </c>
      <c r="J12">
        <f t="shared" si="7"/>
        <v>47.29099999999999</v>
      </c>
      <c r="K12">
        <f t="shared" si="0"/>
        <v>2.2087467103307154E-2</v>
      </c>
      <c r="L12">
        <f t="shared" si="8"/>
        <v>2.7340029834594867E-3</v>
      </c>
      <c r="M12">
        <f t="shared" si="4"/>
        <v>-38.545886563276724</v>
      </c>
      <c r="N12">
        <f t="shared" si="5"/>
        <v>44.17493420661431</v>
      </c>
      <c r="O12">
        <f t="shared" si="6"/>
        <v>5.4680059669189731</v>
      </c>
    </row>
    <row r="13" spans="1:15" x14ac:dyDescent="0.2">
      <c r="A13" s="1">
        <v>34854</v>
      </c>
      <c r="B13">
        <v>6875</v>
      </c>
      <c r="C13">
        <v>8178.5</v>
      </c>
      <c r="D13">
        <f t="shared" si="1"/>
        <v>6.875</v>
      </c>
      <c r="E13">
        <f t="shared" si="2"/>
        <v>8.1784999999999997</v>
      </c>
      <c r="F13">
        <v>0</v>
      </c>
      <c r="G13">
        <v>0</v>
      </c>
      <c r="H13" t="str">
        <f t="shared" si="3"/>
        <v>6/4</v>
      </c>
      <c r="I13">
        <v>9</v>
      </c>
      <c r="J13">
        <f t="shared" si="7"/>
        <v>54.16599999999999</v>
      </c>
      <c r="K13">
        <f t="shared" si="0"/>
        <v>2.4813840016083184E-2</v>
      </c>
      <c r="L13">
        <f t="shared" si="8"/>
        <v>2.7263729127760296E-3</v>
      </c>
      <c r="M13">
        <f t="shared" si="4"/>
        <v>-40.595384201212539</v>
      </c>
      <c r="N13">
        <f t="shared" si="5"/>
        <v>49.627680032166367</v>
      </c>
      <c r="O13">
        <f t="shared" si="6"/>
        <v>5.4527458255520589</v>
      </c>
    </row>
    <row r="14" spans="1:15" x14ac:dyDescent="0.2">
      <c r="A14" s="1">
        <v>34861</v>
      </c>
      <c r="B14">
        <v>7565</v>
      </c>
      <c r="C14">
        <v>6640</v>
      </c>
      <c r="D14">
        <f t="shared" si="1"/>
        <v>7.5650000000000004</v>
      </c>
      <c r="E14">
        <f t="shared" si="2"/>
        <v>6.64</v>
      </c>
      <c r="F14">
        <v>0</v>
      </c>
      <c r="G14">
        <v>0</v>
      </c>
      <c r="H14" t="str">
        <f t="shared" si="3"/>
        <v>6/11</v>
      </c>
      <c r="I14">
        <v>10</v>
      </c>
      <c r="J14">
        <f t="shared" si="7"/>
        <v>61.730999999999987</v>
      </c>
      <c r="K14">
        <f t="shared" si="0"/>
        <v>2.7532604152219316E-2</v>
      </c>
      <c r="L14">
        <f t="shared" si="8"/>
        <v>2.7187641361361321E-3</v>
      </c>
      <c r="M14">
        <f t="shared" si="4"/>
        <v>-44.690826538455134</v>
      </c>
      <c r="N14">
        <f t="shared" si="5"/>
        <v>55.065208304438634</v>
      </c>
      <c r="O14">
        <f t="shared" si="6"/>
        <v>5.4375282722722647</v>
      </c>
    </row>
    <row r="15" spans="1:15" x14ac:dyDescent="0.2">
      <c r="A15" s="1">
        <v>34868</v>
      </c>
      <c r="B15">
        <v>7895</v>
      </c>
      <c r="C15">
        <v>5184.8</v>
      </c>
      <c r="D15">
        <f t="shared" si="1"/>
        <v>7.8949999999999996</v>
      </c>
      <c r="E15">
        <f t="shared" si="2"/>
        <v>5.1848000000000001</v>
      </c>
      <c r="F15">
        <v>0</v>
      </c>
      <c r="G15">
        <v>0</v>
      </c>
      <c r="H15" t="str">
        <f t="shared" si="3"/>
        <v>6/18</v>
      </c>
      <c r="I15">
        <v>11</v>
      </c>
      <c r="J15">
        <f t="shared" si="7"/>
        <v>69.625999999999991</v>
      </c>
      <c r="K15">
        <f t="shared" si="0"/>
        <v>3.0243780746331522E-2</v>
      </c>
      <c r="L15">
        <f t="shared" si="8"/>
        <v>2.7111765941122065E-3</v>
      </c>
      <c r="M15">
        <f t="shared" si="4"/>
        <v>-46.662391446031101</v>
      </c>
      <c r="N15">
        <f t="shared" si="5"/>
        <v>60.487561492663048</v>
      </c>
      <c r="O15">
        <f t="shared" si="6"/>
        <v>5.4223531882244131</v>
      </c>
    </row>
    <row r="16" spans="1:15" x14ac:dyDescent="0.2">
      <c r="A16" s="1">
        <v>34875</v>
      </c>
      <c r="B16">
        <v>7538</v>
      </c>
      <c r="C16">
        <v>3885.7</v>
      </c>
      <c r="D16">
        <f t="shared" si="1"/>
        <v>7.5380000000000003</v>
      </c>
      <c r="E16">
        <f t="shared" si="2"/>
        <v>3.8856999999999999</v>
      </c>
      <c r="F16">
        <v>0</v>
      </c>
      <c r="G16">
        <v>0</v>
      </c>
      <c r="H16" t="str">
        <f t="shared" si="3"/>
        <v>6/25</v>
      </c>
      <c r="I16">
        <v>12</v>
      </c>
      <c r="J16">
        <f t="shared" si="7"/>
        <v>77.163999999999987</v>
      </c>
      <c r="K16">
        <f t="shared" si="0"/>
        <v>3.2947390973774325E-2</v>
      </c>
      <c r="L16">
        <f t="shared" si="8"/>
        <v>2.7036102274428028E-3</v>
      </c>
      <c r="M16">
        <f t="shared" si="4"/>
        <v>-44.573454940413065</v>
      </c>
      <c r="N16">
        <f t="shared" si="5"/>
        <v>65.894781947548651</v>
      </c>
      <c r="O16">
        <f t="shared" si="6"/>
        <v>5.4072204548856053</v>
      </c>
    </row>
    <row r="17" spans="1:15" x14ac:dyDescent="0.2">
      <c r="A17" s="1">
        <v>34882</v>
      </c>
      <c r="B17">
        <v>5296</v>
      </c>
      <c r="C17">
        <v>2590.5</v>
      </c>
      <c r="D17">
        <f t="shared" si="1"/>
        <v>5.2960000000000003</v>
      </c>
      <c r="E17">
        <f t="shared" si="2"/>
        <v>2.5905</v>
      </c>
      <c r="F17">
        <v>0</v>
      </c>
      <c r="G17">
        <v>0</v>
      </c>
      <c r="H17" t="str">
        <f t="shared" si="3"/>
        <v>7/2</v>
      </c>
      <c r="I17">
        <v>13</v>
      </c>
      <c r="J17">
        <f t="shared" si="7"/>
        <v>82.46</v>
      </c>
      <c r="K17">
        <f t="shared" si="0"/>
        <v>3.5643455950805598E-2</v>
      </c>
      <c r="L17">
        <f t="shared" si="8"/>
        <v>2.6960649770312733E-3</v>
      </c>
      <c r="M17">
        <f t="shared" si="4"/>
        <v>-31.330934672294035</v>
      </c>
      <c r="N17">
        <f t="shared" si="5"/>
        <v>71.286911901611191</v>
      </c>
      <c r="O17">
        <f t="shared" si="6"/>
        <v>5.3921299540625469</v>
      </c>
    </row>
    <row r="18" spans="1:15" x14ac:dyDescent="0.2">
      <c r="A18" s="1">
        <v>34889</v>
      </c>
      <c r="B18">
        <v>4809</v>
      </c>
      <c r="C18">
        <v>1952.1</v>
      </c>
      <c r="D18">
        <f t="shared" si="1"/>
        <v>4.8090000000000002</v>
      </c>
      <c r="E18">
        <f t="shared" si="2"/>
        <v>1.9520999999999999</v>
      </c>
      <c r="F18">
        <v>0</v>
      </c>
      <c r="G18">
        <v>0</v>
      </c>
      <c r="H18" t="str">
        <f t="shared" si="3"/>
        <v>7/9</v>
      </c>
      <c r="I18">
        <v>14</v>
      </c>
      <c r="J18">
        <f t="shared" si="7"/>
        <v>87.268999999999991</v>
      </c>
      <c r="K18">
        <f t="shared" si="0"/>
        <v>3.833199673475219E-2</v>
      </c>
      <c r="L18">
        <f t="shared" si="8"/>
        <v>2.6885407839465914E-3</v>
      </c>
      <c r="M18">
        <f t="shared" si="4"/>
        <v>-28.463300932078944</v>
      </c>
      <c r="N18">
        <f t="shared" si="5"/>
        <v>76.663993469504376</v>
      </c>
      <c r="O18">
        <f t="shared" si="6"/>
        <v>5.3770815678931827</v>
      </c>
    </row>
    <row r="19" spans="1:15" x14ac:dyDescent="0.2">
      <c r="A19" s="1">
        <v>34896</v>
      </c>
      <c r="B19">
        <v>4154</v>
      </c>
      <c r="C19">
        <v>1406.1</v>
      </c>
      <c r="D19">
        <f t="shared" si="1"/>
        <v>4.1539999999999999</v>
      </c>
      <c r="E19">
        <f t="shared" si="2"/>
        <v>1.4060999999999999</v>
      </c>
      <c r="F19">
        <v>0</v>
      </c>
      <c r="G19">
        <v>0</v>
      </c>
      <c r="H19" t="str">
        <f t="shared" si="3"/>
        <v>7/16</v>
      </c>
      <c r="I19">
        <v>15</v>
      </c>
      <c r="J19">
        <f t="shared" si="7"/>
        <v>91.422999999999988</v>
      </c>
      <c r="K19">
        <f t="shared" si="0"/>
        <v>4.1013034324173699E-2</v>
      </c>
      <c r="L19">
        <f t="shared" si="8"/>
        <v>2.6810375894215088E-3</v>
      </c>
      <c r="M19">
        <f t="shared" si="4"/>
        <v>-24.598124512088415</v>
      </c>
      <c r="N19">
        <f t="shared" si="5"/>
        <v>82.02606864834739</v>
      </c>
      <c r="O19">
        <f t="shared" si="6"/>
        <v>5.3620751788430177</v>
      </c>
    </row>
    <row r="20" spans="1:15" x14ac:dyDescent="0.2">
      <c r="A20" s="1">
        <v>34903</v>
      </c>
      <c r="B20">
        <v>4730</v>
      </c>
      <c r="C20">
        <v>1088.5999999999999</v>
      </c>
      <c r="D20">
        <f t="shared" si="1"/>
        <v>4.7300000000000004</v>
      </c>
      <c r="E20">
        <f t="shared" si="2"/>
        <v>1.0886</v>
      </c>
      <c r="F20">
        <v>0</v>
      </c>
      <c r="G20">
        <v>0</v>
      </c>
      <c r="H20" t="str">
        <f t="shared" si="3"/>
        <v>7/23</v>
      </c>
      <c r="I20">
        <v>16</v>
      </c>
      <c r="J20">
        <f t="shared" si="7"/>
        <v>96.152999999999992</v>
      </c>
      <c r="K20">
        <f t="shared" si="0"/>
        <v>4.3686589659026998E-2</v>
      </c>
      <c r="L20">
        <f t="shared" si="8"/>
        <v>2.6735553348532989E-3</v>
      </c>
      <c r="M20">
        <f t="shared" si="4"/>
        <v>-28.022157082596173</v>
      </c>
      <c r="N20">
        <f t="shared" si="5"/>
        <v>87.373179318054</v>
      </c>
      <c r="O20">
        <f t="shared" si="6"/>
        <v>5.3471106697065975</v>
      </c>
    </row>
    <row r="21" spans="1:15" x14ac:dyDescent="0.2">
      <c r="A21" s="1">
        <v>34910</v>
      </c>
      <c r="B21">
        <v>4135</v>
      </c>
      <c r="C21">
        <v>596.5</v>
      </c>
      <c r="D21">
        <f t="shared" si="1"/>
        <v>4.1349999999999998</v>
      </c>
      <c r="E21">
        <f t="shared" si="2"/>
        <v>0.59650000000000003</v>
      </c>
      <c r="F21">
        <v>0</v>
      </c>
      <c r="G21">
        <v>0</v>
      </c>
      <c r="H21" t="str">
        <f t="shared" si="3"/>
        <v>7/30</v>
      </c>
      <c r="I21">
        <v>17</v>
      </c>
      <c r="J21">
        <f t="shared" si="7"/>
        <v>100.288</v>
      </c>
      <c r="K21">
        <f t="shared" si="0"/>
        <v>4.6352683620829789E-2</v>
      </c>
      <c r="L21">
        <f t="shared" si="8"/>
        <v>2.6660939618027915E-3</v>
      </c>
      <c r="M21">
        <f t="shared" si="4"/>
        <v>-24.508727263241632</v>
      </c>
      <c r="N21">
        <f t="shared" si="5"/>
        <v>92.705367241659573</v>
      </c>
      <c r="O21">
        <f t="shared" si="6"/>
        <v>5.3321879236055834</v>
      </c>
    </row>
    <row r="22" spans="1:15" x14ac:dyDescent="0.2">
      <c r="A22" s="1">
        <v>34917</v>
      </c>
      <c r="B22">
        <v>3915</v>
      </c>
      <c r="C22">
        <v>508.8</v>
      </c>
      <c r="D22">
        <f t="shared" si="1"/>
        <v>3.915</v>
      </c>
      <c r="E22">
        <f t="shared" si="2"/>
        <v>0.50880000000000003</v>
      </c>
      <c r="F22">
        <v>0</v>
      </c>
      <c r="G22">
        <v>0</v>
      </c>
      <c r="H22" t="str">
        <f t="shared" si="3"/>
        <v>8/6</v>
      </c>
      <c r="I22">
        <v>18</v>
      </c>
      <c r="J22">
        <f t="shared" si="7"/>
        <v>104.203</v>
      </c>
      <c r="K22">
        <f t="shared" si="0"/>
        <v>4.9011337032823225E-2</v>
      </c>
      <c r="L22">
        <f t="shared" si="8"/>
        <v>2.6586534119934363E-3</v>
      </c>
      <c r="M22">
        <f t="shared" si="4"/>
        <v>-23.215697562608632</v>
      </c>
      <c r="N22">
        <f t="shared" si="5"/>
        <v>98.022674065646456</v>
      </c>
      <c r="O22">
        <f t="shared" si="6"/>
        <v>5.3173068239868728</v>
      </c>
    </row>
    <row r="23" spans="1:15" x14ac:dyDescent="0.2">
      <c r="A23" s="1">
        <v>34924</v>
      </c>
      <c r="B23">
        <v>3407</v>
      </c>
      <c r="C23">
        <v>321</v>
      </c>
      <c r="D23">
        <f t="shared" si="1"/>
        <v>3.407</v>
      </c>
      <c r="E23">
        <f t="shared" si="2"/>
        <v>0.32100000000000001</v>
      </c>
      <c r="F23">
        <v>0</v>
      </c>
      <c r="G23">
        <v>0</v>
      </c>
      <c r="H23" t="str">
        <f t="shared" si="3"/>
        <v>8/13</v>
      </c>
      <c r="I23">
        <v>19</v>
      </c>
      <c r="J23">
        <f t="shared" si="7"/>
        <v>107.61</v>
      </c>
      <c r="K23">
        <f t="shared" si="0"/>
        <v>5.1662570660134931E-2</v>
      </c>
      <c r="L23">
        <f t="shared" si="8"/>
        <v>2.6512336273117054E-3</v>
      </c>
      <c r="M23">
        <f t="shared" si="4"/>
        <v>-20.212811885312043</v>
      </c>
      <c r="N23">
        <f t="shared" si="5"/>
        <v>103.32514132026986</v>
      </c>
      <c r="O23">
        <f t="shared" si="6"/>
        <v>5.3024672546234104</v>
      </c>
    </row>
    <row r="24" spans="1:15" x14ac:dyDescent="0.2">
      <c r="A24" s="1">
        <v>34931</v>
      </c>
      <c r="B24">
        <v>3315</v>
      </c>
      <c r="C24">
        <v>207.4</v>
      </c>
      <c r="D24">
        <f t="shared" si="1"/>
        <v>3.3149999999999999</v>
      </c>
      <c r="E24">
        <f t="shared" si="2"/>
        <v>0.2074</v>
      </c>
      <c r="F24">
        <v>0</v>
      </c>
      <c r="G24">
        <v>0</v>
      </c>
      <c r="H24" t="str">
        <f t="shared" si="3"/>
        <v>8/20</v>
      </c>
      <c r="I24">
        <v>20</v>
      </c>
      <c r="J24">
        <f t="shared" si="7"/>
        <v>110.925</v>
      </c>
      <c r="K24">
        <f t="shared" si="0"/>
        <v>5.4306405209941296E-2</v>
      </c>
      <c r="L24">
        <f t="shared" si="8"/>
        <v>2.6438345498063648E-3</v>
      </c>
      <c r="M24">
        <f t="shared" si="4"/>
        <v>-19.676265158420573</v>
      </c>
      <c r="N24">
        <f t="shared" si="5"/>
        <v>108.61281041988259</v>
      </c>
      <c r="O24">
        <f t="shared" si="6"/>
        <v>5.2876690996127298</v>
      </c>
    </row>
    <row r="25" spans="1:15" x14ac:dyDescent="0.2">
      <c r="A25" s="1">
        <v>34938</v>
      </c>
      <c r="B25">
        <v>3246</v>
      </c>
      <c r="C25">
        <v>115.5</v>
      </c>
      <c r="D25">
        <f t="shared" si="1"/>
        <v>3.246</v>
      </c>
      <c r="E25">
        <f t="shared" si="2"/>
        <v>0.11550000000000001</v>
      </c>
      <c r="F25">
        <v>0</v>
      </c>
      <c r="G25">
        <v>0</v>
      </c>
      <c r="H25" t="str">
        <f t="shared" si="3"/>
        <v>8/27</v>
      </c>
      <c r="I25">
        <v>21</v>
      </c>
      <c r="J25">
        <f t="shared" si="7"/>
        <v>114.17099999999999</v>
      </c>
      <c r="K25">
        <f t="shared" si="0"/>
        <v>5.6942861331628701E-2</v>
      </c>
      <c r="L25">
        <f t="shared" si="8"/>
        <v>2.6364561216874055E-3</v>
      </c>
      <c r="M25">
        <f t="shared" si="4"/>
        <v>-19.275785557183131</v>
      </c>
      <c r="N25">
        <f t="shared" si="5"/>
        <v>113.8857226632574</v>
      </c>
      <c r="O25">
        <f t="shared" si="6"/>
        <v>5.2729122433748108</v>
      </c>
    </row>
    <row r="26" spans="1:15" x14ac:dyDescent="0.2">
      <c r="A26" s="1">
        <v>34945</v>
      </c>
      <c r="B26">
        <v>2656</v>
      </c>
      <c r="C26">
        <v>185</v>
      </c>
      <c r="D26">
        <f t="shared" si="1"/>
        <v>2.6560000000000001</v>
      </c>
      <c r="E26">
        <f t="shared" si="2"/>
        <v>0.185</v>
      </c>
      <c r="F26">
        <v>0</v>
      </c>
      <c r="G26">
        <v>0</v>
      </c>
      <c r="H26" t="str">
        <f t="shared" si="3"/>
        <v>9/3</v>
      </c>
      <c r="I26">
        <v>22</v>
      </c>
      <c r="J26">
        <f t="shared" si="7"/>
        <v>116.827</v>
      </c>
      <c r="K26">
        <f t="shared" si="0"/>
        <v>5.9571959616955251E-2</v>
      </c>
      <c r="L26">
        <f t="shared" si="8"/>
        <v>2.6290982853265504E-3</v>
      </c>
      <c r="M26">
        <f t="shared" si="4"/>
        <v>-15.779599710603362</v>
      </c>
      <c r="N26">
        <f t="shared" si="5"/>
        <v>119.14391923391051</v>
      </c>
      <c r="O26">
        <f t="shared" si="6"/>
        <v>5.2581965706531006</v>
      </c>
    </row>
    <row r="27" spans="1:15" x14ac:dyDescent="0.2">
      <c r="A27" s="1">
        <v>34952</v>
      </c>
      <c r="B27">
        <v>2224</v>
      </c>
      <c r="C27">
        <v>239.8</v>
      </c>
      <c r="D27">
        <f t="shared" si="1"/>
        <v>2.2240000000000002</v>
      </c>
      <c r="E27">
        <f t="shared" si="2"/>
        <v>0.23980000000000001</v>
      </c>
      <c r="F27">
        <v>0</v>
      </c>
      <c r="G27">
        <v>0</v>
      </c>
      <c r="H27" t="str">
        <f t="shared" si="3"/>
        <v>9/10</v>
      </c>
      <c r="I27">
        <v>23</v>
      </c>
      <c r="J27">
        <f t="shared" si="7"/>
        <v>119.051</v>
      </c>
      <c r="K27">
        <f t="shared" si="0"/>
        <v>6.2193720600211486E-2</v>
      </c>
      <c r="L27">
        <f t="shared" si="8"/>
        <v>2.6217609832562341E-3</v>
      </c>
      <c r="M27">
        <f t="shared" si="4"/>
        <v>-13.219253740486597</v>
      </c>
      <c r="N27">
        <f t="shared" si="5"/>
        <v>124.38744120042297</v>
      </c>
      <c r="O27">
        <f t="shared" si="6"/>
        <v>5.2435219665124686</v>
      </c>
    </row>
    <row r="28" spans="1:15" x14ac:dyDescent="0.2">
      <c r="A28" s="1">
        <v>34959</v>
      </c>
      <c r="B28">
        <v>2324</v>
      </c>
      <c r="C28">
        <v>187.1</v>
      </c>
      <c r="D28">
        <f t="shared" si="1"/>
        <v>2.3239999999999998</v>
      </c>
      <c r="E28">
        <f t="shared" si="2"/>
        <v>0.18709999999999999</v>
      </c>
      <c r="F28">
        <v>0</v>
      </c>
      <c r="G28">
        <v>0</v>
      </c>
      <c r="H28" t="str">
        <f t="shared" si="3"/>
        <v>9/17</v>
      </c>
      <c r="I28">
        <v>24</v>
      </c>
      <c r="J28">
        <f t="shared" si="7"/>
        <v>121.375</v>
      </c>
      <c r="K28">
        <f t="shared" si="0"/>
        <v>6.4808164758380749E-2</v>
      </c>
      <c r="L28">
        <f t="shared" si="8"/>
        <v>2.6144441581692629E-3</v>
      </c>
      <c r="M28">
        <f t="shared" si="4"/>
        <v>-13.820139545390044</v>
      </c>
      <c r="N28">
        <f t="shared" si="5"/>
        <v>129.61632951676151</v>
      </c>
      <c r="O28">
        <f t="shared" si="6"/>
        <v>5.2288883163385256</v>
      </c>
    </row>
    <row r="29" spans="1:15" x14ac:dyDescent="0.2">
      <c r="A29" s="1">
        <v>34966</v>
      </c>
      <c r="B29">
        <v>2194</v>
      </c>
      <c r="C29">
        <v>107.2</v>
      </c>
      <c r="D29">
        <f t="shared" si="1"/>
        <v>2.194</v>
      </c>
      <c r="E29">
        <f t="shared" si="2"/>
        <v>0.1072</v>
      </c>
      <c r="F29">
        <v>0</v>
      </c>
      <c r="G29">
        <v>0</v>
      </c>
      <c r="H29" t="str">
        <f t="shared" si="3"/>
        <v>9/24</v>
      </c>
      <c r="I29">
        <v>25</v>
      </c>
      <c r="J29">
        <f t="shared" si="7"/>
        <v>123.569</v>
      </c>
      <c r="K29">
        <f t="shared" si="0"/>
        <v>6.7415312511299008E-2</v>
      </c>
      <c r="L29">
        <f t="shared" si="8"/>
        <v>2.6071477529182596E-3</v>
      </c>
      <c r="M29">
        <f t="shared" si="4"/>
        <v>-13.053199643572839</v>
      </c>
      <c r="N29">
        <f t="shared" si="5"/>
        <v>134.83062502259801</v>
      </c>
      <c r="O29">
        <f t="shared" si="6"/>
        <v>5.2142955058365192</v>
      </c>
    </row>
    <row r="30" spans="1:15" x14ac:dyDescent="0.2">
      <c r="A30" s="1">
        <v>34973</v>
      </c>
      <c r="B30">
        <v>2177</v>
      </c>
      <c r="C30">
        <v>246.2</v>
      </c>
      <c r="D30">
        <f t="shared" si="1"/>
        <v>2.177</v>
      </c>
      <c r="E30">
        <f t="shared" si="2"/>
        <v>0.2462</v>
      </c>
      <c r="F30">
        <v>0</v>
      </c>
      <c r="G30">
        <v>0</v>
      </c>
      <c r="H30" t="str">
        <f t="shared" si="3"/>
        <v>10/1</v>
      </c>
      <c r="I30">
        <v>26</v>
      </c>
      <c r="J30">
        <f t="shared" si="7"/>
        <v>125.74600000000001</v>
      </c>
      <c r="K30">
        <f t="shared" si="0"/>
        <v>7.0015184221814478E-2</v>
      </c>
      <c r="L30">
        <f t="shared" si="8"/>
        <v>2.5998717105154695E-3</v>
      </c>
      <c r="M30">
        <f t="shared" si="4"/>
        <v>-12.958142246941819</v>
      </c>
      <c r="N30">
        <f t="shared" si="5"/>
        <v>140.03036844362896</v>
      </c>
      <c r="O30">
        <f t="shared" si="6"/>
        <v>5.1997434210309388</v>
      </c>
    </row>
    <row r="31" spans="1:15" x14ac:dyDescent="0.2">
      <c r="A31" s="1">
        <v>34980</v>
      </c>
      <c r="B31">
        <v>2366</v>
      </c>
      <c r="C31">
        <v>156.9</v>
      </c>
      <c r="D31">
        <f t="shared" si="1"/>
        <v>2.3660000000000001</v>
      </c>
      <c r="E31">
        <f t="shared" si="2"/>
        <v>0.15690000000000001</v>
      </c>
      <c r="F31">
        <v>0</v>
      </c>
      <c r="G31">
        <v>0</v>
      </c>
      <c r="H31" t="str">
        <f t="shared" si="3"/>
        <v>10/8</v>
      </c>
      <c r="I31">
        <v>27</v>
      </c>
      <c r="J31">
        <f t="shared" si="7"/>
        <v>128.11200000000002</v>
      </c>
      <c r="K31">
        <f t="shared" si="0"/>
        <v>7.260780019594662E-2</v>
      </c>
      <c r="L31">
        <f t="shared" si="8"/>
        <v>2.5926159741321425E-3</v>
      </c>
      <c r="M31">
        <f t="shared" si="4"/>
        <v>-14.089737934452423</v>
      </c>
      <c r="N31">
        <f t="shared" si="5"/>
        <v>145.21560039189325</v>
      </c>
      <c r="O31">
        <f t="shared" si="6"/>
        <v>5.1852319482642848</v>
      </c>
    </row>
    <row r="32" spans="1:15" x14ac:dyDescent="0.2">
      <c r="A32" s="1">
        <v>34987</v>
      </c>
      <c r="B32">
        <v>2402</v>
      </c>
      <c r="C32">
        <v>170.7</v>
      </c>
      <c r="D32">
        <f t="shared" si="1"/>
        <v>2.4020000000000001</v>
      </c>
      <c r="E32">
        <f t="shared" si="2"/>
        <v>0.17069999999999999</v>
      </c>
      <c r="F32">
        <v>0</v>
      </c>
      <c r="G32">
        <v>0</v>
      </c>
      <c r="H32" t="str">
        <f t="shared" si="3"/>
        <v>10/15</v>
      </c>
      <c r="I32">
        <v>28</v>
      </c>
      <c r="J32">
        <f t="shared" si="7"/>
        <v>130.51400000000001</v>
      </c>
      <c r="K32">
        <f t="shared" si="0"/>
        <v>7.5193180683044827E-2</v>
      </c>
      <c r="L32">
        <f t="shared" si="8"/>
        <v>2.5853804870982072E-3</v>
      </c>
      <c r="M32">
        <f t="shared" si="4"/>
        <v>-14.310833984750268</v>
      </c>
      <c r="N32">
        <f t="shared" si="5"/>
        <v>150.38636136608966</v>
      </c>
      <c r="O32">
        <f t="shared" si="6"/>
        <v>5.1707609741964147</v>
      </c>
    </row>
    <row r="33" spans="1:15" x14ac:dyDescent="0.2">
      <c r="A33" s="1">
        <v>34994</v>
      </c>
      <c r="B33">
        <v>2485</v>
      </c>
      <c r="C33">
        <v>114.4</v>
      </c>
      <c r="D33">
        <f t="shared" si="1"/>
        <v>2.4849999999999999</v>
      </c>
      <c r="E33">
        <f t="shared" si="2"/>
        <v>0.1144</v>
      </c>
      <c r="F33">
        <v>0</v>
      </c>
      <c r="G33">
        <v>0</v>
      </c>
      <c r="H33" t="str">
        <f t="shared" si="3"/>
        <v>10/22</v>
      </c>
      <c r="I33">
        <v>29</v>
      </c>
      <c r="J33">
        <f t="shared" si="7"/>
        <v>132.99900000000002</v>
      </c>
      <c r="K33">
        <f t="shared" si="0"/>
        <v>7.7771345875946266E-2</v>
      </c>
      <c r="L33">
        <f t="shared" si="8"/>
        <v>2.5781651929014382E-3</v>
      </c>
      <c r="M33">
        <f t="shared" si="4"/>
        <v>-14.812283086993316</v>
      </c>
      <c r="N33">
        <f t="shared" si="5"/>
        <v>155.54269175189253</v>
      </c>
      <c r="O33">
        <f t="shared" si="6"/>
        <v>5.1563303858028764</v>
      </c>
    </row>
    <row r="34" spans="1:15" x14ac:dyDescent="0.2">
      <c r="A34" s="1">
        <v>35001</v>
      </c>
      <c r="B34">
        <v>2588</v>
      </c>
      <c r="C34">
        <v>174.4</v>
      </c>
      <c r="D34">
        <f t="shared" si="1"/>
        <v>2.5880000000000001</v>
      </c>
      <c r="E34">
        <f t="shared" si="2"/>
        <v>0.1744</v>
      </c>
      <c r="F34">
        <v>0</v>
      </c>
      <c r="G34">
        <v>0</v>
      </c>
      <c r="H34" t="str">
        <f t="shared" si="3"/>
        <v>10/29</v>
      </c>
      <c r="I34">
        <v>30</v>
      </c>
      <c r="J34">
        <f t="shared" si="7"/>
        <v>135.58700000000002</v>
      </c>
      <c r="K34">
        <f t="shared" si="0"/>
        <v>8.0342315911134207E-2</v>
      </c>
      <c r="L34">
        <f t="shared" si="8"/>
        <v>2.5709700351879416E-3</v>
      </c>
      <c r="M34">
        <f t="shared" si="4"/>
        <v>-15.433465550728977</v>
      </c>
      <c r="N34">
        <f t="shared" si="5"/>
        <v>160.68463182226841</v>
      </c>
      <c r="O34">
        <f t="shared" si="6"/>
        <v>5.1419400703758829</v>
      </c>
    </row>
    <row r="35" spans="1:15" x14ac:dyDescent="0.2">
      <c r="A35" s="1">
        <v>35008</v>
      </c>
      <c r="B35">
        <v>2453</v>
      </c>
      <c r="C35">
        <v>579.70000000000005</v>
      </c>
      <c r="D35">
        <f t="shared" si="1"/>
        <v>2.4529999999999998</v>
      </c>
      <c r="E35">
        <f t="shared" si="2"/>
        <v>0.57969999999999999</v>
      </c>
      <c r="F35">
        <v>0</v>
      </c>
      <c r="G35">
        <v>0</v>
      </c>
      <c r="H35" t="str">
        <f t="shared" si="3"/>
        <v>11/5</v>
      </c>
      <c r="I35">
        <v>31</v>
      </c>
      <c r="J35">
        <f t="shared" si="7"/>
        <v>138.04000000000002</v>
      </c>
      <c r="K35">
        <f t="shared" si="0"/>
        <v>8.2906110868894642E-2</v>
      </c>
      <c r="L35">
        <f t="shared" si="8"/>
        <v>2.5637949577604346E-3</v>
      </c>
      <c r="M35">
        <f t="shared" si="4"/>
        <v>-14.635252246482885</v>
      </c>
      <c r="N35">
        <f t="shared" si="5"/>
        <v>165.81222173778929</v>
      </c>
      <c r="O35">
        <f t="shared" si="6"/>
        <v>5.1275899155208693</v>
      </c>
    </row>
    <row r="36" spans="1:15" x14ac:dyDescent="0.2">
      <c r="A36" s="1">
        <v>35015</v>
      </c>
      <c r="B36">
        <v>2169</v>
      </c>
      <c r="C36">
        <v>1443.5</v>
      </c>
      <c r="D36">
        <f t="shared" si="1"/>
        <v>2.169</v>
      </c>
      <c r="E36">
        <f t="shared" si="2"/>
        <v>1.4435</v>
      </c>
      <c r="F36">
        <v>0</v>
      </c>
      <c r="G36">
        <v>0</v>
      </c>
      <c r="H36" t="str">
        <f t="shared" si="3"/>
        <v>11/12</v>
      </c>
      <c r="I36">
        <v>32</v>
      </c>
      <c r="J36">
        <f t="shared" si="7"/>
        <v>140.20900000000003</v>
      </c>
      <c r="K36">
        <f t="shared" si="0"/>
        <v>8.5462750773473248E-2</v>
      </c>
      <c r="L36">
        <f t="shared" si="8"/>
        <v>2.5566399045786059E-3</v>
      </c>
      <c r="M36">
        <f t="shared" si="4"/>
        <v>-12.946894219754782</v>
      </c>
      <c r="N36">
        <f t="shared" si="5"/>
        <v>170.92550154694649</v>
      </c>
      <c r="O36">
        <f t="shared" si="6"/>
        <v>5.1132798091572118</v>
      </c>
    </row>
    <row r="37" spans="1:15" x14ac:dyDescent="0.2">
      <c r="A37" s="1">
        <v>35022</v>
      </c>
      <c r="B37">
        <v>2240</v>
      </c>
      <c r="C37">
        <v>1695.7</v>
      </c>
      <c r="D37">
        <f t="shared" si="1"/>
        <v>2.2400000000000002</v>
      </c>
      <c r="E37">
        <f t="shared" si="2"/>
        <v>1.6957</v>
      </c>
      <c r="F37">
        <v>0</v>
      </c>
      <c r="G37">
        <v>0</v>
      </c>
      <c r="H37" t="str">
        <f t="shared" si="3"/>
        <v>11/19</v>
      </c>
      <c r="I37">
        <v>33</v>
      </c>
      <c r="J37">
        <f t="shared" si="7"/>
        <v>142.44900000000004</v>
      </c>
      <c r="K37">
        <f t="shared" ref="K37:K56" si="9">$J$1*(1-EXP(-$J$2*I37))</f>
        <v>8.8012255593232239E-2</v>
      </c>
      <c r="L37">
        <f t="shared" si="8"/>
        <v>2.5495048197589909E-3</v>
      </c>
      <c r="M37">
        <f t="shared" si="4"/>
        <v>-13.376957724476876</v>
      </c>
      <c r="N37">
        <f t="shared" si="5"/>
        <v>176.02451118646448</v>
      </c>
      <c r="O37">
        <f t="shared" si="6"/>
        <v>5.0990096395179823</v>
      </c>
    </row>
    <row r="38" spans="1:15" x14ac:dyDescent="0.2">
      <c r="A38" s="1">
        <v>35029</v>
      </c>
      <c r="B38">
        <v>2590</v>
      </c>
      <c r="C38">
        <v>2294.5</v>
      </c>
      <c r="D38">
        <f t="shared" si="1"/>
        <v>2.59</v>
      </c>
      <c r="E38">
        <f t="shared" si="2"/>
        <v>2.2945000000000002</v>
      </c>
      <c r="F38">
        <v>0</v>
      </c>
      <c r="G38">
        <v>0</v>
      </c>
      <c r="H38" t="str">
        <f t="shared" si="3"/>
        <v>11/26</v>
      </c>
      <c r="I38">
        <v>34</v>
      </c>
      <c r="J38">
        <f t="shared" si="7"/>
        <v>145.03900000000004</v>
      </c>
      <c r="K38">
        <f t="shared" si="9"/>
        <v>9.0554645240805962E-2</v>
      </c>
      <c r="L38">
        <f t="shared" si="8"/>
        <v>2.5423896475737229E-3</v>
      </c>
      <c r="M38">
        <f t="shared" si="4"/>
        <v>-15.474345660321626</v>
      </c>
      <c r="N38">
        <f t="shared" ref="N38:N56" si="10">$B$2*K38</f>
        <v>181.10929048161194</v>
      </c>
      <c r="O38">
        <f t="shared" si="6"/>
        <v>5.0847792951474453</v>
      </c>
    </row>
    <row r="39" spans="1:15" x14ac:dyDescent="0.2">
      <c r="A39" s="1">
        <v>35036</v>
      </c>
      <c r="B39">
        <v>2479</v>
      </c>
      <c r="C39">
        <v>3910</v>
      </c>
      <c r="D39">
        <f t="shared" si="1"/>
        <v>2.4790000000000001</v>
      </c>
      <c r="E39">
        <f t="shared" si="2"/>
        <v>3.91</v>
      </c>
      <c r="F39">
        <v>1</v>
      </c>
      <c r="G39">
        <v>0</v>
      </c>
      <c r="H39" t="str">
        <f t="shared" si="3"/>
        <v>12/3</v>
      </c>
      <c r="I39">
        <v>35</v>
      </c>
      <c r="J39">
        <f t="shared" si="7"/>
        <v>147.51800000000006</v>
      </c>
      <c r="K39">
        <f t="shared" si="9"/>
        <v>9.3089939573256245E-2</v>
      </c>
      <c r="L39">
        <f t="shared" si="8"/>
        <v>2.535294332450283E-3</v>
      </c>
      <c r="M39">
        <f t="shared" si="4"/>
        <v>-14.818087496643439</v>
      </c>
      <c r="N39">
        <f t="shared" si="10"/>
        <v>186.17987914651249</v>
      </c>
      <c r="O39">
        <f t="shared" si="6"/>
        <v>5.0705886649005656</v>
      </c>
    </row>
    <row r="40" spans="1:15" x14ac:dyDescent="0.2">
      <c r="A40" s="1">
        <v>35043</v>
      </c>
      <c r="B40">
        <v>2978</v>
      </c>
      <c r="C40">
        <v>5397.9</v>
      </c>
      <c r="D40">
        <f t="shared" si="1"/>
        <v>2.9780000000000002</v>
      </c>
      <c r="E40">
        <f t="shared" si="2"/>
        <v>5.3978999999999999</v>
      </c>
      <c r="F40">
        <v>1</v>
      </c>
      <c r="G40">
        <v>0</v>
      </c>
      <c r="H40" t="str">
        <f t="shared" si="3"/>
        <v>12/10</v>
      </c>
      <c r="I40">
        <v>36</v>
      </c>
      <c r="J40">
        <f t="shared" si="7"/>
        <v>150.49600000000007</v>
      </c>
      <c r="K40">
        <f t="shared" si="9"/>
        <v>9.5618158392227967E-2</v>
      </c>
      <c r="L40">
        <f t="shared" si="8"/>
        <v>2.5282188189717225E-3</v>
      </c>
      <c r="M40">
        <f t="shared" si="4"/>
        <v>-17.809155459455024</v>
      </c>
      <c r="N40">
        <f t="shared" si="10"/>
        <v>191.23631678445594</v>
      </c>
      <c r="O40">
        <f t="shared" si="6"/>
        <v>5.0564376379434446</v>
      </c>
    </row>
    <row r="41" spans="1:15" x14ac:dyDescent="0.2">
      <c r="A41" s="1">
        <v>35050</v>
      </c>
      <c r="B41">
        <v>4167</v>
      </c>
      <c r="C41">
        <v>6417.2</v>
      </c>
      <c r="D41">
        <f t="shared" si="1"/>
        <v>4.1669999999999998</v>
      </c>
      <c r="E41">
        <f t="shared" si="2"/>
        <v>6.4172000000000002</v>
      </c>
      <c r="F41">
        <v>1</v>
      </c>
      <c r="G41">
        <v>0</v>
      </c>
      <c r="H41" t="str">
        <f t="shared" si="3"/>
        <v>12/17</v>
      </c>
      <c r="I41">
        <v>37</v>
      </c>
      <c r="J41">
        <f t="shared" si="7"/>
        <v>154.66300000000007</v>
      </c>
      <c r="K41">
        <f t="shared" si="9"/>
        <v>9.8139321444103381E-2</v>
      </c>
      <c r="L41">
        <f t="shared" si="8"/>
        <v>2.5211630518754136E-3</v>
      </c>
      <c r="M41">
        <f t="shared" si="4"/>
        <v>-24.931306659186575</v>
      </c>
      <c r="N41">
        <f t="shared" si="10"/>
        <v>196.27864288820678</v>
      </c>
      <c r="O41">
        <f t="shared" si="6"/>
        <v>5.0423261037508276</v>
      </c>
    </row>
    <row r="42" spans="1:15" x14ac:dyDescent="0.2">
      <c r="A42" s="1">
        <v>35057</v>
      </c>
      <c r="B42">
        <v>8225</v>
      </c>
      <c r="C42">
        <v>6418</v>
      </c>
      <c r="D42">
        <f t="shared" si="1"/>
        <v>8.2249999999999996</v>
      </c>
      <c r="E42">
        <f t="shared" si="2"/>
        <v>6.4180000000000001</v>
      </c>
      <c r="F42">
        <v>1</v>
      </c>
      <c r="G42">
        <v>1</v>
      </c>
      <c r="H42" t="str">
        <f t="shared" si="3"/>
        <v>12/24</v>
      </c>
      <c r="I42">
        <v>38</v>
      </c>
      <c r="J42">
        <f t="shared" si="7"/>
        <v>162.88800000000006</v>
      </c>
      <c r="K42">
        <f t="shared" si="9"/>
        <v>0.10065344842015646</v>
      </c>
      <c r="L42">
        <f t="shared" si="8"/>
        <v>2.5141269760530771E-3</v>
      </c>
      <c r="M42">
        <f t="shared" si="4"/>
        <v>-49.233448974150967</v>
      </c>
      <c r="N42">
        <f t="shared" si="10"/>
        <v>201.3068968403129</v>
      </c>
      <c r="O42">
        <f t="shared" si="6"/>
        <v>5.0282539521061542</v>
      </c>
    </row>
    <row r="43" spans="1:15" x14ac:dyDescent="0.2">
      <c r="A43" s="1">
        <v>35064</v>
      </c>
      <c r="B43">
        <v>7502</v>
      </c>
      <c r="C43">
        <v>7969.2</v>
      </c>
      <c r="D43">
        <f t="shared" si="1"/>
        <v>7.5019999999999998</v>
      </c>
      <c r="E43">
        <f t="shared" si="2"/>
        <v>7.9691999999999998</v>
      </c>
      <c r="F43">
        <v>1</v>
      </c>
      <c r="G43">
        <v>0</v>
      </c>
      <c r="H43" t="str">
        <f t="shared" si="3"/>
        <v>12/31</v>
      </c>
      <c r="I43">
        <v>39</v>
      </c>
      <c r="J43">
        <f t="shared" si="7"/>
        <v>170.39000000000007</v>
      </c>
      <c r="K43">
        <f t="shared" si="9"/>
        <v>0.10316055895670638</v>
      </c>
      <c r="L43">
        <f t="shared" si="8"/>
        <v>2.5071105365499224E-3</v>
      </c>
      <c r="M43">
        <f t="shared" si="4"/>
        <v>-44.926660020838675</v>
      </c>
      <c r="N43">
        <f t="shared" si="10"/>
        <v>206.32111791341276</v>
      </c>
      <c r="O43">
        <f t="shared" si="6"/>
        <v>5.0142210730998453</v>
      </c>
    </row>
    <row r="44" spans="1:15" x14ac:dyDescent="0.2">
      <c r="A44" s="1">
        <v>35071</v>
      </c>
      <c r="B44">
        <v>4967</v>
      </c>
      <c r="C44">
        <v>8870</v>
      </c>
      <c r="D44">
        <f t="shared" si="1"/>
        <v>4.9669999999999996</v>
      </c>
      <c r="E44">
        <f t="shared" si="2"/>
        <v>8.8699999999999992</v>
      </c>
      <c r="F44">
        <v>0</v>
      </c>
      <c r="G44">
        <v>0</v>
      </c>
      <c r="H44" t="str">
        <f t="shared" si="3"/>
        <v>1/7</v>
      </c>
      <c r="I44">
        <v>40</v>
      </c>
      <c r="J44">
        <f t="shared" si="7"/>
        <v>175.35700000000008</v>
      </c>
      <c r="K44">
        <f t="shared" si="9"/>
        <v>0.10566067263527168</v>
      </c>
      <c r="L44">
        <f t="shared" si="8"/>
        <v>2.5001136785652994E-3</v>
      </c>
      <c r="M44">
        <f t="shared" si="4"/>
        <v>-29.759378554046663</v>
      </c>
      <c r="N44">
        <f t="shared" si="10"/>
        <v>211.32134527054336</v>
      </c>
      <c r="O44">
        <f t="shared" si="6"/>
        <v>5.0002273571305986</v>
      </c>
    </row>
    <row r="45" spans="1:15" x14ac:dyDescent="0.2">
      <c r="A45" s="1">
        <v>35078</v>
      </c>
      <c r="B45">
        <v>4283</v>
      </c>
      <c r="C45">
        <v>9017.9</v>
      </c>
      <c r="D45">
        <f t="shared" si="1"/>
        <v>4.2830000000000004</v>
      </c>
      <c r="E45">
        <f t="shared" si="2"/>
        <v>9.0178999999999991</v>
      </c>
      <c r="F45">
        <v>0</v>
      </c>
      <c r="G45">
        <v>0</v>
      </c>
      <c r="H45" t="str">
        <f t="shared" si="3"/>
        <v>1/14</v>
      </c>
      <c r="I45">
        <v>41</v>
      </c>
      <c r="J45">
        <f t="shared" si="7"/>
        <v>179.64000000000007</v>
      </c>
      <c r="K45">
        <f t="shared" si="9"/>
        <v>0.10815380898272217</v>
      </c>
      <c r="L45">
        <f t="shared" si="8"/>
        <v>2.493136347450492E-3</v>
      </c>
      <c r="M45">
        <f t="shared" si="4"/>
        <v>-25.673217636093131</v>
      </c>
      <c r="N45">
        <f t="shared" si="10"/>
        <v>216.30761796544434</v>
      </c>
      <c r="O45">
        <f t="shared" si="6"/>
        <v>4.9862726949009843</v>
      </c>
    </row>
    <row r="46" spans="1:15" x14ac:dyDescent="0.2">
      <c r="A46" s="1">
        <v>35085</v>
      </c>
      <c r="B46">
        <v>4694</v>
      </c>
      <c r="C46">
        <v>8945.7999999999993</v>
      </c>
      <c r="D46">
        <f t="shared" si="1"/>
        <v>4.694</v>
      </c>
      <c r="E46">
        <f t="shared" si="2"/>
        <v>8.9457999999999984</v>
      </c>
      <c r="F46">
        <v>0</v>
      </c>
      <c r="G46">
        <v>0</v>
      </c>
      <c r="H46" t="str">
        <f t="shared" si="3"/>
        <v>1/21</v>
      </c>
      <c r="I46">
        <v>42</v>
      </c>
      <c r="J46">
        <f t="shared" si="7"/>
        <v>184.33400000000006</v>
      </c>
      <c r="K46">
        <f t="shared" si="9"/>
        <v>0.11063998747143246</v>
      </c>
      <c r="L46">
        <f t="shared" si="8"/>
        <v>2.4861784887102861E-3</v>
      </c>
      <c r="M46">
        <f t="shared" si="4"/>
        <v>-28.149957856381022</v>
      </c>
      <c r="N46">
        <f t="shared" si="10"/>
        <v>221.27997494286492</v>
      </c>
      <c r="O46">
        <f t="shared" si="6"/>
        <v>4.9723569774205725</v>
      </c>
    </row>
    <row r="47" spans="1:15" x14ac:dyDescent="0.2">
      <c r="A47" s="1">
        <v>35092</v>
      </c>
      <c r="B47">
        <v>5030</v>
      </c>
      <c r="C47">
        <v>9594.4</v>
      </c>
      <c r="D47">
        <f t="shared" si="1"/>
        <v>5.03</v>
      </c>
      <c r="E47">
        <f t="shared" si="2"/>
        <v>9.5944000000000003</v>
      </c>
      <c r="F47">
        <v>0</v>
      </c>
      <c r="G47">
        <v>0</v>
      </c>
      <c r="H47" t="str">
        <f t="shared" si="3"/>
        <v>1/28</v>
      </c>
      <c r="I47">
        <v>43</v>
      </c>
      <c r="J47">
        <f t="shared" si="7"/>
        <v>189.36400000000006</v>
      </c>
      <c r="K47">
        <f t="shared" si="9"/>
        <v>0.11311922751943315</v>
      </c>
      <c r="L47">
        <f t="shared" si="8"/>
        <v>2.4792400480006943E-3</v>
      </c>
      <c r="M47">
        <f t="shared" si="4"/>
        <v>-30.179010086055637</v>
      </c>
      <c r="N47">
        <f t="shared" si="10"/>
        <v>226.23845503886631</v>
      </c>
      <c r="O47">
        <f t="shared" si="6"/>
        <v>4.9584800960013888</v>
      </c>
    </row>
    <row r="48" spans="1:15" x14ac:dyDescent="0.2">
      <c r="A48" s="1">
        <v>35099</v>
      </c>
      <c r="B48">
        <v>5580</v>
      </c>
      <c r="C48">
        <v>9960.7000000000007</v>
      </c>
      <c r="D48">
        <f t="shared" si="1"/>
        <v>5.58</v>
      </c>
      <c r="E48">
        <f t="shared" si="2"/>
        <v>9.960700000000001</v>
      </c>
      <c r="F48">
        <v>0</v>
      </c>
      <c r="G48">
        <v>0</v>
      </c>
      <c r="H48" t="str">
        <f t="shared" si="3"/>
        <v>2/4</v>
      </c>
      <c r="I48">
        <v>44</v>
      </c>
      <c r="J48">
        <f t="shared" si="7"/>
        <v>194.94400000000007</v>
      </c>
      <c r="K48">
        <f t="shared" si="9"/>
        <v>0.11559154849056305</v>
      </c>
      <c r="L48">
        <f t="shared" si="8"/>
        <v>2.4723209711298988E-3</v>
      </c>
      <c r="M48">
        <f t="shared" si="4"/>
        <v>-33.494496310599935</v>
      </c>
      <c r="N48">
        <f t="shared" si="10"/>
        <v>231.18309698112611</v>
      </c>
      <c r="O48">
        <f t="shared" si="6"/>
        <v>4.944641942259798</v>
      </c>
    </row>
    <row r="49" spans="1:15" x14ac:dyDescent="0.2">
      <c r="A49" s="1">
        <v>35106</v>
      </c>
      <c r="B49">
        <v>6933</v>
      </c>
      <c r="C49">
        <v>10371.700000000001</v>
      </c>
      <c r="D49">
        <f t="shared" si="1"/>
        <v>6.9329999999999998</v>
      </c>
      <c r="E49">
        <f t="shared" si="2"/>
        <v>10.371700000000001</v>
      </c>
      <c r="F49">
        <v>0</v>
      </c>
      <c r="G49">
        <v>0</v>
      </c>
      <c r="H49" t="str">
        <f t="shared" si="3"/>
        <v>2/11</v>
      </c>
      <c r="I49">
        <v>45</v>
      </c>
      <c r="J49">
        <f t="shared" si="7"/>
        <v>201.87700000000007</v>
      </c>
      <c r="K49">
        <f t="shared" si="9"/>
        <v>0.11805696969462022</v>
      </c>
      <c r="L49">
        <f t="shared" si="8"/>
        <v>2.4654212040571694E-3</v>
      </c>
      <c r="M49">
        <f t="shared" si="4"/>
        <v>-41.635386980575994</v>
      </c>
      <c r="N49">
        <f t="shared" si="10"/>
        <v>236.11393938924044</v>
      </c>
      <c r="O49">
        <f t="shared" si="6"/>
        <v>4.9308424081143389</v>
      </c>
    </row>
    <row r="50" spans="1:15" x14ac:dyDescent="0.2">
      <c r="A50" s="1">
        <v>35113</v>
      </c>
      <c r="B50">
        <v>8967</v>
      </c>
      <c r="C50">
        <v>9660.7000000000007</v>
      </c>
      <c r="D50">
        <f t="shared" si="1"/>
        <v>8.9670000000000005</v>
      </c>
      <c r="E50">
        <f t="shared" si="2"/>
        <v>9.6607000000000003</v>
      </c>
      <c r="F50">
        <v>0</v>
      </c>
      <c r="G50">
        <v>0</v>
      </c>
      <c r="H50" t="str">
        <f t="shared" si="3"/>
        <v>2/18</v>
      </c>
      <c r="I50">
        <v>46</v>
      </c>
      <c r="J50">
        <f t="shared" si="7"/>
        <v>210.84400000000008</v>
      </c>
      <c r="K50">
        <f t="shared" si="9"/>
        <v>0.12051551038751293</v>
      </c>
      <c r="L50">
        <f t="shared" si="8"/>
        <v>2.4585406928927106E-3</v>
      </c>
      <c r="M50">
        <f t="shared" si="4"/>
        <v>-53.875415692435006</v>
      </c>
      <c r="N50">
        <f t="shared" si="10"/>
        <v>241.03102077502587</v>
      </c>
      <c r="O50">
        <f t="shared" si="6"/>
        <v>4.917081385785421</v>
      </c>
    </row>
    <row r="51" spans="1:15" x14ac:dyDescent="0.2">
      <c r="A51" s="1">
        <v>35120</v>
      </c>
      <c r="B51">
        <v>9443</v>
      </c>
      <c r="C51">
        <v>10335.700000000001</v>
      </c>
      <c r="D51">
        <f t="shared" si="1"/>
        <v>9.4429999999999996</v>
      </c>
      <c r="E51">
        <f t="shared" si="2"/>
        <v>10.335700000000001</v>
      </c>
      <c r="F51">
        <v>0</v>
      </c>
      <c r="G51">
        <v>0</v>
      </c>
      <c r="H51" t="str">
        <f t="shared" si="3"/>
        <v>2/25</v>
      </c>
      <c r="I51">
        <v>47</v>
      </c>
      <c r="J51">
        <f t="shared" si="7"/>
        <v>220.28700000000009</v>
      </c>
      <c r="K51">
        <f t="shared" si="9"/>
        <v>0.12296718977140993</v>
      </c>
      <c r="L51">
        <f t="shared" si="8"/>
        <v>2.4516793838969958E-3</v>
      </c>
      <c r="M51">
        <f t="shared" si="4"/>
        <v>-56.761703275604312</v>
      </c>
      <c r="N51">
        <f t="shared" si="10"/>
        <v>245.93437954281984</v>
      </c>
      <c r="O51">
        <f t="shared" si="6"/>
        <v>4.9033587677939918</v>
      </c>
    </row>
    <row r="52" spans="1:15" x14ac:dyDescent="0.2">
      <c r="A52" s="1">
        <v>35127</v>
      </c>
      <c r="B52">
        <v>9011</v>
      </c>
      <c r="C52">
        <v>8846.4</v>
      </c>
      <c r="D52">
        <f t="shared" si="1"/>
        <v>9.0109999999999992</v>
      </c>
      <c r="E52">
        <f t="shared" si="2"/>
        <v>8.8463999999999992</v>
      </c>
      <c r="F52">
        <v>0</v>
      </c>
      <c r="G52">
        <v>0</v>
      </c>
      <c r="H52" t="str">
        <f t="shared" si="3"/>
        <v>3/3</v>
      </c>
      <c r="I52">
        <v>48</v>
      </c>
      <c r="J52">
        <f t="shared" si="7"/>
        <v>229.29800000000009</v>
      </c>
      <c r="K52">
        <f t="shared" si="9"/>
        <v>0.12541202699489018</v>
      </c>
      <c r="L52">
        <f t="shared" si="8"/>
        <v>2.4448372234802535E-3</v>
      </c>
      <c r="M52">
        <f t="shared" si="4"/>
        <v>-54.190142145885979</v>
      </c>
      <c r="N52">
        <f t="shared" si="10"/>
        <v>250.82405398978037</v>
      </c>
      <c r="O52">
        <f t="shared" si="6"/>
        <v>4.8896744469605071</v>
      </c>
    </row>
    <row r="53" spans="1:15" x14ac:dyDescent="0.2">
      <c r="A53" s="1">
        <v>35134</v>
      </c>
      <c r="B53">
        <v>10025</v>
      </c>
      <c r="C53">
        <v>8282.4</v>
      </c>
      <c r="D53">
        <f t="shared" si="1"/>
        <v>10.025</v>
      </c>
      <c r="E53">
        <f t="shared" si="2"/>
        <v>8.2823999999999991</v>
      </c>
      <c r="F53">
        <v>0</v>
      </c>
      <c r="G53">
        <v>0</v>
      </c>
      <c r="H53" t="str">
        <f t="shared" si="3"/>
        <v>3/10</v>
      </c>
      <c r="I53">
        <v>49</v>
      </c>
      <c r="J53">
        <f t="shared" si="7"/>
        <v>239.32300000000009</v>
      </c>
      <c r="K53">
        <f t="shared" si="9"/>
        <v>0.1278500411530932</v>
      </c>
      <c r="L53">
        <f t="shared" si="8"/>
        <v>2.4380141582030224E-3</v>
      </c>
      <c r="M53">
        <f t="shared" si="4"/>
        <v>-60.316128692392077</v>
      </c>
      <c r="N53">
        <f t="shared" si="10"/>
        <v>255.7000823061864</v>
      </c>
      <c r="O53">
        <f t="shared" si="6"/>
        <v>4.8760283164060443</v>
      </c>
    </row>
    <row r="54" spans="1:15" x14ac:dyDescent="0.2">
      <c r="A54" s="1">
        <v>35141</v>
      </c>
      <c r="B54">
        <v>10601</v>
      </c>
      <c r="C54">
        <v>8033.3</v>
      </c>
      <c r="D54">
        <f t="shared" si="1"/>
        <v>10.601000000000001</v>
      </c>
      <c r="E54">
        <f t="shared" si="2"/>
        <v>8.0333000000000006</v>
      </c>
      <c r="F54">
        <v>0</v>
      </c>
      <c r="G54">
        <v>0</v>
      </c>
      <c r="H54" t="str">
        <f t="shared" si="3"/>
        <v>3/17</v>
      </c>
      <c r="I54">
        <v>50</v>
      </c>
      <c r="J54">
        <f t="shared" si="7"/>
        <v>249.92400000000009</v>
      </c>
      <c r="K54">
        <f t="shared" si="9"/>
        <v>0.13028125128786713</v>
      </c>
      <c r="L54">
        <f t="shared" si="8"/>
        <v>2.4312101347739312E-3</v>
      </c>
      <c r="M54">
        <f t="shared" si="4"/>
        <v>-63.811300532192824</v>
      </c>
      <c r="N54">
        <f t="shared" si="10"/>
        <v>260.56250257573424</v>
      </c>
      <c r="O54">
        <f t="shared" si="6"/>
        <v>4.8624202695478624</v>
      </c>
    </row>
    <row r="55" spans="1:15" x14ac:dyDescent="0.2">
      <c r="A55" s="1">
        <v>35148</v>
      </c>
      <c r="B55">
        <v>11083</v>
      </c>
      <c r="C55">
        <v>6769.2</v>
      </c>
      <c r="D55">
        <f t="shared" si="1"/>
        <v>11.083</v>
      </c>
      <c r="E55">
        <f t="shared" si="2"/>
        <v>6.7691999999999997</v>
      </c>
      <c r="F55">
        <v>0</v>
      </c>
      <c r="G55">
        <v>0</v>
      </c>
      <c r="H55" t="str">
        <f t="shared" si="3"/>
        <v>3/24</v>
      </c>
      <c r="I55">
        <v>51</v>
      </c>
      <c r="J55">
        <f t="shared" si="7"/>
        <v>261.00700000000012</v>
      </c>
      <c r="K55">
        <f t="shared" si="9"/>
        <v>0.13270567638791847</v>
      </c>
      <c r="L55">
        <f t="shared" si="8"/>
        <v>2.4244251000513362E-3</v>
      </c>
      <c r="M55">
        <f t="shared" si="4"/>
        <v>-66.743608754219565</v>
      </c>
      <c r="N55">
        <f t="shared" si="10"/>
        <v>265.41135277583692</v>
      </c>
      <c r="O55">
        <f t="shared" si="6"/>
        <v>4.8488502001026728</v>
      </c>
    </row>
    <row r="56" spans="1:15" x14ac:dyDescent="0.2">
      <c r="A56" s="1">
        <v>35155</v>
      </c>
      <c r="B56">
        <v>11136</v>
      </c>
      <c r="C56">
        <v>5454</v>
      </c>
      <c r="D56">
        <f t="shared" si="1"/>
        <v>11.135999999999999</v>
      </c>
      <c r="E56">
        <f t="shared" si="2"/>
        <v>5.4539999999999997</v>
      </c>
      <c r="F56">
        <v>0</v>
      </c>
      <c r="G56">
        <v>0</v>
      </c>
      <c r="H56" t="str">
        <f t="shared" si="3"/>
        <v>3/31</v>
      </c>
      <c r="I56">
        <v>52</v>
      </c>
      <c r="J56">
        <f t="shared" si="7"/>
        <v>272.14300000000014</v>
      </c>
      <c r="K56">
        <f t="shared" si="9"/>
        <v>0.13512333538895965</v>
      </c>
      <c r="L56">
        <f t="shared" si="8"/>
        <v>2.4176590010411836E-3</v>
      </c>
      <c r="M56">
        <f>D56*LN(L56)</f>
        <v>-67.093905137819007</v>
      </c>
      <c r="N56">
        <f t="shared" si="10"/>
        <v>270.24667077791929</v>
      </c>
      <c r="O56">
        <f t="shared" si="6"/>
        <v>4.8353180020823672</v>
      </c>
    </row>
    <row r="57" spans="1:15" x14ac:dyDescent="0.2">
      <c r="I57" s="3" t="s">
        <v>11</v>
      </c>
      <c r="M57">
        <f>(B2-J56)*LN(1-K56)</f>
        <v>-250.83017820285374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5" workbookViewId="0">
      <selection activeCell="J5" sqref="J5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4.85546875" bestFit="1" customWidth="1"/>
    <col min="14" max="14" width="10.140625" customWidth="1"/>
    <col min="15" max="15" width="9.85546875" customWidth="1"/>
  </cols>
  <sheetData>
    <row r="1" spans="1:15" x14ac:dyDescent="0.2">
      <c r="A1" s="2" t="s">
        <v>12</v>
      </c>
      <c r="B1">
        <v>2000000</v>
      </c>
      <c r="I1" s="2" t="s">
        <v>14</v>
      </c>
      <c r="J1">
        <v>5968973.8139012307</v>
      </c>
    </row>
    <row r="2" spans="1:15" x14ac:dyDescent="0.2">
      <c r="A2" s="2" t="s">
        <v>13</v>
      </c>
      <c r="B2">
        <f>B1/1000</f>
        <v>2000</v>
      </c>
      <c r="I2" s="2" t="s">
        <v>15</v>
      </c>
      <c r="J2">
        <v>2138189344.9036446</v>
      </c>
    </row>
    <row r="3" spans="1:15" x14ac:dyDescent="0.2">
      <c r="M3">
        <f>SUM(M5:M57)</f>
        <v>-1872.6417214151306</v>
      </c>
    </row>
    <row r="4" spans="1:15" x14ac:dyDescent="0.2">
      <c r="A4" t="s">
        <v>1</v>
      </c>
      <c r="B4" t="s">
        <v>2</v>
      </c>
      <c r="C4" t="s">
        <v>0</v>
      </c>
      <c r="D4" s="2" t="s">
        <v>31</v>
      </c>
      <c r="E4" s="2" t="s">
        <v>10</v>
      </c>
      <c r="F4" s="2" t="s">
        <v>21</v>
      </c>
      <c r="G4" s="2" t="s">
        <v>22</v>
      </c>
      <c r="I4" s="2" t="s">
        <v>1</v>
      </c>
      <c r="J4" s="2" t="s">
        <v>30</v>
      </c>
      <c r="K4" s="2" t="s">
        <v>6</v>
      </c>
      <c r="L4" s="2" t="s">
        <v>16</v>
      </c>
      <c r="M4" s="2" t="s">
        <v>7</v>
      </c>
      <c r="N4" s="2" t="s">
        <v>29</v>
      </c>
      <c r="O4" s="2" t="s">
        <v>26</v>
      </c>
    </row>
    <row r="5" spans="1:15" x14ac:dyDescent="0.2">
      <c r="A5" s="1">
        <v>34798</v>
      </c>
      <c r="B5">
        <v>5250</v>
      </c>
      <c r="C5">
        <v>1709.8</v>
      </c>
      <c r="D5">
        <f>B5/1000</f>
        <v>5.25</v>
      </c>
      <c r="E5">
        <f>C5/1000</f>
        <v>1.7098</v>
      </c>
      <c r="F5">
        <v>0</v>
      </c>
      <c r="G5">
        <v>0</v>
      </c>
      <c r="I5">
        <v>1</v>
      </c>
      <c r="J5">
        <f>D5</f>
        <v>5.25</v>
      </c>
      <c r="K5">
        <f>1-($J$2/($J$2+I5))^$J$1</f>
        <v>2.7877092824788452E-3</v>
      </c>
      <c r="L5">
        <f>K5</f>
        <v>2.7877092824788452E-3</v>
      </c>
      <c r="M5">
        <f>D5*LN(L5)</f>
        <v>-30.883309097014518</v>
      </c>
      <c r="N5">
        <f>$B$2*K5</f>
        <v>5.5754185649576904</v>
      </c>
      <c r="O5">
        <f>$B$2*L5</f>
        <v>5.5754185649576904</v>
      </c>
    </row>
    <row r="6" spans="1:15" x14ac:dyDescent="0.2">
      <c r="A6" s="1">
        <v>34805</v>
      </c>
      <c r="B6">
        <v>5482</v>
      </c>
      <c r="C6">
        <v>2748</v>
      </c>
      <c r="D6">
        <f t="shared" ref="D6:D56" si="0">B6/1000</f>
        <v>5.4820000000000002</v>
      </c>
      <c r="E6">
        <f t="shared" ref="E6:E56" si="1">C6/1000</f>
        <v>2.7480000000000002</v>
      </c>
      <c r="F6">
        <v>0</v>
      </c>
      <c r="G6">
        <v>0</v>
      </c>
      <c r="I6">
        <v>2</v>
      </c>
      <c r="J6">
        <f>D6+J5</f>
        <v>10.731999999999999</v>
      </c>
      <c r="K6">
        <f t="shared" ref="K6:K56" si="2">1-($J$2/($J$2+I6))^$J$1</f>
        <v>5.5676472432123481E-3</v>
      </c>
      <c r="L6">
        <f>K6-K5</f>
        <v>2.7799379607335029E-3</v>
      </c>
      <c r="M6">
        <f t="shared" ref="M6:M56" si="3">D6*LN(L6)</f>
        <v>-32.263360792942734</v>
      </c>
      <c r="N6">
        <f t="shared" ref="N6:N56" si="4">$B$2*K6</f>
        <v>11.135294486424696</v>
      </c>
      <c r="O6">
        <f t="shared" ref="O6:O56" si="5">$B$2*L6</f>
        <v>5.5598759214670057</v>
      </c>
    </row>
    <row r="7" spans="1:15" x14ac:dyDescent="0.2">
      <c r="A7" s="1">
        <v>34812</v>
      </c>
      <c r="B7">
        <v>4980</v>
      </c>
      <c r="C7">
        <v>4595.8999999999996</v>
      </c>
      <c r="D7">
        <f t="shared" si="0"/>
        <v>4.9800000000000004</v>
      </c>
      <c r="E7">
        <f t="shared" si="1"/>
        <v>4.5958999999999994</v>
      </c>
      <c r="F7">
        <v>0</v>
      </c>
      <c r="G7">
        <v>0</v>
      </c>
      <c r="I7">
        <v>3</v>
      </c>
      <c r="J7">
        <f t="shared" ref="J7:J56" si="6">D7+J6</f>
        <v>15.712</v>
      </c>
      <c r="K7">
        <f t="shared" si="2"/>
        <v>8.3398355463791818E-3</v>
      </c>
      <c r="L7">
        <f t="shared" ref="L7:L56" si="7">K7-K6</f>
        <v>2.7721883031668337E-3</v>
      </c>
      <c r="M7">
        <f t="shared" si="3"/>
        <v>-29.322828982240885</v>
      </c>
      <c r="N7">
        <f t="shared" si="4"/>
        <v>16.679671092758362</v>
      </c>
      <c r="O7">
        <f t="shared" si="5"/>
        <v>5.5443766063336675</v>
      </c>
    </row>
    <row r="8" spans="1:15" x14ac:dyDescent="0.2">
      <c r="A8" s="1">
        <v>34819</v>
      </c>
      <c r="B8">
        <v>5517</v>
      </c>
      <c r="C8">
        <v>6801.8</v>
      </c>
      <c r="D8">
        <f t="shared" si="0"/>
        <v>5.5170000000000003</v>
      </c>
      <c r="E8">
        <f t="shared" si="1"/>
        <v>6.8018000000000001</v>
      </c>
      <c r="F8">
        <v>0</v>
      </c>
      <c r="G8">
        <v>0</v>
      </c>
      <c r="I8">
        <v>4</v>
      </c>
      <c r="J8">
        <f t="shared" si="6"/>
        <v>21.228999999999999</v>
      </c>
      <c r="K8">
        <f t="shared" si="2"/>
        <v>1.1104295140433762E-2</v>
      </c>
      <c r="L8">
        <f t="shared" si="7"/>
        <v>2.7644595940545802E-3</v>
      </c>
      <c r="M8">
        <f t="shared" si="3"/>
        <v>-32.50015106747982</v>
      </c>
      <c r="N8">
        <f t="shared" si="4"/>
        <v>22.208590280867526</v>
      </c>
      <c r="O8">
        <f t="shared" si="5"/>
        <v>5.5289191881091604</v>
      </c>
    </row>
    <row r="9" spans="1:15" x14ac:dyDescent="0.2">
      <c r="A9" s="1">
        <v>34826</v>
      </c>
      <c r="B9">
        <v>6563</v>
      </c>
      <c r="C9">
        <v>8056.5</v>
      </c>
      <c r="D9">
        <f t="shared" si="0"/>
        <v>6.5629999999999997</v>
      </c>
      <c r="E9">
        <f t="shared" si="1"/>
        <v>8.0564999999999998</v>
      </c>
      <c r="F9">
        <v>0</v>
      </c>
      <c r="G9">
        <v>0</v>
      </c>
      <c r="I9">
        <v>5</v>
      </c>
      <c r="J9">
        <f t="shared" si="6"/>
        <v>27.791999999999998</v>
      </c>
      <c r="K9">
        <f t="shared" si="2"/>
        <v>1.3861048881424143E-2</v>
      </c>
      <c r="L9">
        <f t="shared" si="7"/>
        <v>2.7567537409903808E-3</v>
      </c>
      <c r="M9">
        <f t="shared" si="3"/>
        <v>-38.680362762686251</v>
      </c>
      <c r="N9">
        <f t="shared" si="4"/>
        <v>27.722097762848286</v>
      </c>
      <c r="O9">
        <f t="shared" si="5"/>
        <v>5.5135074819807617</v>
      </c>
    </row>
    <row r="10" spans="1:15" x14ac:dyDescent="0.2">
      <c r="A10" s="1">
        <v>34833</v>
      </c>
      <c r="B10">
        <v>6555</v>
      </c>
      <c r="C10">
        <v>9496.5</v>
      </c>
      <c r="D10">
        <f t="shared" si="0"/>
        <v>6.5549999999999997</v>
      </c>
      <c r="E10">
        <f t="shared" si="1"/>
        <v>9.4964999999999993</v>
      </c>
      <c r="F10">
        <v>0</v>
      </c>
      <c r="G10">
        <v>0</v>
      </c>
      <c r="I10">
        <v>6</v>
      </c>
      <c r="J10">
        <f t="shared" si="6"/>
        <v>34.346999999999994</v>
      </c>
      <c r="K10">
        <f t="shared" si="2"/>
        <v>1.6610117595690865E-2</v>
      </c>
      <c r="L10">
        <f t="shared" si="7"/>
        <v>2.7490687142667225E-3</v>
      </c>
      <c r="M10">
        <f t="shared" si="3"/>
        <v>-38.651512100173932</v>
      </c>
      <c r="N10">
        <f t="shared" si="4"/>
        <v>33.220235191381732</v>
      </c>
      <c r="O10">
        <f t="shared" si="5"/>
        <v>5.498137428533445</v>
      </c>
    </row>
    <row r="11" spans="1:15" x14ac:dyDescent="0.2">
      <c r="A11" s="1">
        <v>34840</v>
      </c>
      <c r="B11">
        <v>6413</v>
      </c>
      <c r="C11">
        <v>9218.1</v>
      </c>
      <c r="D11">
        <f t="shared" si="0"/>
        <v>6.4130000000000003</v>
      </c>
      <c r="E11">
        <f t="shared" si="1"/>
        <v>9.2180999999999997</v>
      </c>
      <c r="F11">
        <v>0</v>
      </c>
      <c r="G11">
        <v>0</v>
      </c>
      <c r="I11">
        <v>7</v>
      </c>
      <c r="J11">
        <f t="shared" si="6"/>
        <v>40.759999999999991</v>
      </c>
      <c r="K11">
        <f t="shared" si="2"/>
        <v>1.9351522706847146E-2</v>
      </c>
      <c r="L11">
        <f t="shared" si="7"/>
        <v>2.7414051111562809E-3</v>
      </c>
      <c r="M11">
        <f t="shared" si="3"/>
        <v>-37.832112625494055</v>
      </c>
      <c r="N11">
        <f t="shared" si="4"/>
        <v>38.703045413694291</v>
      </c>
      <c r="O11">
        <f t="shared" si="5"/>
        <v>5.4828102223125619</v>
      </c>
    </row>
    <row r="12" spans="1:15" x14ac:dyDescent="0.2">
      <c r="A12" s="1">
        <v>34847</v>
      </c>
      <c r="B12">
        <v>6531</v>
      </c>
      <c r="C12">
        <v>8893.4</v>
      </c>
      <c r="D12">
        <f t="shared" si="0"/>
        <v>6.5309999999999997</v>
      </c>
      <c r="E12">
        <f t="shared" si="1"/>
        <v>8.8933999999999997</v>
      </c>
      <c r="F12">
        <v>0</v>
      </c>
      <c r="G12">
        <v>0</v>
      </c>
      <c r="I12">
        <v>8</v>
      </c>
      <c r="J12">
        <f t="shared" si="6"/>
        <v>47.29099999999999</v>
      </c>
      <c r="K12">
        <f t="shared" si="2"/>
        <v>2.2085285578783309E-2</v>
      </c>
      <c r="L12">
        <f t="shared" si="7"/>
        <v>2.7337628719361629E-3</v>
      </c>
      <c r="M12">
        <f t="shared" si="3"/>
        <v>-38.546460168073018</v>
      </c>
      <c r="N12">
        <f t="shared" si="4"/>
        <v>44.17057115756662</v>
      </c>
      <c r="O12">
        <f t="shared" si="5"/>
        <v>5.4675257438723257</v>
      </c>
    </row>
    <row r="13" spans="1:15" x14ac:dyDescent="0.2">
      <c r="A13" s="1">
        <v>34854</v>
      </c>
      <c r="B13">
        <v>6875</v>
      </c>
      <c r="C13">
        <v>8178.5</v>
      </c>
      <c r="D13">
        <f t="shared" si="0"/>
        <v>6.875</v>
      </c>
      <c r="E13">
        <f t="shared" si="1"/>
        <v>8.1784999999999997</v>
      </c>
      <c r="F13">
        <v>0</v>
      </c>
      <c r="G13">
        <v>0</v>
      </c>
      <c r="I13">
        <v>9</v>
      </c>
      <c r="J13">
        <f t="shared" si="6"/>
        <v>54.16599999999999</v>
      </c>
      <c r="K13">
        <f t="shared" si="2"/>
        <v>2.4811426869586595E-2</v>
      </c>
      <c r="L13">
        <f t="shared" si="7"/>
        <v>2.7261412908032856E-3</v>
      </c>
      <c r="M13">
        <f t="shared" si="3"/>
        <v>-40.59596829911824</v>
      </c>
      <c r="N13">
        <f t="shared" si="4"/>
        <v>49.622853739173188</v>
      </c>
      <c r="O13">
        <f t="shared" si="5"/>
        <v>5.4522825816065712</v>
      </c>
    </row>
    <row r="14" spans="1:15" x14ac:dyDescent="0.2">
      <c r="A14" s="1">
        <v>34861</v>
      </c>
      <c r="B14">
        <v>7565</v>
      </c>
      <c r="C14">
        <v>6640</v>
      </c>
      <c r="D14">
        <f t="shared" si="0"/>
        <v>7.5650000000000004</v>
      </c>
      <c r="E14">
        <f t="shared" si="1"/>
        <v>6.64</v>
      </c>
      <c r="F14">
        <v>0</v>
      </c>
      <c r="G14">
        <v>0</v>
      </c>
      <c r="I14">
        <v>10</v>
      </c>
      <c r="J14">
        <f t="shared" si="6"/>
        <v>61.730999999999987</v>
      </c>
      <c r="K14">
        <f t="shared" si="2"/>
        <v>2.7529969118496367E-2</v>
      </c>
      <c r="L14">
        <f t="shared" si="7"/>
        <v>2.7185422489097721E-3</v>
      </c>
      <c r="M14">
        <f t="shared" si="3"/>
        <v>-44.691443968023925</v>
      </c>
      <c r="N14">
        <f t="shared" si="4"/>
        <v>55.059938236992735</v>
      </c>
      <c r="O14">
        <f t="shared" si="5"/>
        <v>5.4370844978195443</v>
      </c>
    </row>
    <row r="15" spans="1:15" x14ac:dyDescent="0.2">
      <c r="A15" s="1">
        <v>34868</v>
      </c>
      <c r="B15">
        <v>7895</v>
      </c>
      <c r="C15">
        <v>5184.8</v>
      </c>
      <c r="D15">
        <f t="shared" si="0"/>
        <v>7.8949999999999996</v>
      </c>
      <c r="E15">
        <f t="shared" si="1"/>
        <v>5.1848000000000001</v>
      </c>
      <c r="F15">
        <v>0</v>
      </c>
      <c r="G15">
        <v>0</v>
      </c>
      <c r="I15">
        <v>11</v>
      </c>
      <c r="J15">
        <f t="shared" si="6"/>
        <v>69.625999999999991</v>
      </c>
      <c r="K15">
        <f t="shared" si="2"/>
        <v>3.0240932863178305E-2</v>
      </c>
      <c r="L15">
        <f t="shared" si="7"/>
        <v>2.7109637446819379E-3</v>
      </c>
      <c r="M15">
        <f t="shared" si="3"/>
        <v>-46.663011292124281</v>
      </c>
      <c r="N15">
        <f t="shared" si="4"/>
        <v>60.48186572635661</v>
      </c>
      <c r="O15">
        <f t="shared" si="5"/>
        <v>5.4219274893638758</v>
      </c>
    </row>
    <row r="16" spans="1:15" x14ac:dyDescent="0.2">
      <c r="A16" s="1">
        <v>34875</v>
      </c>
      <c r="B16">
        <v>7538</v>
      </c>
      <c r="C16">
        <v>3885.7</v>
      </c>
      <c r="D16">
        <f t="shared" si="0"/>
        <v>7.5380000000000003</v>
      </c>
      <c r="E16">
        <f t="shared" si="1"/>
        <v>3.8856999999999999</v>
      </c>
      <c r="F16">
        <v>0</v>
      </c>
      <c r="G16">
        <v>0</v>
      </c>
      <c r="I16">
        <v>12</v>
      </c>
      <c r="J16">
        <f t="shared" si="6"/>
        <v>77.163999999999987</v>
      </c>
      <c r="K16">
        <f t="shared" si="2"/>
        <v>3.2944339230291941E-2</v>
      </c>
      <c r="L16">
        <f t="shared" si="7"/>
        <v>2.7034063671136366E-3</v>
      </c>
      <c r="M16">
        <f t="shared" si="3"/>
        <v>-44.574023349677255</v>
      </c>
      <c r="N16">
        <f t="shared" si="4"/>
        <v>65.88867846058389</v>
      </c>
      <c r="O16">
        <f t="shared" si="5"/>
        <v>5.4068127342272732</v>
      </c>
    </row>
    <row r="17" spans="1:15" x14ac:dyDescent="0.2">
      <c r="A17" s="1">
        <v>34882</v>
      </c>
      <c r="B17">
        <v>5296</v>
      </c>
      <c r="C17">
        <v>2590.5</v>
      </c>
      <c r="D17">
        <f t="shared" si="0"/>
        <v>5.2960000000000003</v>
      </c>
      <c r="E17">
        <f t="shared" si="1"/>
        <v>2.5905</v>
      </c>
      <c r="F17">
        <v>0</v>
      </c>
      <c r="G17">
        <v>0</v>
      </c>
      <c r="I17">
        <v>13</v>
      </c>
      <c r="J17">
        <f t="shared" si="6"/>
        <v>82.46</v>
      </c>
      <c r="K17">
        <f t="shared" si="2"/>
        <v>3.5640209287602143E-2</v>
      </c>
      <c r="L17">
        <f t="shared" si="7"/>
        <v>2.6958700573102012E-3</v>
      </c>
      <c r="M17">
        <f t="shared" si="3"/>
        <v>-31.331317575588184</v>
      </c>
      <c r="N17">
        <f t="shared" si="4"/>
        <v>71.28041857520428</v>
      </c>
      <c r="O17">
        <f t="shared" si="5"/>
        <v>5.3917401146204025</v>
      </c>
    </row>
    <row r="18" spans="1:15" x14ac:dyDescent="0.2">
      <c r="A18" s="1">
        <v>34889</v>
      </c>
      <c r="B18">
        <v>4809</v>
      </c>
      <c r="C18">
        <v>1952.1</v>
      </c>
      <c r="D18">
        <f t="shared" si="0"/>
        <v>4.8090000000000002</v>
      </c>
      <c r="E18">
        <f t="shared" si="1"/>
        <v>1.9520999999999999</v>
      </c>
      <c r="F18">
        <v>0</v>
      </c>
      <c r="G18">
        <v>0</v>
      </c>
      <c r="I18">
        <v>14</v>
      </c>
      <c r="J18">
        <f t="shared" si="6"/>
        <v>87.268999999999991</v>
      </c>
      <c r="K18">
        <f t="shared" si="2"/>
        <v>3.8328563406853311E-2</v>
      </c>
      <c r="L18">
        <f t="shared" si="7"/>
        <v>2.6883541192511684E-3</v>
      </c>
      <c r="M18">
        <f t="shared" si="3"/>
        <v>-28.463634831303981</v>
      </c>
      <c r="N18">
        <f t="shared" si="4"/>
        <v>76.657126813706626</v>
      </c>
      <c r="O18">
        <f t="shared" si="5"/>
        <v>5.3767082385023368</v>
      </c>
    </row>
    <row r="19" spans="1:15" x14ac:dyDescent="0.2">
      <c r="A19" s="1">
        <v>34896</v>
      </c>
      <c r="B19">
        <v>4154</v>
      </c>
      <c r="C19">
        <v>1406.1</v>
      </c>
      <c r="D19">
        <f t="shared" si="0"/>
        <v>4.1539999999999999</v>
      </c>
      <c r="E19">
        <f t="shared" si="1"/>
        <v>1.4060999999999999</v>
      </c>
      <c r="F19">
        <v>0</v>
      </c>
      <c r="G19">
        <v>0</v>
      </c>
      <c r="I19">
        <v>15</v>
      </c>
      <c r="J19">
        <f t="shared" si="6"/>
        <v>91.422999999999988</v>
      </c>
      <c r="K19">
        <f t="shared" si="2"/>
        <v>4.1009423814867385E-2</v>
      </c>
      <c r="L19">
        <f t="shared" si="7"/>
        <v>2.6808604080140741E-3</v>
      </c>
      <c r="M19">
        <f t="shared" si="3"/>
        <v>-24.598399046056461</v>
      </c>
      <c r="N19">
        <f t="shared" si="4"/>
        <v>82.018847629734765</v>
      </c>
      <c r="O19">
        <f t="shared" si="5"/>
        <v>5.3617208160281482</v>
      </c>
    </row>
    <row r="20" spans="1:15" x14ac:dyDescent="0.2">
      <c r="A20" s="1">
        <v>34903</v>
      </c>
      <c r="B20">
        <v>4730</v>
      </c>
      <c r="C20">
        <v>1088.5999999999999</v>
      </c>
      <c r="D20">
        <f t="shared" si="0"/>
        <v>4.7300000000000004</v>
      </c>
      <c r="E20">
        <f t="shared" si="1"/>
        <v>1.0886</v>
      </c>
      <c r="F20">
        <v>0</v>
      </c>
      <c r="G20">
        <v>0</v>
      </c>
      <c r="I20">
        <v>16</v>
      </c>
      <c r="J20">
        <f t="shared" si="6"/>
        <v>96.152999999999992</v>
      </c>
      <c r="K20">
        <f t="shared" si="2"/>
        <v>4.368281076463687E-2</v>
      </c>
      <c r="L20">
        <f t="shared" si="7"/>
        <v>2.6733869497694851E-3</v>
      </c>
      <c r="M20">
        <f t="shared" si="3"/>
        <v>-28.022454995460876</v>
      </c>
      <c r="N20">
        <f t="shared" si="4"/>
        <v>87.365621529273739</v>
      </c>
      <c r="O20">
        <f t="shared" si="5"/>
        <v>5.3467738995389702</v>
      </c>
    </row>
    <row r="21" spans="1:15" x14ac:dyDescent="0.2">
      <c r="A21" s="1">
        <v>34910</v>
      </c>
      <c r="B21">
        <v>4135</v>
      </c>
      <c r="C21">
        <v>596.5</v>
      </c>
      <c r="D21">
        <f t="shared" si="0"/>
        <v>4.1349999999999998</v>
      </c>
      <c r="E21">
        <f t="shared" si="1"/>
        <v>0.59650000000000003</v>
      </c>
      <c r="F21">
        <v>0</v>
      </c>
      <c r="G21">
        <v>0</v>
      </c>
      <c r="I21">
        <v>17</v>
      </c>
      <c r="J21">
        <f t="shared" si="6"/>
        <v>100.288</v>
      </c>
      <c r="K21">
        <f t="shared" si="2"/>
        <v>4.6348745089983545E-2</v>
      </c>
      <c r="L21">
        <f t="shared" si="7"/>
        <v>2.665934325346675E-3</v>
      </c>
      <c r="M21">
        <f t="shared" si="3"/>
        <v>-24.508974860107472</v>
      </c>
      <c r="N21">
        <f t="shared" si="4"/>
        <v>92.69749017996709</v>
      </c>
      <c r="O21">
        <f t="shared" si="5"/>
        <v>5.3318686506933499</v>
      </c>
    </row>
    <row r="22" spans="1:15" x14ac:dyDescent="0.2">
      <c r="A22" s="1">
        <v>34917</v>
      </c>
      <c r="B22">
        <v>3915</v>
      </c>
      <c r="C22">
        <v>508.8</v>
      </c>
      <c r="D22">
        <f t="shared" si="0"/>
        <v>3.915</v>
      </c>
      <c r="E22">
        <f t="shared" si="1"/>
        <v>0.50880000000000003</v>
      </c>
      <c r="F22">
        <v>0</v>
      </c>
      <c r="G22">
        <v>0</v>
      </c>
      <c r="I22">
        <v>18</v>
      </c>
      <c r="J22">
        <f t="shared" si="6"/>
        <v>104.203</v>
      </c>
      <c r="K22">
        <f t="shared" si="2"/>
        <v>4.9007247566651202E-2</v>
      </c>
      <c r="L22">
        <f t="shared" si="7"/>
        <v>2.6585024766676568E-3</v>
      </c>
      <c r="M22">
        <f t="shared" si="3"/>
        <v>-23.215919828727195</v>
      </c>
      <c r="N22">
        <f t="shared" si="4"/>
        <v>98.014495133302404</v>
      </c>
      <c r="O22">
        <f t="shared" si="5"/>
        <v>5.3170049533353136</v>
      </c>
    </row>
    <row r="23" spans="1:15" x14ac:dyDescent="0.2">
      <c r="A23" s="1">
        <v>34924</v>
      </c>
      <c r="B23">
        <v>3407</v>
      </c>
      <c r="C23">
        <v>321</v>
      </c>
      <c r="D23">
        <f t="shared" si="0"/>
        <v>3.407</v>
      </c>
      <c r="E23">
        <f t="shared" si="1"/>
        <v>0.32100000000000001</v>
      </c>
      <c r="F23">
        <v>0</v>
      </c>
      <c r="G23">
        <v>0</v>
      </c>
      <c r="I23">
        <v>19</v>
      </c>
      <c r="J23">
        <f t="shared" si="6"/>
        <v>107.61</v>
      </c>
      <c r="K23">
        <f t="shared" si="2"/>
        <v>5.1658338284010563E-2</v>
      </c>
      <c r="L23">
        <f t="shared" si="7"/>
        <v>2.6510907173593612E-3</v>
      </c>
      <c r="M23">
        <f t="shared" si="3"/>
        <v>-20.212995538433244</v>
      </c>
      <c r="N23">
        <f t="shared" si="4"/>
        <v>103.31667656802112</v>
      </c>
      <c r="O23">
        <f t="shared" si="5"/>
        <v>5.3021814347187224</v>
      </c>
    </row>
    <row r="24" spans="1:15" x14ac:dyDescent="0.2">
      <c r="A24" s="1">
        <v>34931</v>
      </c>
      <c r="B24">
        <v>3315</v>
      </c>
      <c r="C24">
        <v>207.4</v>
      </c>
      <c r="D24">
        <f t="shared" si="0"/>
        <v>3.3149999999999999</v>
      </c>
      <c r="E24">
        <f t="shared" si="1"/>
        <v>0.2074</v>
      </c>
      <c r="F24">
        <v>0</v>
      </c>
      <c r="G24">
        <v>0</v>
      </c>
      <c r="I24">
        <v>20</v>
      </c>
      <c r="J24">
        <f t="shared" si="6"/>
        <v>110.925</v>
      </c>
      <c r="K24">
        <f t="shared" si="2"/>
        <v>5.4302039160796789E-2</v>
      </c>
      <c r="L24">
        <f t="shared" si="7"/>
        <v>2.6437008767862258E-3</v>
      </c>
      <c r="M24">
        <f t="shared" si="3"/>
        <v>-19.676432769992356</v>
      </c>
      <c r="N24">
        <f t="shared" si="4"/>
        <v>108.60407832159358</v>
      </c>
      <c r="O24">
        <f t="shared" si="5"/>
        <v>5.2874017535724516</v>
      </c>
    </row>
    <row r="25" spans="1:15" x14ac:dyDescent="0.2">
      <c r="A25" s="1">
        <v>34938</v>
      </c>
      <c r="B25">
        <v>3246</v>
      </c>
      <c r="C25">
        <v>115.5</v>
      </c>
      <c r="D25">
        <f t="shared" si="0"/>
        <v>3.246</v>
      </c>
      <c r="E25">
        <f t="shared" si="1"/>
        <v>0.11550000000000001</v>
      </c>
      <c r="F25">
        <v>0</v>
      </c>
      <c r="G25">
        <v>0</v>
      </c>
      <c r="I25">
        <v>21</v>
      </c>
      <c r="J25">
        <f t="shared" si="6"/>
        <v>114.17099999999999</v>
      </c>
      <c r="K25">
        <f t="shared" si="2"/>
        <v>5.693837016927461E-2</v>
      </c>
      <c r="L25">
        <f t="shared" si="7"/>
        <v>2.6363310084778213E-3</v>
      </c>
      <c r="M25">
        <f t="shared" si="3"/>
        <v>-19.275939599995159</v>
      </c>
      <c r="N25">
        <f t="shared" si="4"/>
        <v>113.87674033854923</v>
      </c>
      <c r="O25">
        <f t="shared" si="5"/>
        <v>5.2726620169556426</v>
      </c>
    </row>
    <row r="26" spans="1:15" x14ac:dyDescent="0.2">
      <c r="A26" s="1">
        <v>34945</v>
      </c>
      <c r="B26">
        <v>2656</v>
      </c>
      <c r="C26">
        <v>185</v>
      </c>
      <c r="D26">
        <f t="shared" si="0"/>
        <v>2.6560000000000001</v>
      </c>
      <c r="E26">
        <f t="shared" si="1"/>
        <v>0.185</v>
      </c>
      <c r="F26">
        <v>0</v>
      </c>
      <c r="G26">
        <v>0</v>
      </c>
      <c r="I26">
        <v>22</v>
      </c>
      <c r="J26">
        <f t="shared" si="6"/>
        <v>116.827</v>
      </c>
      <c r="K26">
        <f t="shared" si="2"/>
        <v>5.9567351854487582E-2</v>
      </c>
      <c r="L26">
        <f t="shared" si="7"/>
        <v>2.6289816852129722E-3</v>
      </c>
      <c r="M26">
        <f t="shared" si="3"/>
        <v>-15.779717506416073</v>
      </c>
      <c r="N26">
        <f t="shared" si="4"/>
        <v>119.13470370897517</v>
      </c>
      <c r="O26">
        <f t="shared" si="5"/>
        <v>5.2579633704259443</v>
      </c>
    </row>
    <row r="27" spans="1:15" x14ac:dyDescent="0.2">
      <c r="A27" s="1">
        <v>34952</v>
      </c>
      <c r="B27">
        <v>2224</v>
      </c>
      <c r="C27">
        <v>239.8</v>
      </c>
      <c r="D27">
        <f t="shared" si="0"/>
        <v>2.2240000000000002</v>
      </c>
      <c r="E27">
        <f t="shared" si="1"/>
        <v>0.23980000000000001</v>
      </c>
      <c r="F27">
        <v>0</v>
      </c>
      <c r="G27">
        <v>0</v>
      </c>
      <c r="I27">
        <v>23</v>
      </c>
      <c r="J27">
        <f t="shared" si="6"/>
        <v>119.051</v>
      </c>
      <c r="K27">
        <f t="shared" si="2"/>
        <v>6.2189004082728538E-2</v>
      </c>
      <c r="L27">
        <f t="shared" si="7"/>
        <v>2.621652228240956E-3</v>
      </c>
      <c r="M27">
        <f t="shared" si="3"/>
        <v>-13.219345997626844</v>
      </c>
      <c r="N27">
        <f t="shared" si="4"/>
        <v>124.37800816545708</v>
      </c>
      <c r="O27">
        <f t="shared" si="5"/>
        <v>5.243304456481912</v>
      </c>
    </row>
    <row r="28" spans="1:15" x14ac:dyDescent="0.2">
      <c r="A28" s="1">
        <v>34959</v>
      </c>
      <c r="B28">
        <v>2324</v>
      </c>
      <c r="C28">
        <v>187.1</v>
      </c>
      <c r="D28">
        <f t="shared" si="0"/>
        <v>2.3239999999999998</v>
      </c>
      <c r="E28">
        <f t="shared" si="1"/>
        <v>0.18709999999999999</v>
      </c>
      <c r="F28">
        <v>0</v>
      </c>
      <c r="G28">
        <v>0</v>
      </c>
      <c r="I28">
        <v>24</v>
      </c>
      <c r="J28">
        <f t="shared" si="6"/>
        <v>121.375</v>
      </c>
      <c r="K28">
        <f t="shared" si="2"/>
        <v>6.4803348529340443E-2</v>
      </c>
      <c r="L28">
        <f t="shared" si="7"/>
        <v>2.6143444466119048E-3</v>
      </c>
      <c r="M28">
        <f t="shared" si="3"/>
        <v>-13.820228181468815</v>
      </c>
      <c r="N28">
        <f t="shared" si="4"/>
        <v>129.60669705868088</v>
      </c>
      <c r="O28">
        <f t="shared" si="5"/>
        <v>5.2286888932238096</v>
      </c>
    </row>
    <row r="29" spans="1:15" x14ac:dyDescent="0.2">
      <c r="A29" s="1">
        <v>34966</v>
      </c>
      <c r="B29">
        <v>2194</v>
      </c>
      <c r="C29">
        <v>107.2</v>
      </c>
      <c r="D29">
        <f t="shared" si="0"/>
        <v>2.194</v>
      </c>
      <c r="E29">
        <f t="shared" si="1"/>
        <v>0.1072</v>
      </c>
      <c r="F29">
        <v>0</v>
      </c>
      <c r="G29">
        <v>0</v>
      </c>
      <c r="I29">
        <v>25</v>
      </c>
      <c r="J29">
        <f t="shared" si="6"/>
        <v>123.569</v>
      </c>
      <c r="K29">
        <f t="shared" si="2"/>
        <v>6.741040494481032E-2</v>
      </c>
      <c r="L29">
        <f t="shared" si="7"/>
        <v>2.6070564154698772E-3</v>
      </c>
      <c r="M29">
        <f t="shared" si="3"/>
        <v>-13.053276508365739</v>
      </c>
      <c r="N29">
        <f t="shared" si="4"/>
        <v>134.82080988962065</v>
      </c>
      <c r="O29">
        <f t="shared" si="5"/>
        <v>5.2141128309397544</v>
      </c>
    </row>
    <row r="30" spans="1:15" x14ac:dyDescent="0.2">
      <c r="A30" s="1">
        <v>34973</v>
      </c>
      <c r="B30">
        <v>2177</v>
      </c>
      <c r="C30">
        <v>246.2</v>
      </c>
      <c r="D30">
        <f t="shared" si="0"/>
        <v>2.177</v>
      </c>
      <c r="E30">
        <f t="shared" si="1"/>
        <v>0.2462</v>
      </c>
      <c r="F30">
        <v>0</v>
      </c>
      <c r="G30">
        <v>0</v>
      </c>
      <c r="I30">
        <v>26</v>
      </c>
      <c r="J30">
        <f t="shared" si="6"/>
        <v>125.74600000000001</v>
      </c>
      <c r="K30">
        <f t="shared" si="2"/>
        <v>7.001019364604355E-2</v>
      </c>
      <c r="L30">
        <f t="shared" si="7"/>
        <v>2.5997887012332299E-3</v>
      </c>
      <c r="M30">
        <f t="shared" si="3"/>
        <v>-12.958211755791684</v>
      </c>
      <c r="N30">
        <f t="shared" si="4"/>
        <v>140.02038729208709</v>
      </c>
      <c r="O30">
        <f t="shared" si="5"/>
        <v>5.1995774024664598</v>
      </c>
    </row>
    <row r="31" spans="1:15" x14ac:dyDescent="0.2">
      <c r="A31" s="1">
        <v>34980</v>
      </c>
      <c r="B31">
        <v>2366</v>
      </c>
      <c r="C31">
        <v>156.9</v>
      </c>
      <c r="D31">
        <f t="shared" si="0"/>
        <v>2.3660000000000001</v>
      </c>
      <c r="E31">
        <f t="shared" si="1"/>
        <v>0.15690000000000001</v>
      </c>
      <c r="F31">
        <v>0</v>
      </c>
      <c r="G31">
        <v>0</v>
      </c>
      <c r="I31">
        <v>27</v>
      </c>
      <c r="J31">
        <f t="shared" si="6"/>
        <v>128.11200000000002</v>
      </c>
      <c r="K31">
        <f t="shared" si="2"/>
        <v>7.2602734278731762E-2</v>
      </c>
      <c r="L31">
        <f t="shared" si="7"/>
        <v>2.5925406326882117E-3</v>
      </c>
      <c r="M31">
        <f t="shared" si="3"/>
        <v>-14.089806691433115</v>
      </c>
      <c r="N31">
        <f t="shared" si="4"/>
        <v>145.20546855746352</v>
      </c>
      <c r="O31">
        <f t="shared" si="5"/>
        <v>5.1850812653764233</v>
      </c>
    </row>
    <row r="32" spans="1:15" x14ac:dyDescent="0.2">
      <c r="A32" s="1">
        <v>34987</v>
      </c>
      <c r="B32">
        <v>2402</v>
      </c>
      <c r="C32">
        <v>170.7</v>
      </c>
      <c r="D32">
        <f t="shared" si="0"/>
        <v>2.4020000000000001</v>
      </c>
      <c r="E32">
        <f t="shared" si="1"/>
        <v>0.17069999999999999</v>
      </c>
      <c r="F32">
        <v>0</v>
      </c>
      <c r="G32">
        <v>0</v>
      </c>
      <c r="I32">
        <v>28</v>
      </c>
      <c r="J32">
        <f t="shared" si="6"/>
        <v>130.51400000000001</v>
      </c>
      <c r="K32">
        <f t="shared" si="2"/>
        <v>7.5188048277529007E-2</v>
      </c>
      <c r="L32">
        <f t="shared" si="7"/>
        <v>2.5853139987972451E-3</v>
      </c>
      <c r="M32">
        <f t="shared" si="3"/>
        <v>-14.310895757844522</v>
      </c>
      <c r="N32">
        <f t="shared" si="4"/>
        <v>150.37609655505801</v>
      </c>
      <c r="O32">
        <f t="shared" si="5"/>
        <v>5.1706279975944902</v>
      </c>
    </row>
    <row r="33" spans="1:15" x14ac:dyDescent="0.2">
      <c r="A33" s="1">
        <v>34994</v>
      </c>
      <c r="B33">
        <v>2485</v>
      </c>
      <c r="C33">
        <v>114.4</v>
      </c>
      <c r="D33">
        <f t="shared" si="0"/>
        <v>2.4849999999999999</v>
      </c>
      <c r="E33">
        <f t="shared" si="1"/>
        <v>0.1144</v>
      </c>
      <c r="F33">
        <v>0</v>
      </c>
      <c r="G33">
        <v>0</v>
      </c>
      <c r="I33">
        <v>29</v>
      </c>
      <c r="J33">
        <f t="shared" si="6"/>
        <v>132.99900000000002</v>
      </c>
      <c r="K33">
        <f t="shared" si="2"/>
        <v>7.7766155173606855E-2</v>
      </c>
      <c r="L33">
        <f t="shared" si="7"/>
        <v>2.5781068960778475E-3</v>
      </c>
      <c r="M33">
        <f t="shared" si="3"/>
        <v>-14.812339277824259</v>
      </c>
      <c r="N33">
        <f t="shared" si="4"/>
        <v>155.53231034721369</v>
      </c>
      <c r="O33">
        <f t="shared" si="5"/>
        <v>5.156213792155695</v>
      </c>
    </row>
    <row r="34" spans="1:15" x14ac:dyDescent="0.2">
      <c r="A34" s="1">
        <v>35001</v>
      </c>
      <c r="B34">
        <v>2588</v>
      </c>
      <c r="C34">
        <v>174.4</v>
      </c>
      <c r="D34">
        <f t="shared" si="0"/>
        <v>2.5880000000000001</v>
      </c>
      <c r="E34">
        <f t="shared" si="1"/>
        <v>0.1744</v>
      </c>
      <c r="F34">
        <v>0</v>
      </c>
      <c r="G34">
        <v>0</v>
      </c>
      <c r="I34">
        <v>30</v>
      </c>
      <c r="J34">
        <f t="shared" si="6"/>
        <v>135.58700000000002</v>
      </c>
      <c r="K34">
        <f t="shared" si="2"/>
        <v>8.0337075058265928E-2</v>
      </c>
      <c r="L34">
        <f t="shared" si="7"/>
        <v>2.5709198846590731E-3</v>
      </c>
      <c r="M34">
        <f t="shared" si="3"/>
        <v>-15.43351603394458</v>
      </c>
      <c r="N34">
        <f t="shared" si="4"/>
        <v>160.67415011653185</v>
      </c>
      <c r="O34">
        <f t="shared" si="5"/>
        <v>5.1418397693181461</v>
      </c>
    </row>
    <row r="35" spans="1:15" x14ac:dyDescent="0.2">
      <c r="A35" s="1">
        <v>35008</v>
      </c>
      <c r="B35">
        <v>2453</v>
      </c>
      <c r="C35">
        <v>579.70000000000005</v>
      </c>
      <c r="D35">
        <f t="shared" si="0"/>
        <v>2.4529999999999998</v>
      </c>
      <c r="E35">
        <f t="shared" si="1"/>
        <v>0.57969999999999999</v>
      </c>
      <c r="F35">
        <v>0</v>
      </c>
      <c r="G35">
        <v>0</v>
      </c>
      <c r="I35">
        <v>31</v>
      </c>
      <c r="J35">
        <f t="shared" si="6"/>
        <v>138.04000000000002</v>
      </c>
      <c r="K35">
        <f t="shared" si="2"/>
        <v>8.2900827359046581E-2</v>
      </c>
      <c r="L35">
        <f t="shared" si="7"/>
        <v>2.5637523007806529E-3</v>
      </c>
      <c r="M35">
        <f t="shared" si="3"/>
        <v>-14.635293060371527</v>
      </c>
      <c r="N35">
        <f t="shared" si="4"/>
        <v>165.80165471809318</v>
      </c>
      <c r="O35">
        <f t="shared" si="5"/>
        <v>5.1275046015613057</v>
      </c>
    </row>
    <row r="36" spans="1:15" x14ac:dyDescent="0.2">
      <c r="A36" s="1">
        <v>35015</v>
      </c>
      <c r="B36">
        <v>2169</v>
      </c>
      <c r="C36">
        <v>1443.5</v>
      </c>
      <c r="D36">
        <f t="shared" si="0"/>
        <v>2.169</v>
      </c>
      <c r="E36">
        <f t="shared" si="1"/>
        <v>1.4435</v>
      </c>
      <c r="F36">
        <v>0</v>
      </c>
      <c r="G36">
        <v>0</v>
      </c>
      <c r="I36">
        <v>32</v>
      </c>
      <c r="J36">
        <f t="shared" si="6"/>
        <v>140.20900000000003</v>
      </c>
      <c r="K36">
        <f t="shared" si="2"/>
        <v>8.5457433272586036E-2</v>
      </c>
      <c r="L36">
        <f t="shared" si="7"/>
        <v>2.5566059135394559E-3</v>
      </c>
      <c r="M36">
        <f t="shared" si="3"/>
        <v>-12.94692305723553</v>
      </c>
      <c r="N36">
        <f t="shared" si="4"/>
        <v>170.91486654517206</v>
      </c>
      <c r="O36">
        <f t="shared" si="5"/>
        <v>5.1132118270789118</v>
      </c>
    </row>
    <row r="37" spans="1:15" x14ac:dyDescent="0.2">
      <c r="A37" s="1">
        <v>35022</v>
      </c>
      <c r="B37">
        <v>2240</v>
      </c>
      <c r="C37">
        <v>1695.7</v>
      </c>
      <c r="D37">
        <f t="shared" si="0"/>
        <v>2.2400000000000002</v>
      </c>
      <c r="E37">
        <f t="shared" si="1"/>
        <v>1.6957</v>
      </c>
      <c r="F37">
        <v>0</v>
      </c>
      <c r="G37">
        <v>0</v>
      </c>
      <c r="I37">
        <v>33</v>
      </c>
      <c r="J37">
        <f t="shared" si="6"/>
        <v>142.44900000000004</v>
      </c>
      <c r="K37">
        <f t="shared" si="2"/>
        <v>8.8006912113176128E-2</v>
      </c>
      <c r="L37">
        <f t="shared" si="7"/>
        <v>2.5494788405900914E-3</v>
      </c>
      <c r="M37">
        <f t="shared" si="3"/>
        <v>-13.376980549942582</v>
      </c>
      <c r="N37">
        <f t="shared" si="4"/>
        <v>176.01382422635226</v>
      </c>
      <c r="O37">
        <f t="shared" si="5"/>
        <v>5.0989576811801829</v>
      </c>
    </row>
    <row r="38" spans="1:15" x14ac:dyDescent="0.2">
      <c r="A38" s="1">
        <v>35029</v>
      </c>
      <c r="B38">
        <v>2590</v>
      </c>
      <c r="C38">
        <v>2294.5</v>
      </c>
      <c r="D38">
        <f t="shared" si="0"/>
        <v>2.59</v>
      </c>
      <c r="E38">
        <f t="shared" si="1"/>
        <v>2.2945000000000002</v>
      </c>
      <c r="F38">
        <v>0</v>
      </c>
      <c r="G38">
        <v>0</v>
      </c>
      <c r="I38">
        <v>34</v>
      </c>
      <c r="J38">
        <f t="shared" si="6"/>
        <v>145.03900000000004</v>
      </c>
      <c r="K38">
        <f t="shared" si="2"/>
        <v>9.0549283146334814E-2</v>
      </c>
      <c r="L38">
        <f t="shared" si="7"/>
        <v>2.5423710331586857E-3</v>
      </c>
      <c r="M38">
        <f t="shared" si="3"/>
        <v>-15.474364623391072</v>
      </c>
      <c r="N38">
        <f t="shared" si="4"/>
        <v>181.09856629266963</v>
      </c>
      <c r="O38">
        <f t="shared" si="5"/>
        <v>5.0847420663173715</v>
      </c>
    </row>
    <row r="39" spans="1:15" x14ac:dyDescent="0.2">
      <c r="A39" s="1">
        <v>35036</v>
      </c>
      <c r="B39">
        <v>2479</v>
      </c>
      <c r="C39">
        <v>3910</v>
      </c>
      <c r="D39">
        <f t="shared" si="0"/>
        <v>2.4790000000000001</v>
      </c>
      <c r="E39">
        <f t="shared" si="1"/>
        <v>3.91</v>
      </c>
      <c r="F39">
        <v>1</v>
      </c>
      <c r="G39">
        <v>0</v>
      </c>
      <c r="I39">
        <v>35</v>
      </c>
      <c r="J39">
        <f t="shared" si="6"/>
        <v>147.51800000000006</v>
      </c>
      <c r="K39">
        <f t="shared" si="2"/>
        <v>9.3084567391922834E-2</v>
      </c>
      <c r="L39">
        <f t="shared" si="7"/>
        <v>2.5352842455880209E-3</v>
      </c>
      <c r="M39">
        <f t="shared" si="3"/>
        <v>-14.818097359554017</v>
      </c>
      <c r="N39">
        <f t="shared" si="4"/>
        <v>186.16913478384566</v>
      </c>
      <c r="O39">
        <f t="shared" si="5"/>
        <v>5.0705684911760418</v>
      </c>
    </row>
    <row r="40" spans="1:15" x14ac:dyDescent="0.2">
      <c r="A40" s="1">
        <v>35043</v>
      </c>
      <c r="B40">
        <v>2978</v>
      </c>
      <c r="C40">
        <v>5397.9</v>
      </c>
      <c r="D40">
        <f t="shared" si="0"/>
        <v>2.9780000000000002</v>
      </c>
      <c r="E40">
        <f t="shared" si="1"/>
        <v>5.3978999999999999</v>
      </c>
      <c r="F40">
        <v>1</v>
      </c>
      <c r="G40">
        <v>0</v>
      </c>
      <c r="I40">
        <v>36</v>
      </c>
      <c r="J40">
        <f t="shared" si="6"/>
        <v>150.49600000000007</v>
      </c>
      <c r="K40">
        <f t="shared" si="2"/>
        <v>9.5612784003154316E-2</v>
      </c>
      <c r="L40">
        <f t="shared" si="7"/>
        <v>2.5282166112314819E-3</v>
      </c>
      <c r="M40">
        <f t="shared" si="3"/>
        <v>-17.809158059963039</v>
      </c>
      <c r="N40">
        <f t="shared" si="4"/>
        <v>191.22556800630863</v>
      </c>
      <c r="O40">
        <f t="shared" si="5"/>
        <v>5.0564332224629638</v>
      </c>
    </row>
    <row r="41" spans="1:15" x14ac:dyDescent="0.2">
      <c r="A41" s="1">
        <v>35050</v>
      </c>
      <c r="B41">
        <v>4167</v>
      </c>
      <c r="C41">
        <v>6417.2</v>
      </c>
      <c r="D41">
        <f t="shared" si="0"/>
        <v>4.1669999999999998</v>
      </c>
      <c r="E41">
        <f t="shared" si="1"/>
        <v>6.4172000000000002</v>
      </c>
      <c r="F41">
        <v>1</v>
      </c>
      <c r="G41">
        <v>0</v>
      </c>
      <c r="I41">
        <v>37</v>
      </c>
      <c r="J41">
        <f t="shared" si="6"/>
        <v>154.66300000000007</v>
      </c>
      <c r="K41">
        <f t="shared" si="2"/>
        <v>9.8133952084875964E-2</v>
      </c>
      <c r="L41">
        <f t="shared" si="7"/>
        <v>2.5211680817216475E-3</v>
      </c>
      <c r="M41">
        <f t="shared" si="3"/>
        <v>-24.931298345821702</v>
      </c>
      <c r="N41">
        <f t="shared" si="4"/>
        <v>196.26790416975192</v>
      </c>
      <c r="O41">
        <f t="shared" si="5"/>
        <v>5.042336163443295</v>
      </c>
    </row>
    <row r="42" spans="1:15" x14ac:dyDescent="0.2">
      <c r="A42" s="1">
        <v>35057</v>
      </c>
      <c r="B42">
        <v>8225</v>
      </c>
      <c r="C42">
        <v>6418</v>
      </c>
      <c r="D42">
        <f t="shared" si="0"/>
        <v>8.2249999999999996</v>
      </c>
      <c r="E42">
        <f t="shared" si="1"/>
        <v>6.4180000000000001</v>
      </c>
      <c r="F42">
        <v>1</v>
      </c>
      <c r="G42">
        <v>1</v>
      </c>
      <c r="I42">
        <v>38</v>
      </c>
      <c r="J42">
        <f t="shared" si="6"/>
        <v>162.88800000000006</v>
      </c>
      <c r="K42">
        <f t="shared" si="2"/>
        <v>0.1006480924816463</v>
      </c>
      <c r="L42">
        <f t="shared" si="7"/>
        <v>2.5141403967703368E-3</v>
      </c>
      <c r="M42">
        <f t="shared" si="3"/>
        <v>-49.233405068212292</v>
      </c>
      <c r="N42">
        <f t="shared" si="4"/>
        <v>201.2961849632926</v>
      </c>
      <c r="O42">
        <f t="shared" si="5"/>
        <v>5.0282807935406737</v>
      </c>
    </row>
    <row r="43" spans="1:15" x14ac:dyDescent="0.2">
      <c r="A43" s="1">
        <v>35064</v>
      </c>
      <c r="B43">
        <v>7502</v>
      </c>
      <c r="C43">
        <v>7969.2</v>
      </c>
      <c r="D43">
        <f t="shared" si="0"/>
        <v>7.5019999999999998</v>
      </c>
      <c r="E43">
        <f t="shared" si="1"/>
        <v>7.9691999999999998</v>
      </c>
      <c r="F43">
        <v>1</v>
      </c>
      <c r="G43">
        <v>0</v>
      </c>
      <c r="I43">
        <v>39</v>
      </c>
      <c r="J43">
        <f t="shared" si="6"/>
        <v>170.39000000000007</v>
      </c>
      <c r="K43">
        <f t="shared" si="2"/>
        <v>0.10315522418694489</v>
      </c>
      <c r="L43">
        <f t="shared" si="7"/>
        <v>2.5071317052985931E-3</v>
      </c>
      <c r="M43">
        <f t="shared" si="3"/>
        <v>-44.926596678086227</v>
      </c>
      <c r="N43">
        <f t="shared" si="4"/>
        <v>206.31044837388978</v>
      </c>
      <c r="O43">
        <f t="shared" si="5"/>
        <v>5.0142634105971862</v>
      </c>
    </row>
    <row r="44" spans="1:15" x14ac:dyDescent="0.2">
      <c r="A44" s="1">
        <v>35071</v>
      </c>
      <c r="B44">
        <v>4967</v>
      </c>
      <c r="C44">
        <v>8870</v>
      </c>
      <c r="D44">
        <f t="shared" si="0"/>
        <v>4.9669999999999996</v>
      </c>
      <c r="E44">
        <f t="shared" si="1"/>
        <v>8.8699999999999992</v>
      </c>
      <c r="F44">
        <v>0</v>
      </c>
      <c r="G44">
        <v>0</v>
      </c>
      <c r="I44">
        <v>40</v>
      </c>
      <c r="J44">
        <f t="shared" si="6"/>
        <v>175.35700000000008</v>
      </c>
      <c r="K44">
        <f t="shared" si="2"/>
        <v>0.10565536673895992</v>
      </c>
      <c r="L44">
        <f t="shared" si="7"/>
        <v>2.5001425520150278E-3</v>
      </c>
      <c r="M44">
        <f t="shared" si="3"/>
        <v>-29.759321191216365</v>
      </c>
      <c r="N44">
        <f t="shared" si="4"/>
        <v>211.31073347791985</v>
      </c>
      <c r="O44">
        <f t="shared" si="5"/>
        <v>5.0002851040300555</v>
      </c>
    </row>
    <row r="45" spans="1:15" x14ac:dyDescent="0.2">
      <c r="A45" s="1">
        <v>35078</v>
      </c>
      <c r="B45">
        <v>4283</v>
      </c>
      <c r="C45">
        <v>9017.9</v>
      </c>
      <c r="D45">
        <f t="shared" si="0"/>
        <v>4.2830000000000004</v>
      </c>
      <c r="E45">
        <f t="shared" si="1"/>
        <v>9.0178999999999991</v>
      </c>
      <c r="F45">
        <v>0</v>
      </c>
      <c r="G45">
        <v>0</v>
      </c>
      <c r="I45">
        <v>41</v>
      </c>
      <c r="J45">
        <f t="shared" si="6"/>
        <v>179.64000000000007</v>
      </c>
      <c r="K45">
        <f t="shared" si="2"/>
        <v>0.10814853903039223</v>
      </c>
      <c r="L45">
        <f t="shared" si="7"/>
        <v>2.4931722914323107E-3</v>
      </c>
      <c r="M45">
        <f t="shared" si="3"/>
        <v>-25.673155887779785</v>
      </c>
      <c r="N45">
        <f t="shared" si="4"/>
        <v>216.29707806078446</v>
      </c>
      <c r="O45">
        <f t="shared" si="5"/>
        <v>4.9863445828646213</v>
      </c>
    </row>
    <row r="46" spans="1:15" x14ac:dyDescent="0.2">
      <c r="A46" s="1">
        <v>35085</v>
      </c>
      <c r="B46">
        <v>4694</v>
      </c>
      <c r="C46">
        <v>8945.7999999999993</v>
      </c>
      <c r="D46">
        <f t="shared" si="0"/>
        <v>4.694</v>
      </c>
      <c r="E46">
        <f t="shared" si="1"/>
        <v>8.9457999999999984</v>
      </c>
      <c r="F46">
        <v>0</v>
      </c>
      <c r="G46">
        <v>0</v>
      </c>
      <c r="I46">
        <v>42</v>
      </c>
      <c r="J46">
        <f t="shared" si="6"/>
        <v>184.33400000000006</v>
      </c>
      <c r="K46">
        <f t="shared" si="2"/>
        <v>0.11063476167433661</v>
      </c>
      <c r="L46">
        <f t="shared" si="7"/>
        <v>2.4862226439443802E-3</v>
      </c>
      <c r="M46">
        <f t="shared" si="3"/>
        <v>-28.149874490351891</v>
      </c>
      <c r="N46">
        <f t="shared" si="4"/>
        <v>221.26952334867323</v>
      </c>
      <c r="O46">
        <f t="shared" si="5"/>
        <v>4.9724452878887604</v>
      </c>
    </row>
    <row r="47" spans="1:15" x14ac:dyDescent="0.2">
      <c r="A47" s="1">
        <v>35092</v>
      </c>
      <c r="B47">
        <v>5030</v>
      </c>
      <c r="C47">
        <v>9594.4</v>
      </c>
      <c r="D47">
        <f t="shared" si="0"/>
        <v>5.03</v>
      </c>
      <c r="E47">
        <f t="shared" si="1"/>
        <v>9.5944000000000003</v>
      </c>
      <c r="F47">
        <v>0</v>
      </c>
      <c r="G47">
        <v>0</v>
      </c>
      <c r="I47">
        <v>43</v>
      </c>
      <c r="J47">
        <f t="shared" si="6"/>
        <v>189.36400000000006</v>
      </c>
      <c r="K47">
        <f t="shared" si="2"/>
        <v>0.11311405345336334</v>
      </c>
      <c r="L47">
        <f t="shared" si="7"/>
        <v>2.4792917790267266E-3</v>
      </c>
      <c r="M47">
        <f t="shared" si="3"/>
        <v>-30.178905132787197</v>
      </c>
      <c r="N47">
        <f t="shared" si="4"/>
        <v>226.22810690672668</v>
      </c>
      <c r="O47">
        <f t="shared" si="5"/>
        <v>4.9585835580534532</v>
      </c>
    </row>
    <row r="48" spans="1:15" x14ac:dyDescent="0.2">
      <c r="A48" s="1">
        <v>35099</v>
      </c>
      <c r="B48">
        <v>5580</v>
      </c>
      <c r="C48">
        <v>9960.7000000000007</v>
      </c>
      <c r="D48">
        <f t="shared" si="0"/>
        <v>5.58</v>
      </c>
      <c r="E48">
        <f t="shared" si="1"/>
        <v>9.960700000000001</v>
      </c>
      <c r="F48">
        <v>0</v>
      </c>
      <c r="G48">
        <v>0</v>
      </c>
      <c r="I48">
        <v>44</v>
      </c>
      <c r="J48">
        <f t="shared" si="6"/>
        <v>194.94400000000007</v>
      </c>
      <c r="K48">
        <f t="shared" si="2"/>
        <v>0.11558643310261141</v>
      </c>
      <c r="L48">
        <f t="shared" si="7"/>
        <v>2.4723796492480687E-3</v>
      </c>
      <c r="M48">
        <f t="shared" si="3"/>
        <v>-33.494363876333622</v>
      </c>
      <c r="N48">
        <f t="shared" si="4"/>
        <v>231.17286620522282</v>
      </c>
      <c r="O48">
        <f t="shared" si="5"/>
        <v>4.9447592984961375</v>
      </c>
    </row>
    <row r="49" spans="1:15" x14ac:dyDescent="0.2">
      <c r="A49" s="1">
        <v>35106</v>
      </c>
      <c r="B49">
        <v>6933</v>
      </c>
      <c r="C49">
        <v>10371.700000000001</v>
      </c>
      <c r="D49">
        <f t="shared" si="0"/>
        <v>6.9329999999999998</v>
      </c>
      <c r="E49">
        <f t="shared" si="1"/>
        <v>10.371700000000001</v>
      </c>
      <c r="F49">
        <v>0</v>
      </c>
      <c r="G49">
        <v>0</v>
      </c>
      <c r="I49">
        <v>45</v>
      </c>
      <c r="J49">
        <f t="shared" si="6"/>
        <v>201.87700000000007</v>
      </c>
      <c r="K49">
        <f t="shared" si="2"/>
        <v>0.1180519210632659</v>
      </c>
      <c r="L49">
        <f t="shared" si="7"/>
        <v>2.4654879606544888E-3</v>
      </c>
      <c r="M49">
        <f t="shared" si="3"/>
        <v>-41.635199257187146</v>
      </c>
      <c r="N49">
        <f t="shared" si="4"/>
        <v>236.10384212653179</v>
      </c>
      <c r="O49">
        <f t="shared" si="5"/>
        <v>4.9309759213089777</v>
      </c>
    </row>
    <row r="50" spans="1:15" x14ac:dyDescent="0.2">
      <c r="A50" s="1">
        <v>35113</v>
      </c>
      <c r="B50">
        <v>8967</v>
      </c>
      <c r="C50">
        <v>9660.7000000000007</v>
      </c>
      <c r="D50">
        <f t="shared" si="0"/>
        <v>8.9670000000000005</v>
      </c>
      <c r="E50">
        <f t="shared" si="1"/>
        <v>9.6607000000000003</v>
      </c>
      <c r="F50">
        <v>0</v>
      </c>
      <c r="G50">
        <v>0</v>
      </c>
      <c r="I50">
        <v>46</v>
      </c>
      <c r="J50">
        <f t="shared" si="6"/>
        <v>210.84400000000008</v>
      </c>
      <c r="K50">
        <f t="shared" si="2"/>
        <v>0.12051053596125372</v>
      </c>
      <c r="L50">
        <f t="shared" si="7"/>
        <v>2.4586148979878208E-3</v>
      </c>
      <c r="M50">
        <f t="shared" si="3"/>
        <v>-53.8751450493465</v>
      </c>
      <c r="N50">
        <f t="shared" si="4"/>
        <v>241.02107192250745</v>
      </c>
      <c r="O50">
        <f t="shared" si="5"/>
        <v>4.9172297959756417</v>
      </c>
    </row>
    <row r="51" spans="1:15" x14ac:dyDescent="0.2">
      <c r="A51" s="1">
        <v>35120</v>
      </c>
      <c r="B51">
        <v>9443</v>
      </c>
      <c r="C51">
        <v>10335.700000000001</v>
      </c>
      <c r="D51">
        <f t="shared" si="0"/>
        <v>9.4429999999999996</v>
      </c>
      <c r="E51">
        <f t="shared" si="1"/>
        <v>10.335700000000001</v>
      </c>
      <c r="F51">
        <v>0</v>
      </c>
      <c r="G51">
        <v>0</v>
      </c>
      <c r="I51">
        <v>47</v>
      </c>
      <c r="J51">
        <f t="shared" si="6"/>
        <v>220.28700000000009</v>
      </c>
      <c r="K51">
        <f t="shared" si="2"/>
        <v>0.12296229637546574</v>
      </c>
      <c r="L51">
        <f t="shared" si="7"/>
        <v>2.4517604142120231E-3</v>
      </c>
      <c r="M51">
        <f t="shared" si="3"/>
        <v>-56.761391180709147</v>
      </c>
      <c r="N51">
        <f t="shared" si="4"/>
        <v>245.92459275093148</v>
      </c>
      <c r="O51">
        <f t="shared" si="5"/>
        <v>4.9035208284240461</v>
      </c>
    </row>
    <row r="52" spans="1:15" x14ac:dyDescent="0.2">
      <c r="A52" s="1">
        <v>35127</v>
      </c>
      <c r="B52">
        <v>9011</v>
      </c>
      <c r="C52">
        <v>8846.4</v>
      </c>
      <c r="D52">
        <f t="shared" si="0"/>
        <v>9.0109999999999992</v>
      </c>
      <c r="E52">
        <f t="shared" si="1"/>
        <v>8.8463999999999992</v>
      </c>
      <c r="F52">
        <v>0</v>
      </c>
      <c r="G52">
        <v>0</v>
      </c>
      <c r="I52">
        <v>48</v>
      </c>
      <c r="J52">
        <f t="shared" si="6"/>
        <v>229.29800000000009</v>
      </c>
      <c r="K52">
        <f t="shared" si="2"/>
        <v>0.1254072225766113</v>
      </c>
      <c r="L52">
        <f t="shared" si="7"/>
        <v>2.4449262011455586E-3</v>
      </c>
      <c r="M52">
        <f t="shared" si="3"/>
        <v>-54.189814204563454</v>
      </c>
      <c r="N52">
        <f t="shared" si="4"/>
        <v>250.81444515322261</v>
      </c>
      <c r="O52">
        <f t="shared" si="5"/>
        <v>4.8898524022911172</v>
      </c>
    </row>
    <row r="53" spans="1:15" x14ac:dyDescent="0.2">
      <c r="A53" s="1">
        <v>35134</v>
      </c>
      <c r="B53">
        <v>10025</v>
      </c>
      <c r="C53">
        <v>8282.4</v>
      </c>
      <c r="D53">
        <f t="shared" si="0"/>
        <v>10.025</v>
      </c>
      <c r="E53">
        <f t="shared" si="1"/>
        <v>8.2823999999999991</v>
      </c>
      <c r="F53">
        <v>0</v>
      </c>
      <c r="G53">
        <v>0</v>
      </c>
      <c r="I53">
        <v>49</v>
      </c>
      <c r="J53">
        <f t="shared" si="6"/>
        <v>239.32300000000009</v>
      </c>
      <c r="K53">
        <f t="shared" si="2"/>
        <v>0.12784533303528001</v>
      </c>
      <c r="L53">
        <f t="shared" si="7"/>
        <v>2.4381104586687075E-3</v>
      </c>
      <c r="M53">
        <f t="shared" si="3"/>
        <v>-60.31573271720913</v>
      </c>
      <c r="N53">
        <f t="shared" si="4"/>
        <v>255.69066607056001</v>
      </c>
      <c r="O53">
        <f t="shared" si="5"/>
        <v>4.8762209173374149</v>
      </c>
    </row>
    <row r="54" spans="1:15" x14ac:dyDescent="0.2">
      <c r="A54" s="1">
        <v>35141</v>
      </c>
      <c r="B54">
        <v>10601</v>
      </c>
      <c r="C54">
        <v>8033.3</v>
      </c>
      <c r="D54">
        <f t="shared" si="0"/>
        <v>10.601000000000001</v>
      </c>
      <c r="E54">
        <f t="shared" si="1"/>
        <v>8.0333000000000006</v>
      </c>
      <c r="F54">
        <v>0</v>
      </c>
      <c r="G54">
        <v>0</v>
      </c>
      <c r="I54">
        <v>50</v>
      </c>
      <c r="J54">
        <f t="shared" si="6"/>
        <v>249.92400000000009</v>
      </c>
      <c r="K54">
        <f t="shared" si="2"/>
        <v>0.13027664617541812</v>
      </c>
      <c r="L54">
        <f t="shared" si="7"/>
        <v>2.4313131401381138E-3</v>
      </c>
      <c r="M54">
        <f t="shared" si="3"/>
        <v>-63.810851399179313</v>
      </c>
      <c r="N54">
        <f t="shared" si="4"/>
        <v>260.55329235083622</v>
      </c>
      <c r="O54">
        <f t="shared" si="5"/>
        <v>4.8626262802762277</v>
      </c>
    </row>
    <row r="55" spans="1:15" x14ac:dyDescent="0.2">
      <c r="A55" s="1">
        <v>35148</v>
      </c>
      <c r="B55">
        <v>11083</v>
      </c>
      <c r="C55">
        <v>6769.2</v>
      </c>
      <c r="D55">
        <f t="shared" si="0"/>
        <v>11.083</v>
      </c>
      <c r="E55">
        <f t="shared" si="1"/>
        <v>6.7691999999999997</v>
      </c>
      <c r="F55">
        <v>0</v>
      </c>
      <c r="G55">
        <v>0</v>
      </c>
      <c r="I55">
        <v>51</v>
      </c>
      <c r="J55">
        <f t="shared" si="6"/>
        <v>261.00700000000012</v>
      </c>
      <c r="K55">
        <f t="shared" si="2"/>
        <v>0.13270118209868043</v>
      </c>
      <c r="L55">
        <f t="shared" si="7"/>
        <v>2.4245359232623054E-3</v>
      </c>
      <c r="M55">
        <f t="shared" si="3"/>
        <v>-66.743102149344224</v>
      </c>
      <c r="N55">
        <f t="shared" si="4"/>
        <v>265.40236419736084</v>
      </c>
      <c r="O55">
        <f t="shared" si="5"/>
        <v>4.8490718465246108</v>
      </c>
    </row>
    <row r="56" spans="1:15" x14ac:dyDescent="0.2">
      <c r="A56" s="1">
        <v>35155</v>
      </c>
      <c r="B56">
        <v>11136</v>
      </c>
      <c r="C56">
        <v>5454</v>
      </c>
      <c r="D56">
        <f t="shared" si="0"/>
        <v>11.135999999999999</v>
      </c>
      <c r="E56">
        <f t="shared" si="1"/>
        <v>5.4539999999999997</v>
      </c>
      <c r="F56">
        <v>0</v>
      </c>
      <c r="G56">
        <v>0</v>
      </c>
      <c r="I56">
        <v>52</v>
      </c>
      <c r="J56">
        <f t="shared" si="6"/>
        <v>272.14300000000014</v>
      </c>
      <c r="K56">
        <f t="shared" si="2"/>
        <v>0.13511895912161509</v>
      </c>
      <c r="L56">
        <f t="shared" si="7"/>
        <v>2.417777022934664E-3</v>
      </c>
      <c r="M56">
        <f t="shared" si="3"/>
        <v>-67.09336152942484</v>
      </c>
      <c r="N56">
        <f t="shared" si="4"/>
        <v>270.23791824323018</v>
      </c>
      <c r="O56">
        <f t="shared" si="5"/>
        <v>4.835554045869328</v>
      </c>
    </row>
    <row r="57" spans="1:15" x14ac:dyDescent="0.2">
      <c r="I57" s="3" t="s">
        <v>11</v>
      </c>
      <c r="M57">
        <f>(B2-J56)*LN(1-K56)</f>
        <v>-250.82143528569125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zoomScaleNormal="100" workbookViewId="0">
      <selection activeCell="A7" sqref="A7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4.85546875" bestFit="1" customWidth="1"/>
    <col min="9" max="9" width="11" bestFit="1" customWidth="1"/>
    <col min="15" max="15" width="9.85546875" customWidth="1"/>
    <col min="16" max="16" width="10.28515625" customWidth="1"/>
  </cols>
  <sheetData>
    <row r="1" spans="1:17" x14ac:dyDescent="0.2">
      <c r="A1" s="2" t="s">
        <v>12</v>
      </c>
      <c r="B1">
        <v>2000000</v>
      </c>
      <c r="I1" s="2" t="s">
        <v>14</v>
      </c>
      <c r="J1">
        <v>440.45166757514642</v>
      </c>
    </row>
    <row r="2" spans="1:17" x14ac:dyDescent="0.2">
      <c r="A2" s="2" t="s">
        <v>13</v>
      </c>
      <c r="B2">
        <f>B1/1000</f>
        <v>2000</v>
      </c>
      <c r="I2" s="2" t="s">
        <v>15</v>
      </c>
      <c r="J2">
        <v>257457.18301158948</v>
      </c>
    </row>
    <row r="3" spans="1:17" x14ac:dyDescent="0.2">
      <c r="I3" s="2" t="s">
        <v>17</v>
      </c>
      <c r="J3">
        <v>9.6993300174478034E-2</v>
      </c>
    </row>
    <row r="4" spans="1:17" x14ac:dyDescent="0.2">
      <c r="I4" s="2" t="s">
        <v>23</v>
      </c>
      <c r="J4">
        <v>-0.27989980342956583</v>
      </c>
    </row>
    <row r="5" spans="1:17" x14ac:dyDescent="0.2">
      <c r="I5" s="2" t="s">
        <v>24</v>
      </c>
      <c r="J5">
        <v>0.61736193883689539</v>
      </c>
    </row>
    <row r="6" spans="1:17" x14ac:dyDescent="0.2">
      <c r="M6">
        <f>SUM(M8:M60)</f>
        <v>-1854.1836530440683</v>
      </c>
    </row>
    <row r="7" spans="1:17" x14ac:dyDescent="0.2">
      <c r="A7" t="s">
        <v>1</v>
      </c>
      <c r="B7" t="s">
        <v>2</v>
      </c>
      <c r="C7" t="s">
        <v>0</v>
      </c>
      <c r="D7" s="2" t="s">
        <v>28</v>
      </c>
      <c r="E7" s="2" t="s">
        <v>10</v>
      </c>
      <c r="F7" s="2" t="s">
        <v>21</v>
      </c>
      <c r="G7" s="2" t="s">
        <v>22</v>
      </c>
      <c r="I7" s="2" t="s">
        <v>1</v>
      </c>
      <c r="J7" s="2" t="s">
        <v>30</v>
      </c>
      <c r="K7" s="2" t="s">
        <v>6</v>
      </c>
      <c r="L7" s="2" t="s">
        <v>16</v>
      </c>
      <c r="M7" s="2" t="s">
        <v>7</v>
      </c>
      <c r="N7" s="2" t="s">
        <v>29</v>
      </c>
      <c r="O7" s="2" t="s">
        <v>27</v>
      </c>
      <c r="P7" s="2" t="s">
        <v>18</v>
      </c>
      <c r="Q7" s="2" t="s">
        <v>19</v>
      </c>
    </row>
    <row r="8" spans="1:17" x14ac:dyDescent="0.2">
      <c r="A8" s="1">
        <v>34798</v>
      </c>
      <c r="B8">
        <v>5250</v>
      </c>
      <c r="C8">
        <v>1709.8</v>
      </c>
      <c r="D8">
        <f>B8/1000</f>
        <v>5.25</v>
      </c>
      <c r="E8">
        <f>C8/1000</f>
        <v>1.7098</v>
      </c>
      <c r="F8">
        <v>0</v>
      </c>
      <c r="G8">
        <v>0</v>
      </c>
      <c r="I8">
        <v>1</v>
      </c>
      <c r="J8">
        <f>D8</f>
        <v>5.25</v>
      </c>
      <c r="K8">
        <f>1-($J$2/($J$2+Q8))^$J$1</f>
        <v>2.0173295453135287E-3</v>
      </c>
      <c r="L8">
        <f>K8</f>
        <v>2.0173295453135287E-3</v>
      </c>
      <c r="M8">
        <f>D8*LN(L8)</f>
        <v>-32.58139840967597</v>
      </c>
      <c r="N8">
        <f>$B$2*K8</f>
        <v>4.0346590906270574</v>
      </c>
      <c r="O8">
        <f>$B$2*L8</f>
        <v>4.0346590906270574</v>
      </c>
      <c r="P8">
        <f t="array" ref="P8">EXP(SUMPRODUCT(TRANSPOSE(J$3:J$5),E8:G8))</f>
        <v>1.1803832154825311</v>
      </c>
      <c r="Q8">
        <f>P8</f>
        <v>1.1803832154825311</v>
      </c>
    </row>
    <row r="9" spans="1:17" x14ac:dyDescent="0.2">
      <c r="A9" s="1">
        <v>34805</v>
      </c>
      <c r="B9">
        <v>5482</v>
      </c>
      <c r="C9">
        <v>2748</v>
      </c>
      <c r="D9">
        <f t="shared" ref="D9:E59" si="0">B9/1000</f>
        <v>5.4820000000000002</v>
      </c>
      <c r="E9">
        <f t="shared" si="0"/>
        <v>2.7480000000000002</v>
      </c>
      <c r="F9">
        <v>0</v>
      </c>
      <c r="G9">
        <v>0</v>
      </c>
      <c r="I9">
        <v>2</v>
      </c>
      <c r="J9">
        <f>D9+J8</f>
        <v>10.731999999999999</v>
      </c>
      <c r="K9">
        <f t="shared" ref="K9:K59" si="1">1-($J$2/($J$2+Q9))^$J$1</f>
        <v>4.2436316351558423E-3</v>
      </c>
      <c r="L9">
        <f>K9-K8</f>
        <v>2.2263020898423136E-3</v>
      </c>
      <c r="M9">
        <f t="shared" ref="M9:M59" si="2">D9*LN(L9)</f>
        <v>-33.480839851015965</v>
      </c>
      <c r="N9">
        <f t="shared" ref="N9:N59" si="3">$B$2*K9</f>
        <v>8.4872632703116846</v>
      </c>
      <c r="O9">
        <f t="shared" ref="O9:O59" si="4">$B$2*L9</f>
        <v>4.4526041796846272</v>
      </c>
      <c r="P9">
        <f t="array" ref="P9">EXP(SUMPRODUCT(TRANSPOSE(J$3:J$5),E9:G9))</f>
        <v>1.3054366583143087</v>
      </c>
      <c r="Q9">
        <f>P9+Q8</f>
        <v>2.4858198737968396</v>
      </c>
    </row>
    <row r="10" spans="1:17" x14ac:dyDescent="0.2">
      <c r="A10" s="1">
        <v>34812</v>
      </c>
      <c r="B10">
        <v>4980</v>
      </c>
      <c r="C10">
        <v>4595.8999999999996</v>
      </c>
      <c r="D10">
        <f t="shared" si="0"/>
        <v>4.9800000000000004</v>
      </c>
      <c r="E10">
        <f t="shared" si="0"/>
        <v>4.5958999999999994</v>
      </c>
      <c r="F10">
        <v>0</v>
      </c>
      <c r="G10">
        <v>0</v>
      </c>
      <c r="I10">
        <v>3</v>
      </c>
      <c r="J10">
        <f t="shared" ref="J10:J59" si="5">D10+J9</f>
        <v>15.712</v>
      </c>
      <c r="K10">
        <f t="shared" si="1"/>
        <v>6.900419726974083E-3</v>
      </c>
      <c r="L10">
        <f t="shared" ref="L10:L59" si="6">K10-K9</f>
        <v>2.6567880918182407E-3</v>
      </c>
      <c r="M10">
        <f t="shared" si="2"/>
        <v>-29.534574102918249</v>
      </c>
      <c r="N10">
        <f t="shared" si="3"/>
        <v>13.800839453948166</v>
      </c>
      <c r="O10">
        <f t="shared" si="4"/>
        <v>5.3135761836364814</v>
      </c>
      <c r="P10">
        <f t="array" ref="P10">EXP(SUMPRODUCT(TRANSPOSE(J$3:J$5),E10:G10))</f>
        <v>1.5616945914678018</v>
      </c>
      <c r="Q10">
        <f t="shared" ref="Q10:Q59" si="7">P10+Q9</f>
        <v>4.0475144652646415</v>
      </c>
    </row>
    <row r="11" spans="1:17" x14ac:dyDescent="0.2">
      <c r="A11" s="1">
        <v>34819</v>
      </c>
      <c r="B11">
        <v>5517</v>
      </c>
      <c r="C11">
        <v>6801.8</v>
      </c>
      <c r="D11">
        <f t="shared" si="0"/>
        <v>5.5170000000000003</v>
      </c>
      <c r="E11">
        <f t="shared" si="0"/>
        <v>6.8018000000000001</v>
      </c>
      <c r="F11">
        <v>0</v>
      </c>
      <c r="G11">
        <v>0</v>
      </c>
      <c r="I11">
        <v>4</v>
      </c>
      <c r="J11">
        <f t="shared" si="5"/>
        <v>21.228999999999999</v>
      </c>
      <c r="K11">
        <f t="shared" si="1"/>
        <v>1.0181190686045616E-2</v>
      </c>
      <c r="L11">
        <f t="shared" si="6"/>
        <v>3.2807709590715328E-3</v>
      </c>
      <c r="M11">
        <f t="shared" si="2"/>
        <v>-31.555457102602343</v>
      </c>
      <c r="N11">
        <f t="shared" si="3"/>
        <v>20.362381372091232</v>
      </c>
      <c r="O11">
        <f t="shared" si="4"/>
        <v>6.5615419181430656</v>
      </c>
      <c r="P11">
        <f t="array" ref="P11">EXP(SUMPRODUCT(TRANSPOSE(J$3:J$5),E11:G11))</f>
        <v>1.934268133058505</v>
      </c>
      <c r="Q11">
        <f>P11+Q10</f>
        <v>5.9817825983231465</v>
      </c>
    </row>
    <row r="12" spans="1:17" x14ac:dyDescent="0.2">
      <c r="A12" s="1">
        <v>34826</v>
      </c>
      <c r="B12">
        <v>6563</v>
      </c>
      <c r="C12">
        <v>8056.5</v>
      </c>
      <c r="D12">
        <f t="shared" si="0"/>
        <v>6.5629999999999997</v>
      </c>
      <c r="E12">
        <f t="shared" si="0"/>
        <v>8.0564999999999998</v>
      </c>
      <c r="F12">
        <v>0</v>
      </c>
      <c r="G12">
        <v>0</v>
      </c>
      <c r="I12">
        <v>5</v>
      </c>
      <c r="J12">
        <f t="shared" si="5"/>
        <v>27.791999999999998</v>
      </c>
      <c r="K12">
        <f t="shared" si="1"/>
        <v>1.3873473545348958E-2</v>
      </c>
      <c r="L12">
        <f t="shared" si="6"/>
        <v>3.6922828593033419E-3</v>
      </c>
      <c r="M12">
        <f t="shared" si="2"/>
        <v>-36.762712434687657</v>
      </c>
      <c r="N12">
        <f t="shared" si="3"/>
        <v>27.746947090697915</v>
      </c>
      <c r="O12">
        <f t="shared" si="4"/>
        <v>7.3845657186066838</v>
      </c>
      <c r="P12">
        <f t="array" ref="P12">EXP(SUMPRODUCT(TRANSPOSE(J$3:J$5),E12:G12))</f>
        <v>2.1845864062123255</v>
      </c>
      <c r="Q12">
        <f t="shared" si="7"/>
        <v>8.166369004535472</v>
      </c>
    </row>
    <row r="13" spans="1:17" x14ac:dyDescent="0.2">
      <c r="A13" s="1">
        <v>34833</v>
      </c>
      <c r="B13">
        <v>6555</v>
      </c>
      <c r="C13">
        <v>9496.5</v>
      </c>
      <c r="D13">
        <f t="shared" si="0"/>
        <v>6.5549999999999997</v>
      </c>
      <c r="E13">
        <f t="shared" si="0"/>
        <v>9.4964999999999993</v>
      </c>
      <c r="F13">
        <v>0</v>
      </c>
      <c r="G13">
        <v>0</v>
      </c>
      <c r="I13">
        <v>6</v>
      </c>
      <c r="J13">
        <f t="shared" si="5"/>
        <v>34.346999999999994</v>
      </c>
      <c r="K13">
        <f t="shared" si="1"/>
        <v>1.8102149936828793E-2</v>
      </c>
      <c r="L13">
        <f t="shared" si="6"/>
        <v>4.2286763914798353E-3</v>
      </c>
      <c r="M13">
        <f t="shared" si="2"/>
        <v>-35.828753234048378</v>
      </c>
      <c r="N13">
        <f t="shared" si="3"/>
        <v>36.20429987365759</v>
      </c>
      <c r="O13">
        <f t="shared" si="4"/>
        <v>8.4573527829596706</v>
      </c>
      <c r="P13">
        <f t="array" ref="P13">EXP(SUMPRODUCT(TRANSPOSE(J$3:J$5),E13:G13))</f>
        <v>2.5120442781606909</v>
      </c>
      <c r="Q13">
        <f t="shared" si="7"/>
        <v>10.678413282696162</v>
      </c>
    </row>
    <row r="14" spans="1:17" x14ac:dyDescent="0.2">
      <c r="A14" s="1">
        <v>34840</v>
      </c>
      <c r="B14">
        <v>6413</v>
      </c>
      <c r="C14">
        <v>9218.1</v>
      </c>
      <c r="D14">
        <f t="shared" si="0"/>
        <v>6.4130000000000003</v>
      </c>
      <c r="E14">
        <f t="shared" si="0"/>
        <v>9.2180999999999997</v>
      </c>
      <c r="F14">
        <v>0</v>
      </c>
      <c r="G14">
        <v>0</v>
      </c>
      <c r="I14">
        <v>7</v>
      </c>
      <c r="J14">
        <f t="shared" si="5"/>
        <v>40.759999999999991</v>
      </c>
      <c r="K14">
        <f t="shared" si="1"/>
        <v>2.2200712460925032E-2</v>
      </c>
      <c r="L14">
        <f t="shared" si="6"/>
        <v>4.0985625240962387E-3</v>
      </c>
      <c r="M14">
        <f t="shared" si="2"/>
        <v>-35.253023958629356</v>
      </c>
      <c r="N14">
        <f t="shared" si="3"/>
        <v>44.401424921850065</v>
      </c>
      <c r="O14">
        <f t="shared" si="4"/>
        <v>8.1971250481924773</v>
      </c>
      <c r="P14">
        <f t="array" ref="P14">EXP(SUMPRODUCT(TRANSPOSE(J$3:J$5),E14:G14))</f>
        <v>2.4451193614846036</v>
      </c>
      <c r="Q14">
        <f t="shared" si="7"/>
        <v>13.123532644180766</v>
      </c>
    </row>
    <row r="15" spans="1:17" x14ac:dyDescent="0.2">
      <c r="A15" s="1">
        <v>34847</v>
      </c>
      <c r="B15">
        <v>6531</v>
      </c>
      <c r="C15">
        <v>8893.4</v>
      </c>
      <c r="D15">
        <f t="shared" si="0"/>
        <v>6.5309999999999997</v>
      </c>
      <c r="E15">
        <f t="shared" si="0"/>
        <v>8.8933999999999997</v>
      </c>
      <c r="F15">
        <v>0</v>
      </c>
      <c r="G15">
        <v>0</v>
      </c>
      <c r="I15">
        <v>8</v>
      </c>
      <c r="J15">
        <f t="shared" si="5"/>
        <v>47.29099999999999</v>
      </c>
      <c r="K15">
        <f t="shared" si="1"/>
        <v>2.6155849262454733E-2</v>
      </c>
      <c r="L15">
        <f t="shared" si="6"/>
        <v>3.9551368015297017E-3</v>
      </c>
      <c r="M15">
        <f t="shared" si="2"/>
        <v>-36.134325520254926</v>
      </c>
      <c r="N15">
        <f t="shared" si="3"/>
        <v>52.311698524909467</v>
      </c>
      <c r="O15">
        <f t="shared" si="4"/>
        <v>7.9102736030594034</v>
      </c>
      <c r="P15">
        <f t="array" ref="P15">EXP(SUMPRODUCT(TRANSPOSE(J$3:J$5),E15:G15))</f>
        <v>2.3693134171502974</v>
      </c>
      <c r="Q15">
        <f t="shared" si="7"/>
        <v>15.492846061331065</v>
      </c>
    </row>
    <row r="16" spans="1:17" x14ac:dyDescent="0.2">
      <c r="A16" s="1">
        <v>34854</v>
      </c>
      <c r="B16">
        <v>6875</v>
      </c>
      <c r="C16">
        <v>8178.5</v>
      </c>
      <c r="D16">
        <f t="shared" si="0"/>
        <v>6.875</v>
      </c>
      <c r="E16">
        <f t="shared" si="0"/>
        <v>8.1784999999999997</v>
      </c>
      <c r="F16">
        <v>0</v>
      </c>
      <c r="G16">
        <v>0</v>
      </c>
      <c r="I16">
        <v>9</v>
      </c>
      <c r="J16">
        <f t="shared" si="5"/>
        <v>54.16599999999999</v>
      </c>
      <c r="K16">
        <f t="shared" si="1"/>
        <v>2.9831566704663803E-2</v>
      </c>
      <c r="L16">
        <f t="shared" si="6"/>
        <v>3.6757174422090699E-3</v>
      </c>
      <c r="M16">
        <f t="shared" si="2"/>
        <v>-38.541297733131394</v>
      </c>
      <c r="N16">
        <f t="shared" si="3"/>
        <v>59.663133409327607</v>
      </c>
      <c r="O16">
        <f t="shared" si="4"/>
        <v>7.3514348844181399</v>
      </c>
      <c r="P16">
        <f t="array" ref="P16">EXP(SUMPRODUCT(TRANSPOSE(J$3:J$5),E16:G16))</f>
        <v>2.2105905686770422</v>
      </c>
      <c r="Q16">
        <f t="shared" si="7"/>
        <v>17.703436630008106</v>
      </c>
    </row>
    <row r="17" spans="1:17" x14ac:dyDescent="0.2">
      <c r="A17" s="1">
        <v>34861</v>
      </c>
      <c r="B17">
        <v>7565</v>
      </c>
      <c r="C17">
        <v>6640</v>
      </c>
      <c r="D17">
        <f t="shared" si="0"/>
        <v>7.5650000000000004</v>
      </c>
      <c r="E17">
        <f t="shared" si="0"/>
        <v>6.64</v>
      </c>
      <c r="F17">
        <v>0</v>
      </c>
      <c r="G17">
        <v>0</v>
      </c>
      <c r="I17">
        <v>10</v>
      </c>
      <c r="J17">
        <f t="shared" si="5"/>
        <v>61.730999999999987</v>
      </c>
      <c r="K17">
        <f t="shared" si="1"/>
        <v>3.2986592080717525E-2</v>
      </c>
      <c r="L17">
        <f t="shared" si="6"/>
        <v>3.1550253760537217E-3</v>
      </c>
      <c r="M17">
        <f t="shared" si="2"/>
        <v>-43.565009867329117</v>
      </c>
      <c r="N17">
        <f t="shared" si="3"/>
        <v>65.973184161435057</v>
      </c>
      <c r="O17">
        <f t="shared" si="4"/>
        <v>6.3100507521074434</v>
      </c>
      <c r="P17">
        <f t="array" ref="P17">EXP(SUMPRODUCT(TRANSPOSE(J$3:J$5),E17:G17))</f>
        <v>1.9041496160850413</v>
      </c>
      <c r="Q17">
        <f t="shared" si="7"/>
        <v>19.607586246093149</v>
      </c>
    </row>
    <row r="18" spans="1:17" x14ac:dyDescent="0.2">
      <c r="A18" s="1">
        <v>34868</v>
      </c>
      <c r="B18">
        <v>7895</v>
      </c>
      <c r="C18">
        <v>5184.8</v>
      </c>
      <c r="D18">
        <f t="shared" si="0"/>
        <v>7.8949999999999996</v>
      </c>
      <c r="E18">
        <f t="shared" si="0"/>
        <v>5.1848000000000001</v>
      </c>
      <c r="F18">
        <v>0</v>
      </c>
      <c r="G18">
        <v>0</v>
      </c>
      <c r="I18">
        <v>11</v>
      </c>
      <c r="J18">
        <f t="shared" si="5"/>
        <v>69.625999999999991</v>
      </c>
      <c r="K18">
        <f t="shared" si="1"/>
        <v>3.5717958311515474E-2</v>
      </c>
      <c r="L18">
        <f t="shared" si="6"/>
        <v>2.7313662307979492E-3</v>
      </c>
      <c r="M18">
        <f t="shared" si="2"/>
        <v>-46.603816651884934</v>
      </c>
      <c r="N18">
        <f t="shared" si="3"/>
        <v>71.435916623030948</v>
      </c>
      <c r="O18">
        <f t="shared" si="4"/>
        <v>5.4627324615958983</v>
      </c>
      <c r="P18">
        <f t="array" ref="P18">EXP(SUMPRODUCT(TRANSPOSE(J$3:J$5),E18:G18))</f>
        <v>1.6534943934951956</v>
      </c>
      <c r="Q18">
        <f t="shared" si="7"/>
        <v>21.261080639588343</v>
      </c>
    </row>
    <row r="19" spans="1:17" x14ac:dyDescent="0.2">
      <c r="A19" s="1">
        <v>34875</v>
      </c>
      <c r="B19">
        <v>7538</v>
      </c>
      <c r="C19">
        <v>3885.7</v>
      </c>
      <c r="D19">
        <f t="shared" si="0"/>
        <v>7.5380000000000003</v>
      </c>
      <c r="E19">
        <f t="shared" si="0"/>
        <v>3.8856999999999999</v>
      </c>
      <c r="F19">
        <v>0</v>
      </c>
      <c r="G19">
        <v>0</v>
      </c>
      <c r="I19">
        <v>12</v>
      </c>
      <c r="J19">
        <f t="shared" si="5"/>
        <v>77.163999999999987</v>
      </c>
      <c r="K19">
        <f t="shared" si="1"/>
        <v>3.811954761676839E-2</v>
      </c>
      <c r="L19">
        <f t="shared" si="6"/>
        <v>2.4015893052529158E-3</v>
      </c>
      <c r="M19">
        <f t="shared" si="2"/>
        <v>-45.466385859941489</v>
      </c>
      <c r="N19">
        <f t="shared" si="3"/>
        <v>76.239095233536773</v>
      </c>
      <c r="O19">
        <f t="shared" si="4"/>
        <v>4.8031786105058316</v>
      </c>
      <c r="P19">
        <f t="array" ref="P19">EXP(SUMPRODUCT(TRANSPOSE(J$3:J$5),E19:G19))</f>
        <v>1.4577393808661485</v>
      </c>
      <c r="Q19">
        <f t="shared" si="7"/>
        <v>22.718820020454491</v>
      </c>
    </row>
    <row r="20" spans="1:17" x14ac:dyDescent="0.2">
      <c r="A20" s="1">
        <v>34882</v>
      </c>
      <c r="B20">
        <v>5296</v>
      </c>
      <c r="C20">
        <v>2590.5</v>
      </c>
      <c r="D20">
        <f t="shared" si="0"/>
        <v>5.2960000000000003</v>
      </c>
      <c r="E20">
        <f t="shared" si="0"/>
        <v>2.5905</v>
      </c>
      <c r="F20">
        <v>0</v>
      </c>
      <c r="G20">
        <v>0</v>
      </c>
      <c r="I20">
        <v>13</v>
      </c>
      <c r="J20">
        <f t="shared" si="5"/>
        <v>82.46</v>
      </c>
      <c r="K20">
        <f t="shared" si="1"/>
        <v>4.0232641498953559E-2</v>
      </c>
      <c r="L20">
        <f t="shared" si="6"/>
        <v>2.1130938821851686E-3</v>
      </c>
      <c r="M20">
        <f t="shared" si="2"/>
        <v>-32.621252777633288</v>
      </c>
      <c r="N20">
        <f t="shared" si="3"/>
        <v>80.46528299790711</v>
      </c>
      <c r="O20">
        <f t="shared" si="4"/>
        <v>4.2261877643703372</v>
      </c>
      <c r="P20">
        <f t="array" ref="P20">EXP(SUMPRODUCT(TRANSPOSE(J$3:J$5),E20:G20))</f>
        <v>1.2856457793094147</v>
      </c>
      <c r="Q20">
        <f t="shared" si="7"/>
        <v>24.004465799763906</v>
      </c>
    </row>
    <row r="21" spans="1:17" x14ac:dyDescent="0.2">
      <c r="A21" s="1">
        <v>34889</v>
      </c>
      <c r="B21">
        <v>4809</v>
      </c>
      <c r="C21">
        <v>1952.1</v>
      </c>
      <c r="D21">
        <f t="shared" si="0"/>
        <v>4.8090000000000002</v>
      </c>
      <c r="E21">
        <f t="shared" si="0"/>
        <v>1.9520999999999999</v>
      </c>
      <c r="F21">
        <v>0</v>
      </c>
      <c r="G21">
        <v>0</v>
      </c>
      <c r="I21">
        <v>14</v>
      </c>
      <c r="J21">
        <f t="shared" si="5"/>
        <v>87.268999999999991</v>
      </c>
      <c r="K21">
        <f t="shared" si="1"/>
        <v>4.2214617951535027E-2</v>
      </c>
      <c r="L21">
        <f t="shared" si="6"/>
        <v>1.9819764525814687E-3</v>
      </c>
      <c r="M21">
        <f t="shared" si="2"/>
        <v>-29.929584420657523</v>
      </c>
      <c r="N21">
        <f t="shared" si="3"/>
        <v>84.429235903070051</v>
      </c>
      <c r="O21">
        <f t="shared" si="4"/>
        <v>3.9639529051629374</v>
      </c>
      <c r="P21">
        <f t="array" ref="P21">EXP(SUMPRODUCT(TRANSPOSE(J$3:J$5),E21:G21))</f>
        <v>1.2084525070152063</v>
      </c>
      <c r="Q21">
        <f t="shared" si="7"/>
        <v>25.212918306779112</v>
      </c>
    </row>
    <row r="22" spans="1:17" x14ac:dyDescent="0.2">
      <c r="A22" s="1">
        <v>34896</v>
      </c>
      <c r="B22">
        <v>4154</v>
      </c>
      <c r="C22">
        <v>1406.1</v>
      </c>
      <c r="D22">
        <f t="shared" si="0"/>
        <v>4.1539999999999999</v>
      </c>
      <c r="E22">
        <f t="shared" si="0"/>
        <v>1.4060999999999999</v>
      </c>
      <c r="F22">
        <v>0</v>
      </c>
      <c r="G22">
        <v>0</v>
      </c>
      <c r="I22">
        <v>15</v>
      </c>
      <c r="J22">
        <f t="shared" si="5"/>
        <v>91.422999999999988</v>
      </c>
      <c r="K22">
        <f t="shared" si="1"/>
        <v>4.4090572733011424E-2</v>
      </c>
      <c r="L22">
        <f t="shared" si="6"/>
        <v>1.8759547814763966E-3</v>
      </c>
      <c r="M22">
        <f t="shared" si="2"/>
        <v>-26.081460309503292</v>
      </c>
      <c r="N22">
        <f t="shared" si="3"/>
        <v>88.181145466022855</v>
      </c>
      <c r="O22">
        <f t="shared" si="4"/>
        <v>3.7519095629527932</v>
      </c>
      <c r="P22">
        <f t="array" ref="P22">EXP(SUMPRODUCT(TRANSPOSE(J$3:J$5),E22:G22))</f>
        <v>1.1461199478777004</v>
      </c>
      <c r="Q22">
        <f t="shared" si="7"/>
        <v>26.359038254656813</v>
      </c>
    </row>
    <row r="23" spans="1:17" x14ac:dyDescent="0.2">
      <c r="A23" s="1">
        <v>34903</v>
      </c>
      <c r="B23">
        <v>4730</v>
      </c>
      <c r="C23">
        <v>1088.5999999999999</v>
      </c>
      <c r="D23">
        <f t="shared" si="0"/>
        <v>4.7300000000000004</v>
      </c>
      <c r="E23">
        <f t="shared" si="0"/>
        <v>1.0886</v>
      </c>
      <c r="F23">
        <v>0</v>
      </c>
      <c r="G23">
        <v>0</v>
      </c>
      <c r="I23">
        <v>16</v>
      </c>
      <c r="J23">
        <f t="shared" si="5"/>
        <v>96.152999999999992</v>
      </c>
      <c r="K23">
        <f t="shared" si="1"/>
        <v>4.590612037628139E-2</v>
      </c>
      <c r="L23">
        <f t="shared" si="6"/>
        <v>1.8155476432699658E-3</v>
      </c>
      <c r="M23">
        <f t="shared" si="2"/>
        <v>-29.852771231004205</v>
      </c>
      <c r="N23">
        <f t="shared" si="3"/>
        <v>91.812240752562786</v>
      </c>
      <c r="O23">
        <f t="shared" si="4"/>
        <v>3.6310952865399315</v>
      </c>
      <c r="P23">
        <f t="array" ref="P23">EXP(SUMPRODUCT(TRANSPOSE(J$3:J$5),E23:G23))</f>
        <v>1.1113626850449634</v>
      </c>
      <c r="Q23">
        <f t="shared" si="7"/>
        <v>27.470400939701776</v>
      </c>
    </row>
    <row r="24" spans="1:17" x14ac:dyDescent="0.2">
      <c r="A24" s="1">
        <v>34910</v>
      </c>
      <c r="B24">
        <v>4135</v>
      </c>
      <c r="C24">
        <v>596.5</v>
      </c>
      <c r="D24">
        <f t="shared" si="0"/>
        <v>4.1349999999999998</v>
      </c>
      <c r="E24">
        <f t="shared" si="0"/>
        <v>0.59650000000000003</v>
      </c>
      <c r="F24">
        <v>0</v>
      </c>
      <c r="G24">
        <v>0</v>
      </c>
      <c r="I24">
        <v>17</v>
      </c>
      <c r="J24">
        <f t="shared" si="5"/>
        <v>100.288</v>
      </c>
      <c r="K24">
        <f t="shared" si="1"/>
        <v>4.7633828481404739E-2</v>
      </c>
      <c r="L24">
        <f t="shared" si="6"/>
        <v>1.7277081051233489E-3</v>
      </c>
      <c r="M24">
        <f t="shared" si="2"/>
        <v>-26.302567712435277</v>
      </c>
      <c r="N24">
        <f t="shared" si="3"/>
        <v>95.267656962809482</v>
      </c>
      <c r="O24">
        <f t="shared" si="4"/>
        <v>3.4554162102466979</v>
      </c>
      <c r="P24">
        <f t="array" ref="P24">EXP(SUMPRODUCT(TRANSPOSE(J$3:J$5),E24:G24))</f>
        <v>1.0595629412846066</v>
      </c>
      <c r="Q24">
        <f t="shared" si="7"/>
        <v>28.529963880986383</v>
      </c>
    </row>
    <row r="25" spans="1:17" x14ac:dyDescent="0.2">
      <c r="A25" s="1">
        <v>34917</v>
      </c>
      <c r="B25">
        <v>3915</v>
      </c>
      <c r="C25">
        <v>508.8</v>
      </c>
      <c r="D25">
        <f t="shared" si="0"/>
        <v>3.915</v>
      </c>
      <c r="E25">
        <f t="shared" si="0"/>
        <v>0.50880000000000003</v>
      </c>
      <c r="F25">
        <v>0</v>
      </c>
      <c r="G25">
        <v>0</v>
      </c>
      <c r="I25">
        <v>18</v>
      </c>
      <c r="J25">
        <f t="shared" si="5"/>
        <v>104.203</v>
      </c>
      <c r="K25">
        <f t="shared" si="1"/>
        <v>4.9343806515293243E-2</v>
      </c>
      <c r="L25">
        <f t="shared" si="6"/>
        <v>1.709978033888504E-3</v>
      </c>
      <c r="M25">
        <f t="shared" si="2"/>
        <v>-24.943540662807759</v>
      </c>
      <c r="N25">
        <f t="shared" si="3"/>
        <v>98.68761303058649</v>
      </c>
      <c r="O25">
        <f t="shared" si="4"/>
        <v>3.419956067777008</v>
      </c>
      <c r="P25">
        <f t="array" ref="P25">EXP(SUMPRODUCT(TRANSPOSE(J$3:J$5),E25:G25))</f>
        <v>1.0505881929939036</v>
      </c>
      <c r="Q25">
        <f t="shared" si="7"/>
        <v>29.580552073980286</v>
      </c>
    </row>
    <row r="26" spans="1:17" x14ac:dyDescent="0.2">
      <c r="A26" s="1">
        <v>34924</v>
      </c>
      <c r="B26">
        <v>3407</v>
      </c>
      <c r="C26">
        <v>321</v>
      </c>
      <c r="D26">
        <f t="shared" si="0"/>
        <v>3.407</v>
      </c>
      <c r="E26">
        <f t="shared" si="0"/>
        <v>0.32100000000000001</v>
      </c>
      <c r="F26">
        <v>0</v>
      </c>
      <c r="G26">
        <v>0</v>
      </c>
      <c r="I26">
        <v>19</v>
      </c>
      <c r="J26">
        <f t="shared" si="5"/>
        <v>107.61</v>
      </c>
      <c r="K26">
        <f t="shared" si="1"/>
        <v>5.1019924236719194E-2</v>
      </c>
      <c r="L26">
        <f t="shared" si="6"/>
        <v>1.6761177214259515E-3</v>
      </c>
      <c r="M26">
        <f t="shared" si="2"/>
        <v>-21.775074060852877</v>
      </c>
      <c r="N26">
        <f t="shared" si="3"/>
        <v>102.03984847343838</v>
      </c>
      <c r="O26">
        <f t="shared" si="4"/>
        <v>3.352235442851903</v>
      </c>
      <c r="P26">
        <f t="array" ref="P26">EXP(SUMPRODUCT(TRANSPOSE(J$3:J$5),E26:G26))</f>
        <v>1.0316246084213205</v>
      </c>
      <c r="Q26">
        <f t="shared" si="7"/>
        <v>30.612176682401607</v>
      </c>
    </row>
    <row r="27" spans="1:17" x14ac:dyDescent="0.2">
      <c r="A27" s="1">
        <v>34931</v>
      </c>
      <c r="B27">
        <v>3315</v>
      </c>
      <c r="C27">
        <v>207.4</v>
      </c>
      <c r="D27">
        <f t="shared" si="0"/>
        <v>3.3149999999999999</v>
      </c>
      <c r="E27">
        <f t="shared" si="0"/>
        <v>0.2074</v>
      </c>
      <c r="F27">
        <v>0</v>
      </c>
      <c r="G27">
        <v>0</v>
      </c>
      <c r="I27">
        <v>20</v>
      </c>
      <c r="J27">
        <f t="shared" si="5"/>
        <v>110.925</v>
      </c>
      <c r="K27">
        <f t="shared" si="1"/>
        <v>5.2674761729319175E-2</v>
      </c>
      <c r="L27">
        <f t="shared" si="6"/>
        <v>1.6548374925999809E-3</v>
      </c>
      <c r="M27">
        <f t="shared" si="2"/>
        <v>-21.229433927298555</v>
      </c>
      <c r="N27">
        <f t="shared" si="3"/>
        <v>105.34952345863834</v>
      </c>
      <c r="O27">
        <f t="shared" si="4"/>
        <v>3.3096749851999618</v>
      </c>
      <c r="P27">
        <f t="array" ref="P27">EXP(SUMPRODUCT(TRANSPOSE(J$3:J$5),E27:G27))</f>
        <v>1.0203201090429943</v>
      </c>
      <c r="Q27">
        <f t="shared" si="7"/>
        <v>31.632496791444602</v>
      </c>
    </row>
    <row r="28" spans="1:17" x14ac:dyDescent="0.2">
      <c r="A28" s="1">
        <v>34938</v>
      </c>
      <c r="B28">
        <v>3246</v>
      </c>
      <c r="C28">
        <v>115.5</v>
      </c>
      <c r="D28">
        <f t="shared" si="0"/>
        <v>3.246</v>
      </c>
      <c r="E28">
        <f t="shared" si="0"/>
        <v>0.11550000000000001</v>
      </c>
      <c r="F28">
        <v>0</v>
      </c>
      <c r="G28">
        <v>0</v>
      </c>
      <c r="I28">
        <v>21</v>
      </c>
      <c r="J28">
        <f t="shared" si="5"/>
        <v>114.17099999999999</v>
      </c>
      <c r="K28">
        <f t="shared" si="1"/>
        <v>5.4312060183571598E-2</v>
      </c>
      <c r="L28">
        <f t="shared" si="6"/>
        <v>1.6372984542524227E-3</v>
      </c>
      <c r="M28">
        <f t="shared" si="2"/>
        <v>-20.822141127340732</v>
      </c>
      <c r="N28">
        <f t="shared" si="3"/>
        <v>108.62412036714319</v>
      </c>
      <c r="O28">
        <f t="shared" si="4"/>
        <v>3.2745969085048454</v>
      </c>
      <c r="P28">
        <f t="array" ref="P28">EXP(SUMPRODUCT(TRANSPOSE(J$3:J$5),E28:G28))</f>
        <v>1.0112657116904125</v>
      </c>
      <c r="Q28">
        <f t="shared" si="7"/>
        <v>32.643762503135015</v>
      </c>
    </row>
    <row r="29" spans="1:17" x14ac:dyDescent="0.2">
      <c r="A29" s="1">
        <v>34945</v>
      </c>
      <c r="B29">
        <v>2656</v>
      </c>
      <c r="C29">
        <v>185</v>
      </c>
      <c r="D29">
        <f t="shared" si="0"/>
        <v>2.6560000000000001</v>
      </c>
      <c r="E29">
        <f t="shared" si="0"/>
        <v>0.185</v>
      </c>
      <c r="F29">
        <v>0</v>
      </c>
      <c r="G29">
        <v>0</v>
      </c>
      <c r="I29">
        <v>22</v>
      </c>
      <c r="J29">
        <f t="shared" si="5"/>
        <v>116.827</v>
      </c>
      <c r="K29">
        <f t="shared" si="1"/>
        <v>5.595756795911766E-2</v>
      </c>
      <c r="L29">
        <f t="shared" si="6"/>
        <v>1.6455077755460623E-3</v>
      </c>
      <c r="M29">
        <f t="shared" si="2"/>
        <v>-17.024179837854895</v>
      </c>
      <c r="N29">
        <f t="shared" si="3"/>
        <v>111.91513591823532</v>
      </c>
      <c r="O29">
        <f t="shared" si="4"/>
        <v>3.2910155510921246</v>
      </c>
      <c r="P29">
        <f t="array" ref="P29">EXP(SUMPRODUCT(TRANSPOSE(J$3:J$5),E29:G29))</f>
        <v>1.0181057170560801</v>
      </c>
      <c r="Q29">
        <f t="shared" si="7"/>
        <v>33.661868220191096</v>
      </c>
    </row>
    <row r="30" spans="1:17" x14ac:dyDescent="0.2">
      <c r="A30" s="1">
        <v>34952</v>
      </c>
      <c r="B30">
        <v>2224</v>
      </c>
      <c r="C30">
        <v>239.8</v>
      </c>
      <c r="D30">
        <f t="shared" si="0"/>
        <v>2.2240000000000002</v>
      </c>
      <c r="E30">
        <f t="shared" si="0"/>
        <v>0.23980000000000001</v>
      </c>
      <c r="F30">
        <v>0</v>
      </c>
      <c r="G30">
        <v>0</v>
      </c>
      <c r="I30">
        <v>23</v>
      </c>
      <c r="J30">
        <f t="shared" si="5"/>
        <v>119.051</v>
      </c>
      <c r="K30">
        <f t="shared" si="1"/>
        <v>5.7608952613250941E-2</v>
      </c>
      <c r="L30">
        <f t="shared" si="6"/>
        <v>1.6513846541332811E-3</v>
      </c>
      <c r="M30">
        <f t="shared" si="2"/>
        <v>-14.247257936870389</v>
      </c>
      <c r="N30">
        <f t="shared" si="3"/>
        <v>115.21790522650188</v>
      </c>
      <c r="O30">
        <f t="shared" si="4"/>
        <v>3.3027693082665621</v>
      </c>
      <c r="P30">
        <f t="array" ref="P30">EXP(SUMPRODUCT(TRANSPOSE(J$3:J$5),E30:G30))</f>
        <v>1.0235315931308988</v>
      </c>
      <c r="Q30">
        <f t="shared" si="7"/>
        <v>34.685399813321993</v>
      </c>
    </row>
    <row r="31" spans="1:17" x14ac:dyDescent="0.2">
      <c r="A31" s="1">
        <v>34959</v>
      </c>
      <c r="B31">
        <v>2324</v>
      </c>
      <c r="C31">
        <v>187.1</v>
      </c>
      <c r="D31">
        <f t="shared" si="0"/>
        <v>2.3239999999999998</v>
      </c>
      <c r="E31">
        <f t="shared" si="0"/>
        <v>0.18709999999999999</v>
      </c>
      <c r="F31">
        <v>0</v>
      </c>
      <c r="G31">
        <v>0</v>
      </c>
      <c r="I31">
        <v>24</v>
      </c>
      <c r="J31">
        <f t="shared" si="5"/>
        <v>121.375</v>
      </c>
      <c r="K31">
        <f t="shared" si="1"/>
        <v>5.9249044506339055E-2</v>
      </c>
      <c r="L31">
        <f t="shared" si="6"/>
        <v>1.6400918930881137E-3</v>
      </c>
      <c r="M31">
        <f t="shared" si="2"/>
        <v>-14.903818986745742</v>
      </c>
      <c r="N31">
        <f t="shared" si="3"/>
        <v>118.49808901267811</v>
      </c>
      <c r="O31">
        <f t="shared" si="4"/>
        <v>3.2801837861762273</v>
      </c>
      <c r="P31">
        <f t="array" ref="P31">EXP(SUMPRODUCT(TRANSPOSE(J$3:J$5),E31:G31))</f>
        <v>1.0183131119872677</v>
      </c>
      <c r="Q31">
        <f t="shared" si="7"/>
        <v>35.703712925309262</v>
      </c>
    </row>
    <row r="32" spans="1:17" x14ac:dyDescent="0.2">
      <c r="A32" s="1">
        <v>34966</v>
      </c>
      <c r="B32">
        <v>2194</v>
      </c>
      <c r="C32">
        <v>107.2</v>
      </c>
      <c r="D32">
        <f t="shared" si="0"/>
        <v>2.194</v>
      </c>
      <c r="E32">
        <f t="shared" si="0"/>
        <v>0.1072</v>
      </c>
      <c r="F32">
        <v>0</v>
      </c>
      <c r="G32">
        <v>0</v>
      </c>
      <c r="I32">
        <v>25</v>
      </c>
      <c r="J32">
        <f t="shared" si="5"/>
        <v>123.569</v>
      </c>
      <c r="K32">
        <f t="shared" si="1"/>
        <v>6.0873647420629617E-2</v>
      </c>
      <c r="L32">
        <f t="shared" si="6"/>
        <v>1.6246029142905627E-3</v>
      </c>
      <c r="M32">
        <f t="shared" si="2"/>
        <v>-14.090947126574369</v>
      </c>
      <c r="N32">
        <f t="shared" si="3"/>
        <v>121.74729484125923</v>
      </c>
      <c r="O32">
        <f t="shared" si="4"/>
        <v>3.2492058285811254</v>
      </c>
      <c r="P32">
        <f t="array" ref="P32">EXP(SUMPRODUCT(TRANSPOSE(J$3:J$5),E32:G32))</f>
        <v>1.0104519255119027</v>
      </c>
      <c r="Q32">
        <f t="shared" si="7"/>
        <v>36.714164850821163</v>
      </c>
    </row>
    <row r="33" spans="1:17" x14ac:dyDescent="0.2">
      <c r="A33" s="1">
        <v>34973</v>
      </c>
      <c r="B33">
        <v>2177</v>
      </c>
      <c r="C33">
        <v>246.2</v>
      </c>
      <c r="D33">
        <f t="shared" si="0"/>
        <v>2.177</v>
      </c>
      <c r="E33">
        <f t="shared" si="0"/>
        <v>0.2462</v>
      </c>
      <c r="F33">
        <v>0</v>
      </c>
      <c r="G33">
        <v>0</v>
      </c>
      <c r="I33">
        <v>26</v>
      </c>
      <c r="J33">
        <f t="shared" si="5"/>
        <v>125.74600000000001</v>
      </c>
      <c r="K33">
        <f t="shared" si="1"/>
        <v>6.2517432250285054E-2</v>
      </c>
      <c r="L33">
        <f t="shared" si="6"/>
        <v>1.6437848296554369E-3</v>
      </c>
      <c r="M33">
        <f t="shared" si="2"/>
        <v>-13.956211181779398</v>
      </c>
      <c r="N33">
        <f t="shared" si="3"/>
        <v>125.03486450057011</v>
      </c>
      <c r="O33">
        <f t="shared" si="4"/>
        <v>3.2875696593108739</v>
      </c>
      <c r="P33">
        <f t="array" ref="P33">EXP(SUMPRODUCT(TRANSPOSE(J$3:J$5),E33:G33))</f>
        <v>1.0241671549003608</v>
      </c>
      <c r="Q33">
        <f t="shared" si="7"/>
        <v>37.738332005721524</v>
      </c>
    </row>
    <row r="34" spans="1:17" x14ac:dyDescent="0.2">
      <c r="A34" s="1">
        <v>34980</v>
      </c>
      <c r="B34">
        <v>2366</v>
      </c>
      <c r="C34">
        <v>156.9</v>
      </c>
      <c r="D34">
        <f t="shared" si="0"/>
        <v>2.3660000000000001</v>
      </c>
      <c r="E34">
        <f t="shared" si="0"/>
        <v>0.15690000000000001</v>
      </c>
      <c r="F34">
        <v>0</v>
      </c>
      <c r="G34">
        <v>0</v>
      </c>
      <c r="I34">
        <v>27</v>
      </c>
      <c r="J34">
        <f t="shared" si="5"/>
        <v>128.11200000000002</v>
      </c>
      <c r="K34">
        <f t="shared" si="1"/>
        <v>6.4144194405755584E-2</v>
      </c>
      <c r="L34">
        <f t="shared" si="6"/>
        <v>1.6267621554705292E-3</v>
      </c>
      <c r="M34">
        <f t="shared" si="2"/>
        <v>-15.192473189688238</v>
      </c>
      <c r="N34">
        <f t="shared" si="3"/>
        <v>128.28838881151117</v>
      </c>
      <c r="O34">
        <f t="shared" si="4"/>
        <v>3.2535243109410583</v>
      </c>
      <c r="P34">
        <f t="array" ref="P34">EXP(SUMPRODUCT(TRANSPOSE(J$3:J$5),E34:G34))</f>
        <v>1.0153346359992361</v>
      </c>
      <c r="Q34">
        <f t="shared" si="7"/>
        <v>38.753666641720763</v>
      </c>
    </row>
    <row r="35" spans="1:17" x14ac:dyDescent="0.2">
      <c r="A35" s="1">
        <v>34987</v>
      </c>
      <c r="B35">
        <v>2402</v>
      </c>
      <c r="C35">
        <v>170.7</v>
      </c>
      <c r="D35">
        <f t="shared" si="0"/>
        <v>2.4020000000000001</v>
      </c>
      <c r="E35">
        <f t="shared" si="0"/>
        <v>0.17069999999999999</v>
      </c>
      <c r="F35">
        <v>0</v>
      </c>
      <c r="G35">
        <v>0</v>
      </c>
      <c r="I35">
        <v>28</v>
      </c>
      <c r="J35">
        <f t="shared" si="5"/>
        <v>130.51400000000001</v>
      </c>
      <c r="K35">
        <f t="shared" si="1"/>
        <v>6.577030053889954E-2</v>
      </c>
      <c r="L35">
        <f t="shared" si="6"/>
        <v>1.6261061331439564E-3</v>
      </c>
      <c r="M35">
        <f t="shared" si="2"/>
        <v>-15.424603927875907</v>
      </c>
      <c r="N35">
        <f t="shared" si="3"/>
        <v>131.54060107779907</v>
      </c>
      <c r="O35">
        <f t="shared" si="4"/>
        <v>3.2522122662879127</v>
      </c>
      <c r="P35">
        <f t="array" ref="P35">EXP(SUMPRODUCT(TRANSPOSE(J$3:J$5),E35:G35))</f>
        <v>1.0166945790115387</v>
      </c>
      <c r="Q35">
        <f t="shared" si="7"/>
        <v>39.770361220732305</v>
      </c>
    </row>
    <row r="36" spans="1:17" x14ac:dyDescent="0.2">
      <c r="A36" s="1">
        <v>34994</v>
      </c>
      <c r="B36">
        <v>2485</v>
      </c>
      <c r="C36">
        <v>114.4</v>
      </c>
      <c r="D36">
        <f t="shared" si="0"/>
        <v>2.4849999999999999</v>
      </c>
      <c r="E36">
        <f t="shared" si="0"/>
        <v>0.1144</v>
      </c>
      <c r="F36">
        <v>0</v>
      </c>
      <c r="G36">
        <v>0</v>
      </c>
      <c r="I36">
        <v>29</v>
      </c>
      <c r="J36">
        <f t="shared" si="5"/>
        <v>132.99900000000002</v>
      </c>
      <c r="K36">
        <f t="shared" si="1"/>
        <v>6.7384742378295059E-2</v>
      </c>
      <c r="L36">
        <f t="shared" si="6"/>
        <v>1.6144418393955196E-3</v>
      </c>
      <c r="M36">
        <f t="shared" si="2"/>
        <v>-15.975483490929927</v>
      </c>
      <c r="N36">
        <f t="shared" si="3"/>
        <v>134.76948475659012</v>
      </c>
      <c r="O36">
        <f t="shared" si="4"/>
        <v>3.2288836787910391</v>
      </c>
      <c r="P36">
        <f t="array" ref="P36">EXP(SUMPRODUCT(TRANSPOSE(J$3:J$5),E36:G36))</f>
        <v>1.0111578228473839</v>
      </c>
      <c r="Q36">
        <f t="shared" si="7"/>
        <v>40.781519043579692</v>
      </c>
    </row>
    <row r="37" spans="1:17" x14ac:dyDescent="0.2">
      <c r="A37" s="1">
        <v>35001</v>
      </c>
      <c r="B37">
        <v>2588</v>
      </c>
      <c r="C37">
        <v>174.4</v>
      </c>
      <c r="D37">
        <f t="shared" si="0"/>
        <v>2.5880000000000001</v>
      </c>
      <c r="E37">
        <f t="shared" si="0"/>
        <v>0.1744</v>
      </c>
      <c r="F37">
        <v>0</v>
      </c>
      <c r="G37">
        <v>0</v>
      </c>
      <c r="I37">
        <v>30</v>
      </c>
      <c r="J37">
        <f t="shared" si="5"/>
        <v>135.58700000000002</v>
      </c>
      <c r="K37">
        <f t="shared" si="1"/>
        <v>6.9005786253953039E-2</v>
      </c>
      <c r="L37">
        <f t="shared" si="6"/>
        <v>1.6210438756579792E-3</v>
      </c>
      <c r="M37">
        <f t="shared" si="2"/>
        <v>-16.627084701230221</v>
      </c>
      <c r="N37">
        <f t="shared" si="3"/>
        <v>138.01157250790607</v>
      </c>
      <c r="O37">
        <f t="shared" si="4"/>
        <v>3.2420877513159585</v>
      </c>
      <c r="P37">
        <f t="array" ref="P37">EXP(SUMPRODUCT(TRANSPOSE(J$3:J$5),E37:G37))</f>
        <v>1.0170595109713441</v>
      </c>
      <c r="Q37">
        <f t="shared" si="7"/>
        <v>41.798578554551035</v>
      </c>
    </row>
    <row r="38" spans="1:17" x14ac:dyDescent="0.2">
      <c r="A38" s="1">
        <v>35008</v>
      </c>
      <c r="B38">
        <v>2453</v>
      </c>
      <c r="C38">
        <v>579.70000000000005</v>
      </c>
      <c r="D38">
        <f t="shared" si="0"/>
        <v>2.4529999999999998</v>
      </c>
      <c r="E38">
        <f t="shared" si="0"/>
        <v>0.57969999999999999</v>
      </c>
      <c r="F38">
        <v>0</v>
      </c>
      <c r="G38">
        <v>0</v>
      </c>
      <c r="I38">
        <v>31</v>
      </c>
      <c r="J38">
        <f t="shared" si="5"/>
        <v>138.04000000000002</v>
      </c>
      <c r="K38">
        <f t="shared" si="1"/>
        <v>7.0688828675716797E-2</v>
      </c>
      <c r="L38">
        <f t="shared" si="6"/>
        <v>1.6830424217637585E-3</v>
      </c>
      <c r="M38">
        <f t="shared" si="2"/>
        <v>-15.667684243701709</v>
      </c>
      <c r="N38">
        <f t="shared" si="3"/>
        <v>141.37765735143358</v>
      </c>
      <c r="O38">
        <f t="shared" si="4"/>
        <v>3.366084843527517</v>
      </c>
      <c r="P38">
        <f t="array" ref="P38">EXP(SUMPRODUCT(TRANSPOSE(J$3:J$5),E38:G38))</f>
        <v>1.0578378027043349</v>
      </c>
      <c r="Q38">
        <f t="shared" si="7"/>
        <v>42.85641635725537</v>
      </c>
    </row>
    <row r="39" spans="1:17" x14ac:dyDescent="0.2">
      <c r="A39" s="1">
        <v>35015</v>
      </c>
      <c r="B39">
        <v>2169</v>
      </c>
      <c r="C39">
        <v>1443.5</v>
      </c>
      <c r="D39">
        <f t="shared" si="0"/>
        <v>2.169</v>
      </c>
      <c r="E39">
        <f t="shared" si="0"/>
        <v>1.4435</v>
      </c>
      <c r="F39">
        <v>0</v>
      </c>
      <c r="G39">
        <v>0</v>
      </c>
      <c r="I39">
        <v>32</v>
      </c>
      <c r="J39">
        <f t="shared" si="5"/>
        <v>140.20900000000003</v>
      </c>
      <c r="K39">
        <f t="shared" si="1"/>
        <v>7.2515496020162606E-2</v>
      </c>
      <c r="L39">
        <f t="shared" si="6"/>
        <v>1.8266673444458092E-3</v>
      </c>
      <c r="M39">
        <f t="shared" si="2"/>
        <v>-13.676113485450569</v>
      </c>
      <c r="N39">
        <f t="shared" si="3"/>
        <v>145.0309920403252</v>
      </c>
      <c r="O39">
        <f t="shared" si="4"/>
        <v>3.6533346888916185</v>
      </c>
      <c r="P39">
        <f t="array" ref="P39">EXP(SUMPRODUCT(TRANSPOSE(J$3:J$5),E39:G39))</f>
        <v>1.1502851047260414</v>
      </c>
      <c r="Q39">
        <f t="shared" si="7"/>
        <v>44.006701461981407</v>
      </c>
    </row>
    <row r="40" spans="1:17" x14ac:dyDescent="0.2">
      <c r="A40" s="1">
        <v>35022</v>
      </c>
      <c r="B40">
        <v>2240</v>
      </c>
      <c r="C40">
        <v>1695.7</v>
      </c>
      <c r="D40">
        <f t="shared" si="0"/>
        <v>2.2400000000000002</v>
      </c>
      <c r="E40">
        <f t="shared" si="0"/>
        <v>1.6957</v>
      </c>
      <c r="F40">
        <v>0</v>
      </c>
      <c r="G40">
        <v>0</v>
      </c>
      <c r="I40">
        <v>33</v>
      </c>
      <c r="J40">
        <f t="shared" si="5"/>
        <v>142.44900000000004</v>
      </c>
      <c r="K40">
        <f t="shared" si="1"/>
        <v>7.4383664397745575E-2</v>
      </c>
      <c r="L40">
        <f t="shared" si="6"/>
        <v>1.8681683775829683E-3</v>
      </c>
      <c r="M40">
        <f t="shared" si="2"/>
        <v>-14.073464843973429</v>
      </c>
      <c r="N40">
        <f t="shared" si="3"/>
        <v>148.76732879549115</v>
      </c>
      <c r="O40">
        <f t="shared" si="4"/>
        <v>3.7363367551659366</v>
      </c>
      <c r="P40">
        <f t="array" ref="P40">EXP(SUMPRODUCT(TRANSPOSE(J$3:J$5),E40:G40))</f>
        <v>1.1787700202254292</v>
      </c>
      <c r="Q40">
        <f t="shared" si="7"/>
        <v>45.185471482206836</v>
      </c>
    </row>
    <row r="41" spans="1:17" x14ac:dyDescent="0.2">
      <c r="A41" s="1">
        <v>35029</v>
      </c>
      <c r="B41">
        <v>2590</v>
      </c>
      <c r="C41">
        <v>2294.5</v>
      </c>
      <c r="D41">
        <f t="shared" si="0"/>
        <v>2.59</v>
      </c>
      <c r="E41">
        <f t="shared" si="0"/>
        <v>2.2945000000000002</v>
      </c>
      <c r="F41">
        <v>0</v>
      </c>
      <c r="G41">
        <v>0</v>
      </c>
      <c r="I41">
        <v>34</v>
      </c>
      <c r="J41">
        <f t="shared" si="5"/>
        <v>145.03900000000004</v>
      </c>
      <c r="K41">
        <f t="shared" si="1"/>
        <v>7.6359431689175028E-2</v>
      </c>
      <c r="L41">
        <f t="shared" si="6"/>
        <v>1.9757672914294533E-3</v>
      </c>
      <c r="M41">
        <f t="shared" si="2"/>
        <v>-16.127407996084845</v>
      </c>
      <c r="N41">
        <f t="shared" si="3"/>
        <v>152.71886337835005</v>
      </c>
      <c r="O41">
        <f t="shared" si="4"/>
        <v>3.9515345828589066</v>
      </c>
      <c r="P41">
        <f t="array" ref="P41">EXP(SUMPRODUCT(TRANSPOSE(J$3:J$5),E41:G41))</f>
        <v>1.2492596892307719</v>
      </c>
      <c r="Q41">
        <f t="shared" si="7"/>
        <v>46.434731171437605</v>
      </c>
    </row>
    <row r="42" spans="1:17" x14ac:dyDescent="0.2">
      <c r="A42" s="1">
        <v>35036</v>
      </c>
      <c r="B42">
        <v>2479</v>
      </c>
      <c r="C42">
        <v>3910</v>
      </c>
      <c r="D42">
        <f t="shared" si="0"/>
        <v>2.4790000000000001</v>
      </c>
      <c r="E42">
        <f t="shared" si="0"/>
        <v>3.91</v>
      </c>
      <c r="F42">
        <v>1</v>
      </c>
      <c r="G42">
        <v>0</v>
      </c>
      <c r="I42">
        <v>35</v>
      </c>
      <c r="J42">
        <f t="shared" si="5"/>
        <v>147.51800000000006</v>
      </c>
      <c r="K42">
        <f t="shared" si="1"/>
        <v>7.8102648444443146E-2</v>
      </c>
      <c r="L42">
        <f t="shared" si="6"/>
        <v>1.7432167552681177E-3</v>
      </c>
      <c r="M42">
        <f t="shared" si="2"/>
        <v>-15.746665420066739</v>
      </c>
      <c r="N42">
        <f t="shared" si="3"/>
        <v>156.20529688888629</v>
      </c>
      <c r="O42">
        <f t="shared" si="4"/>
        <v>3.4864335105362354</v>
      </c>
      <c r="P42">
        <f t="array" ref="P42">EXP(SUMPRODUCT(TRANSPOSE(J$3:J$5),E42:G42))</f>
        <v>1.1044461639778471</v>
      </c>
      <c r="Q42">
        <f t="shared" si="7"/>
        <v>47.539177335415452</v>
      </c>
    </row>
    <row r="43" spans="1:17" x14ac:dyDescent="0.2">
      <c r="A43" s="1">
        <v>35043</v>
      </c>
      <c r="B43">
        <v>2978</v>
      </c>
      <c r="C43">
        <v>5397.9</v>
      </c>
      <c r="D43">
        <f t="shared" si="0"/>
        <v>2.9780000000000002</v>
      </c>
      <c r="E43">
        <f t="shared" si="0"/>
        <v>5.3978999999999999</v>
      </c>
      <c r="F43">
        <v>1</v>
      </c>
      <c r="G43">
        <v>0</v>
      </c>
      <c r="I43">
        <v>36</v>
      </c>
      <c r="J43">
        <f t="shared" si="5"/>
        <v>150.49600000000007</v>
      </c>
      <c r="K43">
        <f t="shared" si="1"/>
        <v>8.0112393995971032E-2</v>
      </c>
      <c r="L43">
        <f t="shared" si="6"/>
        <v>2.0097455515278861E-3</v>
      </c>
      <c r="M43">
        <f t="shared" si="2"/>
        <v>-18.492627031175999</v>
      </c>
      <c r="N43">
        <f t="shared" si="3"/>
        <v>160.22478799194207</v>
      </c>
      <c r="O43">
        <f t="shared" si="4"/>
        <v>4.0194911030557723</v>
      </c>
      <c r="P43">
        <f t="array" ref="P43">EXP(SUMPRODUCT(TRANSPOSE(J$3:J$5),E43:G43))</f>
        <v>1.2759108702507562</v>
      </c>
      <c r="Q43">
        <f t="shared" si="7"/>
        <v>48.815088205666207</v>
      </c>
    </row>
    <row r="44" spans="1:17" x14ac:dyDescent="0.2">
      <c r="A44" s="1">
        <v>35050</v>
      </c>
      <c r="B44">
        <v>4167</v>
      </c>
      <c r="C44">
        <v>6417.2</v>
      </c>
      <c r="D44">
        <f t="shared" si="0"/>
        <v>4.1669999999999998</v>
      </c>
      <c r="E44">
        <f t="shared" si="0"/>
        <v>6.4172000000000002</v>
      </c>
      <c r="F44">
        <v>1</v>
      </c>
      <c r="G44">
        <v>0</v>
      </c>
      <c r="I44">
        <v>37</v>
      </c>
      <c r="J44">
        <f t="shared" si="5"/>
        <v>154.66300000000007</v>
      </c>
      <c r="K44">
        <f t="shared" si="1"/>
        <v>8.2325888403998571E-2</v>
      </c>
      <c r="L44">
        <f t="shared" si="6"/>
        <v>2.2134944080275387E-3</v>
      </c>
      <c r="M44">
        <f t="shared" si="2"/>
        <v>-25.47363286135494</v>
      </c>
      <c r="N44">
        <f t="shared" si="3"/>
        <v>164.65177680799715</v>
      </c>
      <c r="O44">
        <f t="shared" si="4"/>
        <v>4.4269888160550774</v>
      </c>
      <c r="P44">
        <f t="array" ref="P44">EXP(SUMPRODUCT(TRANSPOSE(J$3:J$5),E44:G44))</f>
        <v>1.4085004142621713</v>
      </c>
      <c r="Q44">
        <f t="shared" si="7"/>
        <v>50.223588619928378</v>
      </c>
    </row>
    <row r="45" spans="1:17" x14ac:dyDescent="0.2">
      <c r="A45" s="1">
        <v>35057</v>
      </c>
      <c r="B45">
        <v>8225</v>
      </c>
      <c r="C45">
        <v>6418</v>
      </c>
      <c r="D45">
        <f t="shared" si="0"/>
        <v>8.2249999999999996</v>
      </c>
      <c r="E45">
        <f t="shared" si="0"/>
        <v>6.4180000000000001</v>
      </c>
      <c r="F45">
        <v>1</v>
      </c>
      <c r="G45">
        <v>1</v>
      </c>
      <c r="I45">
        <v>38</v>
      </c>
      <c r="J45">
        <f t="shared" si="5"/>
        <v>162.88800000000006</v>
      </c>
      <c r="K45">
        <f t="shared" si="1"/>
        <v>8.64159772469133E-2</v>
      </c>
      <c r="L45">
        <f t="shared" si="6"/>
        <v>4.0900888429147297E-3</v>
      </c>
      <c r="M45">
        <f t="shared" si="2"/>
        <v>-45.230826129549776</v>
      </c>
      <c r="N45">
        <f t="shared" si="3"/>
        <v>172.8319544938266</v>
      </c>
      <c r="O45">
        <f t="shared" si="4"/>
        <v>8.1801776858294595</v>
      </c>
      <c r="P45">
        <f t="array" ref="P45">EXP(SUMPRODUCT(TRANSPOSE(J$3:J$5),E45:G45))</f>
        <v>2.6116054206341976</v>
      </c>
      <c r="Q45">
        <f t="shared" si="7"/>
        <v>52.835194040562577</v>
      </c>
    </row>
    <row r="46" spans="1:17" x14ac:dyDescent="0.2">
      <c r="A46" s="1">
        <v>35064</v>
      </c>
      <c r="B46">
        <v>7502</v>
      </c>
      <c r="C46">
        <v>7969.2</v>
      </c>
      <c r="D46">
        <f t="shared" si="0"/>
        <v>7.5019999999999998</v>
      </c>
      <c r="E46">
        <f t="shared" si="0"/>
        <v>7.9691999999999998</v>
      </c>
      <c r="F46">
        <v>1</v>
      </c>
      <c r="G46">
        <v>0</v>
      </c>
      <c r="I46">
        <v>39</v>
      </c>
      <c r="J46">
        <f t="shared" si="5"/>
        <v>170.39000000000007</v>
      </c>
      <c r="K46">
        <f t="shared" si="1"/>
        <v>8.8970890486405163E-2</v>
      </c>
      <c r="L46">
        <f t="shared" si="6"/>
        <v>2.5549132394918628E-3</v>
      </c>
      <c r="M46">
        <f t="shared" si="2"/>
        <v>-44.784967071894108</v>
      </c>
      <c r="N46">
        <f t="shared" si="3"/>
        <v>177.94178097281034</v>
      </c>
      <c r="O46">
        <f t="shared" si="4"/>
        <v>5.1098264789837256</v>
      </c>
      <c r="P46">
        <f t="array" ref="P46">EXP(SUMPRODUCT(TRANSPOSE(J$3:J$5),E46:G46))</f>
        <v>1.637317454787687</v>
      </c>
      <c r="Q46">
        <f t="shared" si="7"/>
        <v>54.472511495350261</v>
      </c>
    </row>
    <row r="47" spans="1:17" x14ac:dyDescent="0.2">
      <c r="A47" s="1">
        <v>35071</v>
      </c>
      <c r="B47">
        <v>4967</v>
      </c>
      <c r="C47">
        <v>8870</v>
      </c>
      <c r="D47">
        <f t="shared" si="0"/>
        <v>4.9669999999999996</v>
      </c>
      <c r="E47">
        <f t="shared" si="0"/>
        <v>8.8699999999999992</v>
      </c>
      <c r="F47">
        <v>0</v>
      </c>
      <c r="G47">
        <v>0</v>
      </c>
      <c r="I47">
        <v>40</v>
      </c>
      <c r="J47">
        <f t="shared" si="5"/>
        <v>175.35700000000008</v>
      </c>
      <c r="K47">
        <f t="shared" si="1"/>
        <v>9.2647019566673872E-2</v>
      </c>
      <c r="L47">
        <f t="shared" si="6"/>
        <v>3.6761290802687085E-3</v>
      </c>
      <c r="M47">
        <f t="shared" si="2"/>
        <v>-27.84448027018168</v>
      </c>
      <c r="N47">
        <f t="shared" si="3"/>
        <v>185.29403913334775</v>
      </c>
      <c r="O47">
        <f t="shared" si="4"/>
        <v>7.3522581605374171</v>
      </c>
      <c r="P47">
        <f t="array" ref="P47">EXP(SUMPRODUCT(TRANSPOSE(J$3:J$5),E47:G47))</f>
        <v>2.3639420188919624</v>
      </c>
      <c r="Q47">
        <f t="shared" si="7"/>
        <v>56.836453514242223</v>
      </c>
    </row>
    <row r="48" spans="1:17" x14ac:dyDescent="0.2">
      <c r="A48" s="1">
        <v>35078</v>
      </c>
      <c r="B48">
        <v>4283</v>
      </c>
      <c r="C48">
        <v>9017.9</v>
      </c>
      <c r="D48">
        <f t="shared" si="0"/>
        <v>4.2830000000000004</v>
      </c>
      <c r="E48">
        <f t="shared" si="0"/>
        <v>9.0178999999999991</v>
      </c>
      <c r="F48">
        <v>0</v>
      </c>
      <c r="G48">
        <v>0</v>
      </c>
      <c r="I48">
        <v>41</v>
      </c>
      <c r="J48">
        <f t="shared" si="5"/>
        <v>179.64000000000007</v>
      </c>
      <c r="K48">
        <f t="shared" si="1"/>
        <v>9.6361073214414117E-2</v>
      </c>
      <c r="L48">
        <f t="shared" si="6"/>
        <v>3.7140536477402453E-3</v>
      </c>
      <c r="M48">
        <f t="shared" si="2"/>
        <v>-23.966089163802316</v>
      </c>
      <c r="N48">
        <f t="shared" si="3"/>
        <v>192.72214642882824</v>
      </c>
      <c r="O48">
        <f t="shared" si="4"/>
        <v>7.4281072954804905</v>
      </c>
      <c r="P48">
        <f t="array" ref="P48">EXP(SUMPRODUCT(TRANSPOSE(J$3:J$5),E48:G48))</f>
        <v>2.3980979004397516</v>
      </c>
      <c r="Q48">
        <f t="shared" si="7"/>
        <v>59.234551414681974</v>
      </c>
    </row>
    <row r="49" spans="1:17" x14ac:dyDescent="0.2">
      <c r="A49" s="1">
        <v>35085</v>
      </c>
      <c r="B49">
        <v>4694</v>
      </c>
      <c r="C49">
        <v>8945.7999999999993</v>
      </c>
      <c r="D49">
        <f t="shared" si="0"/>
        <v>4.694</v>
      </c>
      <c r="E49">
        <f t="shared" si="0"/>
        <v>8.9457999999999984</v>
      </c>
      <c r="F49">
        <v>0</v>
      </c>
      <c r="G49">
        <v>0</v>
      </c>
      <c r="I49">
        <v>42</v>
      </c>
      <c r="J49">
        <f t="shared" si="5"/>
        <v>184.33400000000006</v>
      </c>
      <c r="K49">
        <f t="shared" si="1"/>
        <v>0.10003416599656201</v>
      </c>
      <c r="L49">
        <f t="shared" si="6"/>
        <v>3.6730927821478909E-3</v>
      </c>
      <c r="M49">
        <f t="shared" si="2"/>
        <v>-26.317949556293865</v>
      </c>
      <c r="N49">
        <f t="shared" si="3"/>
        <v>200.06833199312402</v>
      </c>
      <c r="O49">
        <f t="shared" si="4"/>
        <v>7.3461855642957818</v>
      </c>
      <c r="P49">
        <f t="array" ref="P49">EXP(SUMPRODUCT(TRANSPOSE(J$3:J$5),E49:G49))</f>
        <v>2.3813859847066352</v>
      </c>
      <c r="Q49">
        <f t="shared" si="7"/>
        <v>61.615937399388606</v>
      </c>
    </row>
    <row r="50" spans="1:17" x14ac:dyDescent="0.2">
      <c r="A50" s="1">
        <v>35092</v>
      </c>
      <c r="B50">
        <v>5030</v>
      </c>
      <c r="C50">
        <v>9594.4</v>
      </c>
      <c r="D50">
        <f t="shared" si="0"/>
        <v>5.03</v>
      </c>
      <c r="E50">
        <f t="shared" si="0"/>
        <v>9.5944000000000003</v>
      </c>
      <c r="F50">
        <v>0</v>
      </c>
      <c r="G50">
        <v>0</v>
      </c>
      <c r="I50">
        <v>43</v>
      </c>
      <c r="J50">
        <f t="shared" si="5"/>
        <v>189.36400000000006</v>
      </c>
      <c r="K50">
        <f t="shared" si="1"/>
        <v>0.10392930415998225</v>
      </c>
      <c r="L50">
        <f t="shared" si="6"/>
        <v>3.895138163420242E-3</v>
      </c>
      <c r="M50">
        <f t="shared" si="2"/>
        <v>-27.90657142531688</v>
      </c>
      <c r="N50">
        <f t="shared" si="3"/>
        <v>207.8586083199645</v>
      </c>
      <c r="O50">
        <f t="shared" si="4"/>
        <v>7.790276326840484</v>
      </c>
      <c r="P50">
        <f t="array" ref="P50">EXP(SUMPRODUCT(TRANSPOSE(J$3:J$5),E50:G50))</f>
        <v>2.5360113679473457</v>
      </c>
      <c r="Q50">
        <f t="shared" si="7"/>
        <v>64.151948767335952</v>
      </c>
    </row>
    <row r="51" spans="1:17" x14ac:dyDescent="0.2">
      <c r="A51" s="1">
        <v>35099</v>
      </c>
      <c r="B51">
        <v>5580</v>
      </c>
      <c r="C51">
        <v>9960.7000000000007</v>
      </c>
      <c r="D51">
        <f t="shared" si="0"/>
        <v>5.58</v>
      </c>
      <c r="E51">
        <f t="shared" si="0"/>
        <v>9.960700000000001</v>
      </c>
      <c r="F51">
        <v>0</v>
      </c>
      <c r="G51">
        <v>0</v>
      </c>
      <c r="I51">
        <v>44</v>
      </c>
      <c r="J51">
        <f t="shared" si="5"/>
        <v>194.94400000000007</v>
      </c>
      <c r="K51">
        <f t="shared" si="1"/>
        <v>0.10794749565407258</v>
      </c>
      <c r="L51">
        <f t="shared" si="6"/>
        <v>4.0181914940903285E-3</v>
      </c>
      <c r="M51">
        <f t="shared" si="2"/>
        <v>-30.784432319048694</v>
      </c>
      <c r="N51">
        <f t="shared" si="3"/>
        <v>215.89499130814517</v>
      </c>
      <c r="O51">
        <f t="shared" si="4"/>
        <v>8.036382988180657</v>
      </c>
      <c r="P51">
        <f t="array" ref="P51">EXP(SUMPRODUCT(TRANSPOSE(J$3:J$5),E51:G51))</f>
        <v>2.6277321269634979</v>
      </c>
      <c r="Q51">
        <f t="shared" si="7"/>
        <v>66.779680894299446</v>
      </c>
    </row>
    <row r="52" spans="1:17" x14ac:dyDescent="0.2">
      <c r="A52" s="1">
        <v>35106</v>
      </c>
      <c r="B52">
        <v>6933</v>
      </c>
      <c r="C52">
        <v>10371.700000000001</v>
      </c>
      <c r="D52">
        <f t="shared" si="0"/>
        <v>6.9329999999999998</v>
      </c>
      <c r="E52">
        <f t="shared" si="0"/>
        <v>10.371700000000001</v>
      </c>
      <c r="F52">
        <v>0</v>
      </c>
      <c r="G52">
        <v>0</v>
      </c>
      <c r="I52">
        <v>45</v>
      </c>
      <c r="J52">
        <f t="shared" si="5"/>
        <v>201.87700000000007</v>
      </c>
      <c r="K52">
        <f t="shared" si="1"/>
        <v>0.11210993025402571</v>
      </c>
      <c r="L52">
        <f t="shared" si="6"/>
        <v>4.1624345999531354E-3</v>
      </c>
      <c r="M52">
        <f t="shared" si="2"/>
        <v>-38.004315054573858</v>
      </c>
      <c r="N52">
        <f t="shared" si="3"/>
        <v>224.21986050805143</v>
      </c>
      <c r="O52">
        <f t="shared" si="4"/>
        <v>8.3248691999062707</v>
      </c>
      <c r="P52">
        <f t="array" ref="P52">EXP(SUMPRODUCT(TRANSPOSE(J$3:J$5),E52:G52))</f>
        <v>2.7346006522754367</v>
      </c>
      <c r="Q52">
        <f t="shared" si="7"/>
        <v>69.514281546574878</v>
      </c>
    </row>
    <row r="53" spans="1:17" x14ac:dyDescent="0.2">
      <c r="A53" s="1">
        <v>35113</v>
      </c>
      <c r="B53">
        <v>8967</v>
      </c>
      <c r="C53">
        <v>9660.7000000000007</v>
      </c>
      <c r="D53">
        <f t="shared" si="0"/>
        <v>8.9670000000000005</v>
      </c>
      <c r="E53">
        <f t="shared" si="0"/>
        <v>9.6607000000000003</v>
      </c>
      <c r="F53">
        <v>0</v>
      </c>
      <c r="G53">
        <v>0</v>
      </c>
      <c r="I53">
        <v>46</v>
      </c>
      <c r="J53">
        <f t="shared" si="5"/>
        <v>210.84400000000008</v>
      </c>
      <c r="K53">
        <f t="shared" si="1"/>
        <v>0.1159774226206558</v>
      </c>
      <c r="L53">
        <f t="shared" si="6"/>
        <v>3.8674923666300876E-3</v>
      </c>
      <c r="M53">
        <f t="shared" si="2"/>
        <v>-49.813020627844239</v>
      </c>
      <c r="N53">
        <f t="shared" si="3"/>
        <v>231.9548452413116</v>
      </c>
      <c r="O53">
        <f t="shared" si="4"/>
        <v>7.7349847332601751</v>
      </c>
      <c r="P53">
        <f t="array" ref="P53">EXP(SUMPRODUCT(TRANSPOSE(J$3:J$5),E53:G53))</f>
        <v>2.5523721330068763</v>
      </c>
      <c r="Q53">
        <f t="shared" si="7"/>
        <v>72.066653679581748</v>
      </c>
    </row>
    <row r="54" spans="1:17" x14ac:dyDescent="0.2">
      <c r="A54" s="1">
        <v>35120</v>
      </c>
      <c r="B54">
        <v>9443</v>
      </c>
      <c r="C54">
        <v>10335.700000000001</v>
      </c>
      <c r="D54">
        <f t="shared" si="0"/>
        <v>9.4429999999999996</v>
      </c>
      <c r="E54">
        <f t="shared" si="0"/>
        <v>10.335700000000001</v>
      </c>
      <c r="F54">
        <v>0</v>
      </c>
      <c r="G54">
        <v>0</v>
      </c>
      <c r="I54">
        <v>47</v>
      </c>
      <c r="J54">
        <f t="shared" si="5"/>
        <v>220.28700000000009</v>
      </c>
      <c r="K54">
        <f t="shared" si="1"/>
        <v>0.12008795961819008</v>
      </c>
      <c r="L54">
        <f t="shared" si="6"/>
        <v>4.1105369975342754E-3</v>
      </c>
      <c r="M54">
        <f t="shared" si="2"/>
        <v>-51.881745734054505</v>
      </c>
      <c r="N54">
        <f t="shared" si="3"/>
        <v>240.17591923638014</v>
      </c>
      <c r="O54">
        <f t="shared" si="4"/>
        <v>8.2210739950685507</v>
      </c>
      <c r="P54">
        <f t="array" ref="P54">EXP(SUMPRODUCT(TRANSPOSE(J$3:J$5),E54:G54))</f>
        <v>2.7250687376243787</v>
      </c>
      <c r="Q54">
        <f t="shared" si="7"/>
        <v>74.791722417206131</v>
      </c>
    </row>
    <row r="55" spans="1:17" x14ac:dyDescent="0.2">
      <c r="A55" s="1">
        <v>35127</v>
      </c>
      <c r="B55">
        <v>9011</v>
      </c>
      <c r="C55">
        <v>8846.4</v>
      </c>
      <c r="D55">
        <f t="shared" si="0"/>
        <v>9.0109999999999992</v>
      </c>
      <c r="E55">
        <f t="shared" si="0"/>
        <v>8.8463999999999992</v>
      </c>
      <c r="F55">
        <v>0</v>
      </c>
      <c r="G55">
        <v>0</v>
      </c>
      <c r="I55">
        <v>48</v>
      </c>
      <c r="J55">
        <f t="shared" si="5"/>
        <v>229.29800000000009</v>
      </c>
      <c r="K55">
        <f t="shared" si="1"/>
        <v>0.12363014636253378</v>
      </c>
      <c r="L55">
        <f t="shared" si="6"/>
        <v>3.5421867443437005E-3</v>
      </c>
      <c r="M55">
        <f t="shared" si="2"/>
        <v>-50.849172284628537</v>
      </c>
      <c r="N55">
        <f t="shared" si="3"/>
        <v>247.26029272506756</v>
      </c>
      <c r="O55">
        <f t="shared" si="4"/>
        <v>7.084373488687401</v>
      </c>
      <c r="P55">
        <f t="array" ref="P55">EXP(SUMPRODUCT(TRANSPOSE(J$3:J$5),E55:G55))</f>
        <v>2.3585370450648719</v>
      </c>
      <c r="Q55">
        <f t="shared" si="7"/>
        <v>77.150259462271009</v>
      </c>
    </row>
    <row r="56" spans="1:17" x14ac:dyDescent="0.2">
      <c r="A56" s="1">
        <v>35134</v>
      </c>
      <c r="B56">
        <v>10025</v>
      </c>
      <c r="C56">
        <v>8282.4</v>
      </c>
      <c r="D56">
        <f t="shared" si="0"/>
        <v>10.025</v>
      </c>
      <c r="E56">
        <f t="shared" si="0"/>
        <v>8.2823999999999991</v>
      </c>
      <c r="F56">
        <v>0</v>
      </c>
      <c r="G56">
        <v>0</v>
      </c>
      <c r="I56">
        <v>49</v>
      </c>
      <c r="J56">
        <f t="shared" si="5"/>
        <v>239.32300000000009</v>
      </c>
      <c r="K56">
        <f t="shared" si="1"/>
        <v>0.12697059359671758</v>
      </c>
      <c r="L56">
        <f t="shared" si="6"/>
        <v>3.3404472341838076E-3</v>
      </c>
      <c r="M56">
        <f t="shared" si="2"/>
        <v>-57.159047049536873</v>
      </c>
      <c r="N56">
        <f t="shared" si="3"/>
        <v>253.94118719343516</v>
      </c>
      <c r="O56">
        <f t="shared" si="4"/>
        <v>6.6808944683676152</v>
      </c>
      <c r="P56">
        <f t="array" ref="P56">EXP(SUMPRODUCT(TRANSPOSE(J$3:J$5),E56:G56))</f>
        <v>2.2329806545041002</v>
      </c>
      <c r="Q56">
        <f t="shared" si="7"/>
        <v>79.383240116775113</v>
      </c>
    </row>
    <row r="57" spans="1:17" x14ac:dyDescent="0.2">
      <c r="A57" s="1">
        <v>35141</v>
      </c>
      <c r="B57">
        <v>10601</v>
      </c>
      <c r="C57">
        <v>8033.3</v>
      </c>
      <c r="D57">
        <f t="shared" si="0"/>
        <v>10.601000000000001</v>
      </c>
      <c r="E57">
        <f t="shared" si="0"/>
        <v>8.0333000000000006</v>
      </c>
      <c r="F57">
        <v>0</v>
      </c>
      <c r="G57">
        <v>0</v>
      </c>
      <c r="I57">
        <v>50</v>
      </c>
      <c r="J57">
        <f t="shared" si="5"/>
        <v>249.92400000000009</v>
      </c>
      <c r="K57">
        <f t="shared" si="1"/>
        <v>0.13021899078642352</v>
      </c>
      <c r="L57">
        <f t="shared" si="6"/>
        <v>3.2483971897059316E-3</v>
      </c>
      <c r="M57">
        <f t="shared" si="2"/>
        <v>-60.739421506471302</v>
      </c>
      <c r="N57">
        <f t="shared" si="3"/>
        <v>260.43798157284704</v>
      </c>
      <c r="O57">
        <f t="shared" si="4"/>
        <v>6.4967943794118632</v>
      </c>
      <c r="P57">
        <f t="array" ref="P57">EXP(SUMPRODUCT(TRANSPOSE(J$3:J$5),E57:G57))</f>
        <v>2.1796760793172498</v>
      </c>
      <c r="Q57">
        <f t="shared" si="7"/>
        <v>81.56291619609236</v>
      </c>
    </row>
    <row r="58" spans="1:17" x14ac:dyDescent="0.2">
      <c r="A58" s="1">
        <v>35148</v>
      </c>
      <c r="B58">
        <v>11083</v>
      </c>
      <c r="C58">
        <v>6769.2</v>
      </c>
      <c r="D58">
        <f t="shared" si="0"/>
        <v>11.083</v>
      </c>
      <c r="E58">
        <f t="shared" si="0"/>
        <v>6.7691999999999997</v>
      </c>
      <c r="F58">
        <v>0</v>
      </c>
      <c r="G58">
        <v>0</v>
      </c>
      <c r="I58">
        <v>51</v>
      </c>
      <c r="J58">
        <f t="shared" si="5"/>
        <v>261.00700000000012</v>
      </c>
      <c r="K58">
        <f t="shared" si="1"/>
        <v>0.13308245365503757</v>
      </c>
      <c r="L58">
        <f t="shared" si="6"/>
        <v>2.8634628686140529E-3</v>
      </c>
      <c r="M58">
        <f t="shared" si="2"/>
        <v>-64.898984585071958</v>
      </c>
      <c r="N58">
        <f t="shared" si="3"/>
        <v>266.16490731007514</v>
      </c>
      <c r="O58">
        <f t="shared" si="4"/>
        <v>5.7269257372281057</v>
      </c>
      <c r="P58">
        <f t="array" ref="P58">EXP(SUMPRODUCT(TRANSPOSE(J$3:J$5),E58:G58))</f>
        <v>1.9281616721861705</v>
      </c>
      <c r="Q58">
        <f t="shared" si="7"/>
        <v>83.491077868278524</v>
      </c>
    </row>
    <row r="59" spans="1:17" x14ac:dyDescent="0.2">
      <c r="A59" s="1">
        <v>35155</v>
      </c>
      <c r="B59">
        <v>11136</v>
      </c>
      <c r="C59">
        <v>5454</v>
      </c>
      <c r="D59">
        <f t="shared" si="0"/>
        <v>11.135999999999999</v>
      </c>
      <c r="E59">
        <f t="shared" si="0"/>
        <v>5.4539999999999997</v>
      </c>
      <c r="F59">
        <v>0</v>
      </c>
      <c r="G59">
        <v>0</v>
      </c>
      <c r="I59">
        <v>52</v>
      </c>
      <c r="J59">
        <f t="shared" si="5"/>
        <v>272.14300000000014</v>
      </c>
      <c r="K59">
        <f t="shared" si="1"/>
        <v>0.13559515608107453</v>
      </c>
      <c r="L59">
        <f t="shared" si="6"/>
        <v>2.5127024260369613E-3</v>
      </c>
      <c r="M59">
        <f t="shared" si="2"/>
        <v>-66.664510769931894</v>
      </c>
      <c r="N59">
        <f t="shared" si="3"/>
        <v>271.19031216214904</v>
      </c>
      <c r="O59">
        <f t="shared" si="4"/>
        <v>5.0254048520739225</v>
      </c>
      <c r="P59">
        <f t="array" ref="P59">EXP(SUMPRODUCT(TRANSPOSE(J$3:J$5),E59:G59))</f>
        <v>1.6972367020168497</v>
      </c>
      <c r="Q59">
        <f t="shared" si="7"/>
        <v>85.188314570295375</v>
      </c>
    </row>
    <row r="60" spans="1:17" x14ac:dyDescent="0.2">
      <c r="I60" s="3" t="s">
        <v>11</v>
      </c>
      <c r="M60">
        <f>(B2-J59)*LN(1-K59)</f>
        <v>-251.77304227885739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15" workbookViewId="0">
      <selection activeCell="M7" sqref="M7:M58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4.85546875" bestFit="1" customWidth="1"/>
  </cols>
  <sheetData>
    <row r="1" spans="1:14" x14ac:dyDescent="0.2">
      <c r="A1" s="2" t="s">
        <v>12</v>
      </c>
      <c r="B1">
        <v>2000000</v>
      </c>
      <c r="I1" s="2" t="s">
        <v>14</v>
      </c>
      <c r="J1">
        <v>1.5044676432161017</v>
      </c>
    </row>
    <row r="2" spans="1:14" x14ac:dyDescent="0.2">
      <c r="A2" s="2" t="s">
        <v>13</v>
      </c>
      <c r="B2">
        <f>B1/1000</f>
        <v>2000</v>
      </c>
      <c r="I2" s="2" t="s">
        <v>15</v>
      </c>
      <c r="J2">
        <v>9.9999999999999995E-7</v>
      </c>
    </row>
    <row r="3" spans="1:14" x14ac:dyDescent="0.2">
      <c r="I3" s="2" t="s">
        <v>4</v>
      </c>
      <c r="J3">
        <v>0.13607149673074254</v>
      </c>
      <c r="M3">
        <f>SUM(M7:M59)</f>
        <v>-8274.0287945604196</v>
      </c>
    </row>
    <row r="4" spans="1:14" x14ac:dyDescent="0.2">
      <c r="I4" s="2"/>
    </row>
    <row r="6" spans="1:14" x14ac:dyDescent="0.2">
      <c r="A6" t="s">
        <v>1</v>
      </c>
      <c r="B6" t="s">
        <v>2</v>
      </c>
      <c r="C6" t="s">
        <v>0</v>
      </c>
      <c r="D6" s="2" t="s">
        <v>9</v>
      </c>
      <c r="E6" s="2" t="s">
        <v>10</v>
      </c>
      <c r="F6" s="2" t="s">
        <v>21</v>
      </c>
      <c r="G6" s="2" t="s">
        <v>22</v>
      </c>
      <c r="I6" s="2" t="s">
        <v>1</v>
      </c>
      <c r="J6" s="2" t="s">
        <v>3</v>
      </c>
      <c r="K6" s="2" t="s">
        <v>6</v>
      </c>
      <c r="L6" s="2" t="s">
        <v>16</v>
      </c>
      <c r="M6" s="2" t="s">
        <v>7</v>
      </c>
      <c r="N6" s="2" t="s">
        <v>8</v>
      </c>
    </row>
    <row r="7" spans="1:14" x14ac:dyDescent="0.2">
      <c r="A7" s="1">
        <v>34798</v>
      </c>
      <c r="B7">
        <v>5250</v>
      </c>
      <c r="C7">
        <v>1709.8</v>
      </c>
      <c r="D7">
        <f>B7/1000</f>
        <v>5.25</v>
      </c>
      <c r="E7">
        <f>C7/1000</f>
        <v>1.7098</v>
      </c>
      <c r="F7">
        <v>0</v>
      </c>
      <c r="G7">
        <v>0</v>
      </c>
      <c r="I7">
        <v>1</v>
      </c>
      <c r="J7">
        <f>D7</f>
        <v>5.25</v>
      </c>
      <c r="K7">
        <f>(1-($J$2/($J$2+I7))^$J$1)*$J$3</f>
        <v>0.13607149660281601</v>
      </c>
      <c r="L7">
        <f>K7</f>
        <v>0.13607149660281601</v>
      </c>
      <c r="M7">
        <f>D7*LN(L7)</f>
        <v>-10.471517810609718</v>
      </c>
      <c r="N7">
        <f>$B$2*K7</f>
        <v>272.14299320563202</v>
      </c>
    </row>
    <row r="8" spans="1:14" x14ac:dyDescent="0.2">
      <c r="A8" s="1">
        <v>34805</v>
      </c>
      <c r="B8">
        <v>5482</v>
      </c>
      <c r="C8">
        <v>2748</v>
      </c>
      <c r="D8">
        <f t="shared" ref="D8:E58" si="0">B8/1000</f>
        <v>5.4820000000000002</v>
      </c>
      <c r="E8">
        <f t="shared" si="0"/>
        <v>2.7480000000000002</v>
      </c>
      <c r="F8">
        <v>0</v>
      </c>
      <c r="G8">
        <v>0</v>
      </c>
      <c r="I8">
        <v>2</v>
      </c>
      <c r="J8">
        <f>D8+J7</f>
        <v>10.731999999999999</v>
      </c>
      <c r="K8">
        <f t="shared" ref="K8:K58" si="1">(1-($J$2/($J$2+I8))^$J$1)*$J$3</f>
        <v>0.13607149668565349</v>
      </c>
      <c r="L8">
        <f>K8-K7</f>
        <v>8.2837486869991039E-11</v>
      </c>
      <c r="M8">
        <f t="shared" ref="M8:M58" si="2">D8*LN(L8)</f>
        <v>-127.25991776608949</v>
      </c>
      <c r="N8">
        <f t="shared" ref="N8:N58" si="3">$B$2*K8</f>
        <v>272.142993371307</v>
      </c>
    </row>
    <row r="9" spans="1:14" x14ac:dyDescent="0.2">
      <c r="A9" s="1">
        <v>34812</v>
      </c>
      <c r="B9">
        <v>4980</v>
      </c>
      <c r="C9">
        <v>4595.8999999999996</v>
      </c>
      <c r="D9">
        <f t="shared" si="0"/>
        <v>4.9800000000000004</v>
      </c>
      <c r="E9">
        <f t="shared" si="0"/>
        <v>4.5958999999999994</v>
      </c>
      <c r="F9">
        <v>0</v>
      </c>
      <c r="G9">
        <v>0</v>
      </c>
      <c r="I9">
        <v>3</v>
      </c>
      <c r="J9">
        <f t="shared" ref="J9:J58" si="4">D9+J8</f>
        <v>15.712</v>
      </c>
      <c r="K9">
        <f t="shared" si="1"/>
        <v>0.13607149670624358</v>
      </c>
      <c r="L9">
        <f t="shared" ref="L9:L58" si="5">K9-K8</f>
        <v>2.0590085192395691E-11</v>
      </c>
      <c r="M9">
        <f t="shared" si="2"/>
        <v>-122.53893305753178</v>
      </c>
      <c r="N9">
        <f t="shared" si="3"/>
        <v>272.14299341248716</v>
      </c>
    </row>
    <row r="10" spans="1:14" x14ac:dyDescent="0.2">
      <c r="A10" s="1">
        <v>34819</v>
      </c>
      <c r="B10">
        <v>5517</v>
      </c>
      <c r="C10">
        <v>6801.8</v>
      </c>
      <c r="D10">
        <f t="shared" si="0"/>
        <v>5.5170000000000003</v>
      </c>
      <c r="E10">
        <f t="shared" si="0"/>
        <v>6.8018000000000001</v>
      </c>
      <c r="F10">
        <v>0</v>
      </c>
      <c r="G10">
        <v>0</v>
      </c>
      <c r="I10">
        <v>4</v>
      </c>
      <c r="J10">
        <f t="shared" si="4"/>
        <v>21.228999999999999</v>
      </c>
      <c r="K10">
        <f t="shared" si="1"/>
        <v>0.13607149671485044</v>
      </c>
      <c r="L10">
        <f t="shared" si="5"/>
        <v>8.6068652205284479E-12</v>
      </c>
      <c r="M10">
        <f t="shared" si="2"/>
        <v>-140.56466905932643</v>
      </c>
      <c r="N10">
        <f t="shared" si="3"/>
        <v>272.14299342970088</v>
      </c>
    </row>
    <row r="11" spans="1:14" x14ac:dyDescent="0.2">
      <c r="A11" s="1">
        <v>34826</v>
      </c>
      <c r="B11">
        <v>6563</v>
      </c>
      <c r="C11">
        <v>8056.5</v>
      </c>
      <c r="D11">
        <f t="shared" si="0"/>
        <v>6.5629999999999997</v>
      </c>
      <c r="E11">
        <f t="shared" si="0"/>
        <v>8.0564999999999998</v>
      </c>
      <c r="F11">
        <v>0</v>
      </c>
      <c r="G11">
        <v>0</v>
      </c>
      <c r="I11">
        <v>5</v>
      </c>
      <c r="J11">
        <f t="shared" si="4"/>
        <v>27.791999999999998</v>
      </c>
      <c r="K11">
        <f t="shared" si="1"/>
        <v>0.1360714967193824</v>
      </c>
      <c r="L11">
        <f t="shared" si="5"/>
        <v>4.5319581420955046E-12</v>
      </c>
      <c r="M11">
        <f t="shared" si="2"/>
        <v>-171.42468717930055</v>
      </c>
      <c r="N11">
        <f t="shared" si="3"/>
        <v>272.14299343876479</v>
      </c>
    </row>
    <row r="12" spans="1:14" x14ac:dyDescent="0.2">
      <c r="A12" s="1">
        <v>34833</v>
      </c>
      <c r="B12">
        <v>6555</v>
      </c>
      <c r="C12">
        <v>9496.5</v>
      </c>
      <c r="D12">
        <f t="shared" si="0"/>
        <v>6.5549999999999997</v>
      </c>
      <c r="E12">
        <f t="shared" si="0"/>
        <v>9.4964999999999993</v>
      </c>
      <c r="F12">
        <v>0</v>
      </c>
      <c r="G12">
        <v>0</v>
      </c>
      <c r="I12">
        <v>6</v>
      </c>
      <c r="J12">
        <f t="shared" si="4"/>
        <v>34.346999999999994</v>
      </c>
      <c r="K12">
        <f t="shared" si="1"/>
        <v>0.13607149672210764</v>
      </c>
      <c r="L12">
        <f t="shared" si="5"/>
        <v>2.7252367029717561E-12</v>
      </c>
      <c r="M12">
        <f t="shared" si="2"/>
        <v>-174.54959350326027</v>
      </c>
      <c r="N12">
        <f t="shared" si="3"/>
        <v>272.14299344421528</v>
      </c>
    </row>
    <row r="13" spans="1:14" x14ac:dyDescent="0.2">
      <c r="A13" s="1">
        <v>34840</v>
      </c>
      <c r="B13">
        <v>6413</v>
      </c>
      <c r="C13">
        <v>9218.1</v>
      </c>
      <c r="D13">
        <f t="shared" si="0"/>
        <v>6.4130000000000003</v>
      </c>
      <c r="E13">
        <f t="shared" si="0"/>
        <v>9.2180999999999997</v>
      </c>
      <c r="F13">
        <v>0</v>
      </c>
      <c r="G13">
        <v>0</v>
      </c>
      <c r="I13">
        <v>7</v>
      </c>
      <c r="J13">
        <f t="shared" si="4"/>
        <v>40.759999999999991</v>
      </c>
      <c r="K13">
        <f t="shared" si="1"/>
        <v>0.13607149672389493</v>
      </c>
      <c r="L13">
        <f t="shared" si="5"/>
        <v>1.7872925361928083E-12</v>
      </c>
      <c r="M13">
        <f t="shared" si="2"/>
        <v>-173.47369697025917</v>
      </c>
      <c r="N13">
        <f t="shared" si="3"/>
        <v>272.14299344778988</v>
      </c>
    </row>
    <row r="14" spans="1:14" x14ac:dyDescent="0.2">
      <c r="A14" s="1">
        <v>34847</v>
      </c>
      <c r="B14">
        <v>6531</v>
      </c>
      <c r="C14">
        <v>8893.4</v>
      </c>
      <c r="D14">
        <f t="shared" si="0"/>
        <v>6.5309999999999997</v>
      </c>
      <c r="E14">
        <f t="shared" si="0"/>
        <v>8.8933999999999997</v>
      </c>
      <c r="F14">
        <v>0</v>
      </c>
      <c r="G14">
        <v>0</v>
      </c>
      <c r="I14">
        <v>8</v>
      </c>
      <c r="J14">
        <f t="shared" si="4"/>
        <v>47.29099999999999</v>
      </c>
      <c r="K14">
        <f t="shared" si="1"/>
        <v>0.13607149672514121</v>
      </c>
      <c r="L14">
        <f t="shared" si="5"/>
        <v>1.2462808562929695E-12</v>
      </c>
      <c r="M14">
        <f t="shared" si="2"/>
        <v>-179.02030912184088</v>
      </c>
      <c r="N14">
        <f t="shared" si="3"/>
        <v>272.1429934502824</v>
      </c>
    </row>
    <row r="15" spans="1:14" x14ac:dyDescent="0.2">
      <c r="A15" s="1">
        <v>34854</v>
      </c>
      <c r="B15">
        <v>6875</v>
      </c>
      <c r="C15">
        <v>8178.5</v>
      </c>
      <c r="D15">
        <f t="shared" si="0"/>
        <v>6.875</v>
      </c>
      <c r="E15">
        <f t="shared" si="0"/>
        <v>8.1784999999999997</v>
      </c>
      <c r="F15">
        <v>0</v>
      </c>
      <c r="G15">
        <v>0</v>
      </c>
      <c r="I15">
        <v>9</v>
      </c>
      <c r="J15">
        <f t="shared" si="4"/>
        <v>54.16599999999999</v>
      </c>
      <c r="K15">
        <f t="shared" si="1"/>
        <v>0.13607149672605079</v>
      </c>
      <c r="L15">
        <f t="shared" si="5"/>
        <v>9.0957796849977512E-13</v>
      </c>
      <c r="M15">
        <f t="shared" si="2"/>
        <v>-190.61484525774716</v>
      </c>
      <c r="N15">
        <f t="shared" si="3"/>
        <v>272.14299345210156</v>
      </c>
    </row>
    <row r="16" spans="1:14" x14ac:dyDescent="0.2">
      <c r="A16" s="1">
        <v>34861</v>
      </c>
      <c r="B16">
        <v>7565</v>
      </c>
      <c r="C16">
        <v>6640</v>
      </c>
      <c r="D16">
        <f t="shared" si="0"/>
        <v>7.5650000000000004</v>
      </c>
      <c r="E16">
        <f t="shared" si="0"/>
        <v>6.64</v>
      </c>
      <c r="F16">
        <v>0</v>
      </c>
      <c r="G16">
        <v>0</v>
      </c>
      <c r="I16">
        <v>10</v>
      </c>
      <c r="J16">
        <f t="shared" si="4"/>
        <v>61.730999999999987</v>
      </c>
      <c r="K16">
        <f t="shared" si="1"/>
        <v>0.13607149672673854</v>
      </c>
      <c r="L16">
        <f t="shared" si="5"/>
        <v>6.8775540817966885E-13</v>
      </c>
      <c r="M16">
        <f t="shared" si="2"/>
        <v>-211.86042079020035</v>
      </c>
      <c r="N16">
        <f t="shared" si="3"/>
        <v>272.14299345347706</v>
      </c>
    </row>
    <row r="17" spans="1:14" x14ac:dyDescent="0.2">
      <c r="A17" s="1">
        <v>34868</v>
      </c>
      <c r="B17">
        <v>7895</v>
      </c>
      <c r="C17">
        <v>5184.8</v>
      </c>
      <c r="D17">
        <f t="shared" si="0"/>
        <v>7.8949999999999996</v>
      </c>
      <c r="E17">
        <f t="shared" si="0"/>
        <v>5.1848000000000001</v>
      </c>
      <c r="F17">
        <v>0</v>
      </c>
      <c r="G17">
        <v>0</v>
      </c>
      <c r="I17">
        <v>11</v>
      </c>
      <c r="J17">
        <f t="shared" si="4"/>
        <v>69.625999999999991</v>
      </c>
      <c r="K17">
        <f t="shared" si="1"/>
        <v>0.13607149672727342</v>
      </c>
      <c r="L17">
        <f t="shared" si="5"/>
        <v>5.3487769768878479E-13</v>
      </c>
      <c r="M17">
        <f t="shared" si="2"/>
        <v>-223.08694869374966</v>
      </c>
      <c r="N17">
        <f t="shared" si="3"/>
        <v>272.14299345454685</v>
      </c>
    </row>
    <row r="18" spans="1:14" x14ac:dyDescent="0.2">
      <c r="A18" s="1">
        <v>34875</v>
      </c>
      <c r="B18">
        <v>7538</v>
      </c>
      <c r="C18">
        <v>3885.7</v>
      </c>
      <c r="D18">
        <f t="shared" si="0"/>
        <v>7.5380000000000003</v>
      </c>
      <c r="E18">
        <f t="shared" si="0"/>
        <v>3.8856999999999999</v>
      </c>
      <c r="F18">
        <v>0</v>
      </c>
      <c r="G18">
        <v>0</v>
      </c>
      <c r="I18">
        <v>12</v>
      </c>
      <c r="J18">
        <f t="shared" si="4"/>
        <v>77.163999999999987</v>
      </c>
      <c r="K18">
        <f t="shared" si="1"/>
        <v>0.13607149672769908</v>
      </c>
      <c r="L18">
        <f t="shared" si="5"/>
        <v>4.2565950764128502E-13</v>
      </c>
      <c r="M18">
        <f t="shared" si="2"/>
        <v>-214.72096003808704</v>
      </c>
      <c r="N18">
        <f t="shared" si="3"/>
        <v>272.14299345539814</v>
      </c>
    </row>
    <row r="19" spans="1:14" x14ac:dyDescent="0.2">
      <c r="A19" s="1">
        <v>34882</v>
      </c>
      <c r="B19">
        <v>5296</v>
      </c>
      <c r="C19">
        <v>2590.5</v>
      </c>
      <c r="D19">
        <f t="shared" si="0"/>
        <v>5.2960000000000003</v>
      </c>
      <c r="E19">
        <f t="shared" si="0"/>
        <v>2.5905</v>
      </c>
      <c r="F19">
        <v>0</v>
      </c>
      <c r="G19">
        <v>0</v>
      </c>
      <c r="I19">
        <v>13</v>
      </c>
      <c r="J19">
        <f t="shared" si="4"/>
        <v>82.46</v>
      </c>
      <c r="K19">
        <f t="shared" si="1"/>
        <v>0.13607149672804436</v>
      </c>
      <c r="L19">
        <f t="shared" si="5"/>
        <v>3.4527936065842368E-13</v>
      </c>
      <c r="M19">
        <f t="shared" si="2"/>
        <v>-151.96566190161224</v>
      </c>
      <c r="N19">
        <f t="shared" si="3"/>
        <v>272.14299345608873</v>
      </c>
    </row>
    <row r="20" spans="1:14" x14ac:dyDescent="0.2">
      <c r="A20" s="1">
        <v>34889</v>
      </c>
      <c r="B20">
        <v>4809</v>
      </c>
      <c r="C20">
        <v>1952.1</v>
      </c>
      <c r="D20">
        <f t="shared" si="0"/>
        <v>4.8090000000000002</v>
      </c>
      <c r="E20">
        <f t="shared" si="0"/>
        <v>1.9520999999999999</v>
      </c>
      <c r="F20">
        <v>0</v>
      </c>
      <c r="G20">
        <v>0</v>
      </c>
      <c r="I20">
        <v>14</v>
      </c>
      <c r="J20">
        <f t="shared" si="4"/>
        <v>87.268999999999991</v>
      </c>
      <c r="K20">
        <f t="shared" si="1"/>
        <v>0.13607149672832902</v>
      </c>
      <c r="L20">
        <f t="shared" si="5"/>
        <v>2.8466118351389014E-13</v>
      </c>
      <c r="M20">
        <f t="shared" si="2"/>
        <v>-138.91987569862013</v>
      </c>
      <c r="N20">
        <f t="shared" si="3"/>
        <v>272.14299345665802</v>
      </c>
    </row>
    <row r="21" spans="1:14" x14ac:dyDescent="0.2">
      <c r="A21" s="1">
        <v>34896</v>
      </c>
      <c r="B21">
        <v>4154</v>
      </c>
      <c r="C21">
        <v>1406.1</v>
      </c>
      <c r="D21">
        <f t="shared" si="0"/>
        <v>4.1539999999999999</v>
      </c>
      <c r="E21">
        <f t="shared" si="0"/>
        <v>1.4060999999999999</v>
      </c>
      <c r="F21">
        <v>0</v>
      </c>
      <c r="G21">
        <v>0</v>
      </c>
      <c r="I21">
        <v>15</v>
      </c>
      <c r="J21">
        <f t="shared" si="4"/>
        <v>91.422999999999988</v>
      </c>
      <c r="K21">
        <f t="shared" si="1"/>
        <v>0.13607149672856697</v>
      </c>
      <c r="L21">
        <f t="shared" si="5"/>
        <v>2.3794854975278668E-13</v>
      </c>
      <c r="M21">
        <f t="shared" si="2"/>
        <v>-120.74316286447916</v>
      </c>
      <c r="N21">
        <f t="shared" si="3"/>
        <v>272.14299345713397</v>
      </c>
    </row>
    <row r="22" spans="1:14" x14ac:dyDescent="0.2">
      <c r="A22" s="1">
        <v>34903</v>
      </c>
      <c r="B22">
        <v>4730</v>
      </c>
      <c r="C22">
        <v>1088.5999999999999</v>
      </c>
      <c r="D22">
        <f t="shared" si="0"/>
        <v>4.7300000000000004</v>
      </c>
      <c r="E22">
        <f t="shared" si="0"/>
        <v>1.0886</v>
      </c>
      <c r="F22">
        <v>0</v>
      </c>
      <c r="G22">
        <v>0</v>
      </c>
      <c r="I22">
        <v>16</v>
      </c>
      <c r="J22">
        <f t="shared" si="4"/>
        <v>96.152999999999992</v>
      </c>
      <c r="K22">
        <f t="shared" si="1"/>
        <v>0.13607149672876828</v>
      </c>
      <c r="L22">
        <f t="shared" si="5"/>
        <v>2.0131118994015651E-13</v>
      </c>
      <c r="M22">
        <f t="shared" si="2"/>
        <v>-138.27646276880083</v>
      </c>
      <c r="N22">
        <f t="shared" si="3"/>
        <v>272.14299345753659</v>
      </c>
    </row>
    <row r="23" spans="1:14" x14ac:dyDescent="0.2">
      <c r="A23" s="1">
        <v>34910</v>
      </c>
      <c r="B23">
        <v>4135</v>
      </c>
      <c r="C23">
        <v>596.5</v>
      </c>
      <c r="D23">
        <f t="shared" si="0"/>
        <v>4.1349999999999998</v>
      </c>
      <c r="E23">
        <f t="shared" si="0"/>
        <v>0.59650000000000003</v>
      </c>
      <c r="F23">
        <v>0</v>
      </c>
      <c r="G23">
        <v>0</v>
      </c>
      <c r="I23">
        <v>17</v>
      </c>
      <c r="J23">
        <f t="shared" si="4"/>
        <v>100.288</v>
      </c>
      <c r="K23">
        <f t="shared" si="1"/>
        <v>0.13607149672894037</v>
      </c>
      <c r="L23">
        <f t="shared" si="5"/>
        <v>1.7208456881689926E-13</v>
      </c>
      <c r="M23">
        <f t="shared" si="2"/>
        <v>-121.53091813762335</v>
      </c>
      <c r="N23">
        <f t="shared" si="3"/>
        <v>272.14299345788072</v>
      </c>
    </row>
    <row r="24" spans="1:14" x14ac:dyDescent="0.2">
      <c r="A24" s="1">
        <v>34917</v>
      </c>
      <c r="B24">
        <v>3915</v>
      </c>
      <c r="C24">
        <v>508.8</v>
      </c>
      <c r="D24">
        <f t="shared" si="0"/>
        <v>3.915</v>
      </c>
      <c r="E24">
        <f t="shared" si="0"/>
        <v>0.50880000000000003</v>
      </c>
      <c r="F24">
        <v>0</v>
      </c>
      <c r="G24">
        <v>0</v>
      </c>
      <c r="I24">
        <v>18</v>
      </c>
      <c r="J24">
        <f t="shared" si="4"/>
        <v>104.203</v>
      </c>
      <c r="K24">
        <f t="shared" si="1"/>
        <v>0.13607149672908889</v>
      </c>
      <c r="L24">
        <f t="shared" si="5"/>
        <v>1.4852008511923032E-13</v>
      </c>
      <c r="M24">
        <f t="shared" si="2"/>
        <v>-115.64148999358146</v>
      </c>
      <c r="N24">
        <f t="shared" si="3"/>
        <v>272.14299345817778</v>
      </c>
    </row>
    <row r="25" spans="1:14" x14ac:dyDescent="0.2">
      <c r="A25" s="1">
        <v>34924</v>
      </c>
      <c r="B25">
        <v>3407</v>
      </c>
      <c r="C25">
        <v>321</v>
      </c>
      <c r="D25">
        <f t="shared" si="0"/>
        <v>3.407</v>
      </c>
      <c r="E25">
        <f t="shared" si="0"/>
        <v>0.32100000000000001</v>
      </c>
      <c r="F25">
        <v>0</v>
      </c>
      <c r="G25">
        <v>0</v>
      </c>
      <c r="I25">
        <v>19</v>
      </c>
      <c r="J25">
        <f t="shared" si="4"/>
        <v>107.61</v>
      </c>
      <c r="K25">
        <f t="shared" si="1"/>
        <v>0.13607149672921809</v>
      </c>
      <c r="L25">
        <f t="shared" si="5"/>
        <v>1.2920220449075259E-13</v>
      </c>
      <c r="M25">
        <f t="shared" si="2"/>
        <v>-101.1108941038794</v>
      </c>
      <c r="N25">
        <f t="shared" si="3"/>
        <v>272.14299345843619</v>
      </c>
    </row>
    <row r="26" spans="1:14" x14ac:dyDescent="0.2">
      <c r="A26" s="1">
        <v>34931</v>
      </c>
      <c r="B26">
        <v>3315</v>
      </c>
      <c r="C26">
        <v>207.4</v>
      </c>
      <c r="D26">
        <f t="shared" si="0"/>
        <v>3.3149999999999999</v>
      </c>
      <c r="E26">
        <f t="shared" si="0"/>
        <v>0.2074</v>
      </c>
      <c r="F26">
        <v>0</v>
      </c>
      <c r="G26">
        <v>0</v>
      </c>
      <c r="I26">
        <v>20</v>
      </c>
      <c r="J26">
        <f t="shared" si="4"/>
        <v>110.925</v>
      </c>
      <c r="K26">
        <f t="shared" si="1"/>
        <v>0.13607149672933128</v>
      </c>
      <c r="L26">
        <f t="shared" si="5"/>
        <v>1.1318723736053471E-13</v>
      </c>
      <c r="M26">
        <f t="shared" si="2"/>
        <v>-98.819264827581492</v>
      </c>
      <c r="N26">
        <f t="shared" si="3"/>
        <v>272.14299345866254</v>
      </c>
    </row>
    <row r="27" spans="1:14" x14ac:dyDescent="0.2">
      <c r="A27" s="1">
        <v>34938</v>
      </c>
      <c r="B27">
        <v>3246</v>
      </c>
      <c r="C27">
        <v>115.5</v>
      </c>
      <c r="D27">
        <f t="shared" si="0"/>
        <v>3.246</v>
      </c>
      <c r="E27">
        <f t="shared" si="0"/>
        <v>0.11550000000000001</v>
      </c>
      <c r="F27">
        <v>0</v>
      </c>
      <c r="G27">
        <v>0</v>
      </c>
      <c r="I27">
        <v>21</v>
      </c>
      <c r="J27">
        <f t="shared" si="4"/>
        <v>114.17099999999999</v>
      </c>
      <c r="K27">
        <f t="shared" si="1"/>
        <v>0.13607149672943117</v>
      </c>
      <c r="L27">
        <f t="shared" si="5"/>
        <v>9.989231664064846E-14</v>
      </c>
      <c r="M27">
        <f t="shared" si="2"/>
        <v>-97.167983039342502</v>
      </c>
      <c r="N27">
        <f t="shared" si="3"/>
        <v>272.14299345886235</v>
      </c>
    </row>
    <row r="28" spans="1:14" x14ac:dyDescent="0.2">
      <c r="A28" s="1">
        <v>34945</v>
      </c>
      <c r="B28">
        <v>2656</v>
      </c>
      <c r="C28">
        <v>185</v>
      </c>
      <c r="D28">
        <f t="shared" si="0"/>
        <v>2.6560000000000001</v>
      </c>
      <c r="E28">
        <f t="shared" si="0"/>
        <v>0.185</v>
      </c>
      <c r="F28">
        <v>0</v>
      </c>
      <c r="G28">
        <v>0</v>
      </c>
      <c r="I28">
        <v>22</v>
      </c>
      <c r="J28">
        <f t="shared" si="4"/>
        <v>116.827</v>
      </c>
      <c r="K28">
        <f t="shared" si="1"/>
        <v>0.13607149672951982</v>
      </c>
      <c r="L28">
        <f t="shared" si="5"/>
        <v>8.865130851631875E-14</v>
      </c>
      <c r="M28">
        <f t="shared" si="2"/>
        <v>-79.823598238970533</v>
      </c>
      <c r="N28">
        <f t="shared" si="3"/>
        <v>272.14299345903964</v>
      </c>
    </row>
    <row r="29" spans="1:14" x14ac:dyDescent="0.2">
      <c r="A29" s="1">
        <v>34952</v>
      </c>
      <c r="B29">
        <v>2224</v>
      </c>
      <c r="C29">
        <v>239.8</v>
      </c>
      <c r="D29">
        <f t="shared" si="0"/>
        <v>2.2240000000000002</v>
      </c>
      <c r="E29">
        <f t="shared" si="0"/>
        <v>0.23980000000000001</v>
      </c>
      <c r="F29">
        <v>0</v>
      </c>
      <c r="G29">
        <v>0</v>
      </c>
      <c r="I29">
        <v>23</v>
      </c>
      <c r="J29">
        <f t="shared" si="4"/>
        <v>119.051</v>
      </c>
      <c r="K29">
        <f t="shared" si="1"/>
        <v>0.1360714967295989</v>
      </c>
      <c r="L29">
        <f t="shared" si="5"/>
        <v>7.9075634928926775E-14</v>
      </c>
      <c r="M29">
        <f t="shared" si="2"/>
        <v>-67.094458430169169</v>
      </c>
      <c r="N29">
        <f t="shared" si="3"/>
        <v>272.14299345919778</v>
      </c>
    </row>
    <row r="30" spans="1:14" x14ac:dyDescent="0.2">
      <c r="A30" s="1">
        <v>34959</v>
      </c>
      <c r="B30">
        <v>2324</v>
      </c>
      <c r="C30">
        <v>187.1</v>
      </c>
      <c r="D30">
        <f t="shared" si="0"/>
        <v>2.3239999999999998</v>
      </c>
      <c r="E30">
        <f t="shared" si="0"/>
        <v>0.18709999999999999</v>
      </c>
      <c r="F30">
        <v>0</v>
      </c>
      <c r="G30">
        <v>0</v>
      </c>
      <c r="I30">
        <v>24</v>
      </c>
      <c r="J30">
        <f t="shared" si="4"/>
        <v>121.375</v>
      </c>
      <c r="K30">
        <f t="shared" si="1"/>
        <v>0.13607149672966984</v>
      </c>
      <c r="L30">
        <f t="shared" si="5"/>
        <v>7.0943251273547503E-14</v>
      </c>
      <c r="M30">
        <f t="shared" si="2"/>
        <v>-70.363506571956194</v>
      </c>
      <c r="N30">
        <f t="shared" si="3"/>
        <v>272.14299345933966</v>
      </c>
    </row>
    <row r="31" spans="1:14" x14ac:dyDescent="0.2">
      <c r="A31" s="1">
        <v>34966</v>
      </c>
      <c r="B31">
        <v>2194</v>
      </c>
      <c r="C31">
        <v>107.2</v>
      </c>
      <c r="D31">
        <f t="shared" si="0"/>
        <v>2.194</v>
      </c>
      <c r="E31">
        <f t="shared" si="0"/>
        <v>0.1072</v>
      </c>
      <c r="F31">
        <v>0</v>
      </c>
      <c r="G31">
        <v>0</v>
      </c>
      <c r="I31">
        <v>25</v>
      </c>
      <c r="J31">
        <f t="shared" si="4"/>
        <v>123.569</v>
      </c>
      <c r="K31">
        <f t="shared" si="1"/>
        <v>0.13607149672973373</v>
      </c>
      <c r="L31">
        <f t="shared" si="5"/>
        <v>6.3893335067177759E-14</v>
      </c>
      <c r="M31">
        <f t="shared" si="2"/>
        <v>-66.657145583284262</v>
      </c>
      <c r="N31">
        <f t="shared" si="3"/>
        <v>272.14299345946745</v>
      </c>
    </row>
    <row r="32" spans="1:14" x14ac:dyDescent="0.2">
      <c r="A32" s="1">
        <v>34973</v>
      </c>
      <c r="B32">
        <v>2177</v>
      </c>
      <c r="C32">
        <v>246.2</v>
      </c>
      <c r="D32">
        <f t="shared" si="0"/>
        <v>2.177</v>
      </c>
      <c r="E32">
        <f t="shared" si="0"/>
        <v>0.2462</v>
      </c>
      <c r="F32">
        <v>0</v>
      </c>
      <c r="G32">
        <v>0</v>
      </c>
      <c r="I32">
        <v>26</v>
      </c>
      <c r="J32">
        <f t="shared" si="4"/>
        <v>125.74600000000001</v>
      </c>
      <c r="K32">
        <f t="shared" si="1"/>
        <v>0.13607149672979155</v>
      </c>
      <c r="L32">
        <f t="shared" si="5"/>
        <v>5.7814864007355027E-14</v>
      </c>
      <c r="M32">
        <f t="shared" si="2"/>
        <v>-66.358291875719914</v>
      </c>
      <c r="N32">
        <f t="shared" si="3"/>
        <v>272.14299345958307</v>
      </c>
    </row>
    <row r="33" spans="1:14" x14ac:dyDescent="0.2">
      <c r="A33" s="1">
        <v>34980</v>
      </c>
      <c r="B33">
        <v>2366</v>
      </c>
      <c r="C33">
        <v>156.9</v>
      </c>
      <c r="D33">
        <f t="shared" si="0"/>
        <v>2.3660000000000001</v>
      </c>
      <c r="E33">
        <f t="shared" si="0"/>
        <v>0.15690000000000001</v>
      </c>
      <c r="F33">
        <v>0</v>
      </c>
      <c r="G33">
        <v>0</v>
      </c>
      <c r="I33">
        <v>27</v>
      </c>
      <c r="J33">
        <f t="shared" si="4"/>
        <v>128.11200000000002</v>
      </c>
      <c r="K33">
        <f t="shared" si="1"/>
        <v>0.13607149672984403</v>
      </c>
      <c r="L33">
        <f t="shared" si="5"/>
        <v>5.2485793489154275E-14</v>
      </c>
      <c r="M33">
        <f t="shared" si="2"/>
        <v>-72.348101317819783</v>
      </c>
      <c r="N33">
        <f t="shared" si="3"/>
        <v>272.14299345968806</v>
      </c>
    </row>
    <row r="34" spans="1:14" x14ac:dyDescent="0.2">
      <c r="A34" s="1">
        <v>34987</v>
      </c>
      <c r="B34">
        <v>2402</v>
      </c>
      <c r="C34">
        <v>170.7</v>
      </c>
      <c r="D34">
        <f t="shared" si="0"/>
        <v>2.4020000000000001</v>
      </c>
      <c r="E34">
        <f t="shared" si="0"/>
        <v>0.17069999999999999</v>
      </c>
      <c r="F34">
        <v>0</v>
      </c>
      <c r="G34">
        <v>0</v>
      </c>
      <c r="I34">
        <v>28</v>
      </c>
      <c r="J34">
        <f t="shared" si="4"/>
        <v>130.51400000000001</v>
      </c>
      <c r="K34">
        <f t="shared" si="1"/>
        <v>0.13607149672989188</v>
      </c>
      <c r="L34">
        <f t="shared" si="5"/>
        <v>4.7850612361344247E-14</v>
      </c>
      <c r="M34">
        <f t="shared" si="2"/>
        <v>-73.671003335935197</v>
      </c>
      <c r="N34">
        <f t="shared" si="3"/>
        <v>272.14299345978378</v>
      </c>
    </row>
    <row r="35" spans="1:14" x14ac:dyDescent="0.2">
      <c r="A35" s="1">
        <v>34994</v>
      </c>
      <c r="B35">
        <v>2485</v>
      </c>
      <c r="C35">
        <v>114.4</v>
      </c>
      <c r="D35">
        <f t="shared" si="0"/>
        <v>2.4849999999999999</v>
      </c>
      <c r="E35">
        <f t="shared" si="0"/>
        <v>0.1144</v>
      </c>
      <c r="F35">
        <v>0</v>
      </c>
      <c r="G35">
        <v>0</v>
      </c>
      <c r="I35">
        <v>29</v>
      </c>
      <c r="J35">
        <f t="shared" si="4"/>
        <v>132.99900000000002</v>
      </c>
      <c r="K35">
        <f t="shared" si="1"/>
        <v>0.13607149672993563</v>
      </c>
      <c r="L35">
        <f t="shared" si="5"/>
        <v>4.3742787170231168E-14</v>
      </c>
      <c r="M35">
        <f t="shared" si="2"/>
        <v>-76.43971740604222</v>
      </c>
      <c r="N35">
        <f t="shared" si="3"/>
        <v>272.14299345987126</v>
      </c>
    </row>
    <row r="36" spans="1:14" x14ac:dyDescent="0.2">
      <c r="A36" s="1">
        <v>35001</v>
      </c>
      <c r="B36">
        <v>2588</v>
      </c>
      <c r="C36">
        <v>174.4</v>
      </c>
      <c r="D36">
        <f t="shared" si="0"/>
        <v>2.5880000000000001</v>
      </c>
      <c r="E36">
        <f t="shared" si="0"/>
        <v>0.1744</v>
      </c>
      <c r="F36">
        <v>0</v>
      </c>
      <c r="G36">
        <v>0</v>
      </c>
      <c r="I36">
        <v>30</v>
      </c>
      <c r="J36">
        <f t="shared" si="4"/>
        <v>135.58700000000002</v>
      </c>
      <c r="K36">
        <f t="shared" si="1"/>
        <v>0.13607149672997573</v>
      </c>
      <c r="L36">
        <f t="shared" si="5"/>
        <v>4.010680676458378E-14</v>
      </c>
      <c r="M36">
        <f t="shared" si="2"/>
        <v>-79.832632094688194</v>
      </c>
      <c r="N36">
        <f t="shared" si="3"/>
        <v>272.14299345995147</v>
      </c>
    </row>
    <row r="37" spans="1:14" x14ac:dyDescent="0.2">
      <c r="A37" s="1">
        <v>35008</v>
      </c>
      <c r="B37">
        <v>2453</v>
      </c>
      <c r="C37">
        <v>579.70000000000005</v>
      </c>
      <c r="D37">
        <f t="shared" si="0"/>
        <v>2.4529999999999998</v>
      </c>
      <c r="E37">
        <f t="shared" si="0"/>
        <v>0.57969999999999999</v>
      </c>
      <c r="F37">
        <v>0</v>
      </c>
      <c r="G37">
        <v>0</v>
      </c>
      <c r="I37">
        <v>31</v>
      </c>
      <c r="J37">
        <f t="shared" si="4"/>
        <v>138.04000000000002</v>
      </c>
      <c r="K37">
        <f t="shared" si="1"/>
        <v>0.13607149673001265</v>
      </c>
      <c r="L37">
        <f t="shared" si="5"/>
        <v>3.6914915568786455E-14</v>
      </c>
      <c r="M37">
        <f t="shared" si="2"/>
        <v>-75.87168422060266</v>
      </c>
      <c r="N37">
        <f t="shared" si="3"/>
        <v>272.14299346002531</v>
      </c>
    </row>
    <row r="38" spans="1:14" x14ac:dyDescent="0.2">
      <c r="A38" s="1">
        <v>35015</v>
      </c>
      <c r="B38">
        <v>2169</v>
      </c>
      <c r="C38">
        <v>1443.5</v>
      </c>
      <c r="D38">
        <f t="shared" si="0"/>
        <v>2.169</v>
      </c>
      <c r="E38">
        <f t="shared" si="0"/>
        <v>1.4435</v>
      </c>
      <c r="F38">
        <v>0</v>
      </c>
      <c r="G38">
        <v>0</v>
      </c>
      <c r="I38">
        <v>32</v>
      </c>
      <c r="J38">
        <f t="shared" si="4"/>
        <v>140.20900000000003</v>
      </c>
      <c r="K38">
        <f t="shared" si="1"/>
        <v>0.1360714967300467</v>
      </c>
      <c r="L38">
        <f t="shared" si="5"/>
        <v>3.4056091280376677E-14</v>
      </c>
      <c r="M38">
        <f t="shared" si="2"/>
        <v>-67.262354677320715</v>
      </c>
      <c r="N38">
        <f t="shared" si="3"/>
        <v>272.14299346009341</v>
      </c>
    </row>
    <row r="39" spans="1:14" x14ac:dyDescent="0.2">
      <c r="A39" s="1">
        <v>35022</v>
      </c>
      <c r="B39">
        <v>2240</v>
      </c>
      <c r="C39">
        <v>1695.7</v>
      </c>
      <c r="D39">
        <f t="shared" si="0"/>
        <v>2.2400000000000002</v>
      </c>
      <c r="E39">
        <f t="shared" si="0"/>
        <v>1.6957</v>
      </c>
      <c r="F39">
        <v>0</v>
      </c>
      <c r="G39">
        <v>0</v>
      </c>
      <c r="I39">
        <v>33</v>
      </c>
      <c r="J39">
        <f t="shared" si="4"/>
        <v>142.44900000000004</v>
      </c>
      <c r="K39">
        <f t="shared" si="1"/>
        <v>0.13607149673007818</v>
      </c>
      <c r="L39">
        <f t="shared" si="5"/>
        <v>3.1474822748123188E-14</v>
      </c>
      <c r="M39">
        <f t="shared" si="2"/>
        <v>-69.640678120180837</v>
      </c>
      <c r="N39">
        <f t="shared" si="3"/>
        <v>272.14299346015633</v>
      </c>
    </row>
    <row r="40" spans="1:14" x14ac:dyDescent="0.2">
      <c r="A40" s="1">
        <v>35029</v>
      </c>
      <c r="B40">
        <v>2590</v>
      </c>
      <c r="C40">
        <v>2294.5</v>
      </c>
      <c r="D40">
        <f t="shared" si="0"/>
        <v>2.59</v>
      </c>
      <c r="E40">
        <f t="shared" si="0"/>
        <v>2.2945000000000002</v>
      </c>
      <c r="F40">
        <v>0</v>
      </c>
      <c r="G40">
        <v>0</v>
      </c>
      <c r="I40">
        <v>34</v>
      </c>
      <c r="J40">
        <f t="shared" si="4"/>
        <v>145.03900000000004</v>
      </c>
      <c r="K40">
        <f t="shared" si="1"/>
        <v>0.13607149673010735</v>
      </c>
      <c r="L40">
        <f t="shared" si="5"/>
        <v>2.9171109972025988E-14</v>
      </c>
      <c r="M40">
        <f t="shared" si="2"/>
        <v>-80.718897680192896</v>
      </c>
      <c r="N40">
        <f t="shared" si="3"/>
        <v>272.14299346021471</v>
      </c>
    </row>
    <row r="41" spans="1:14" x14ac:dyDescent="0.2">
      <c r="A41" s="1">
        <v>35036</v>
      </c>
      <c r="B41">
        <v>2479</v>
      </c>
      <c r="C41">
        <v>3910</v>
      </c>
      <c r="D41">
        <f t="shared" si="0"/>
        <v>2.4790000000000001</v>
      </c>
      <c r="E41">
        <f t="shared" si="0"/>
        <v>3.91</v>
      </c>
      <c r="F41">
        <v>1</v>
      </c>
      <c r="G41">
        <v>0</v>
      </c>
      <c r="I41">
        <v>35</v>
      </c>
      <c r="J41">
        <f t="shared" si="4"/>
        <v>147.51800000000006</v>
      </c>
      <c r="K41">
        <f t="shared" si="1"/>
        <v>0.13607149673013444</v>
      </c>
      <c r="L41">
        <f t="shared" si="5"/>
        <v>2.708944180085382E-14</v>
      </c>
      <c r="M41">
        <f t="shared" si="2"/>
        <v>-77.443048581727695</v>
      </c>
      <c r="N41">
        <f t="shared" si="3"/>
        <v>272.14299346026888</v>
      </c>
    </row>
    <row r="42" spans="1:14" x14ac:dyDescent="0.2">
      <c r="A42" s="1">
        <v>35043</v>
      </c>
      <c r="B42">
        <v>2978</v>
      </c>
      <c r="C42">
        <v>5397.9</v>
      </c>
      <c r="D42">
        <f t="shared" si="0"/>
        <v>2.9780000000000002</v>
      </c>
      <c r="E42">
        <f t="shared" si="0"/>
        <v>5.3978999999999999</v>
      </c>
      <c r="F42">
        <v>1</v>
      </c>
      <c r="G42">
        <v>0</v>
      </c>
      <c r="I42">
        <v>36</v>
      </c>
      <c r="J42">
        <f t="shared" si="4"/>
        <v>150.49600000000007</v>
      </c>
      <c r="K42">
        <f t="shared" si="1"/>
        <v>0.1360714967301597</v>
      </c>
      <c r="L42">
        <f t="shared" si="5"/>
        <v>2.5257573810222311E-14</v>
      </c>
      <c r="M42">
        <f t="shared" si="2"/>
        <v>-93.240138686570006</v>
      </c>
      <c r="N42">
        <f t="shared" si="3"/>
        <v>272.14299346031942</v>
      </c>
    </row>
    <row r="43" spans="1:14" x14ac:dyDescent="0.2">
      <c r="A43" s="1">
        <v>35050</v>
      </c>
      <c r="B43">
        <v>4167</v>
      </c>
      <c r="C43">
        <v>6417.2</v>
      </c>
      <c r="D43">
        <f t="shared" si="0"/>
        <v>4.1669999999999998</v>
      </c>
      <c r="E43">
        <f t="shared" si="0"/>
        <v>6.4172000000000002</v>
      </c>
      <c r="F43">
        <v>1</v>
      </c>
      <c r="G43">
        <v>0</v>
      </c>
      <c r="I43">
        <v>37</v>
      </c>
      <c r="J43">
        <f t="shared" si="4"/>
        <v>154.66300000000007</v>
      </c>
      <c r="K43">
        <f t="shared" si="1"/>
        <v>0.13607149673018323</v>
      </c>
      <c r="L43">
        <f t="shared" si="5"/>
        <v>2.3536728122053319E-14</v>
      </c>
      <c r="M43">
        <f t="shared" si="2"/>
        <v>-130.7613529672862</v>
      </c>
      <c r="N43">
        <f t="shared" si="3"/>
        <v>272.14299346036648</v>
      </c>
    </row>
    <row r="44" spans="1:14" x14ac:dyDescent="0.2">
      <c r="A44" s="1">
        <v>35057</v>
      </c>
      <c r="B44">
        <v>8225</v>
      </c>
      <c r="C44">
        <v>6418</v>
      </c>
      <c r="D44">
        <f t="shared" si="0"/>
        <v>8.2249999999999996</v>
      </c>
      <c r="E44">
        <f t="shared" si="0"/>
        <v>6.4180000000000001</v>
      </c>
      <c r="F44">
        <v>1</v>
      </c>
      <c r="G44">
        <v>1</v>
      </c>
      <c r="I44">
        <v>38</v>
      </c>
      <c r="J44">
        <f t="shared" si="4"/>
        <v>162.88800000000006</v>
      </c>
      <c r="K44">
        <f t="shared" si="1"/>
        <v>0.13607149673020522</v>
      </c>
      <c r="L44">
        <f t="shared" si="5"/>
        <v>2.19824158875781E-14</v>
      </c>
      <c r="M44">
        <f t="shared" si="2"/>
        <v>-258.66418835813158</v>
      </c>
      <c r="N44">
        <f t="shared" si="3"/>
        <v>272.14299346041042</v>
      </c>
    </row>
    <row r="45" spans="1:14" x14ac:dyDescent="0.2">
      <c r="A45" s="1">
        <v>35064</v>
      </c>
      <c r="B45">
        <v>7502</v>
      </c>
      <c r="C45">
        <v>7969.2</v>
      </c>
      <c r="D45">
        <f t="shared" si="0"/>
        <v>7.5019999999999998</v>
      </c>
      <c r="E45">
        <f t="shared" si="0"/>
        <v>7.9691999999999998</v>
      </c>
      <c r="F45">
        <v>1</v>
      </c>
      <c r="G45">
        <v>0</v>
      </c>
      <c r="I45">
        <v>39</v>
      </c>
      <c r="J45">
        <f t="shared" si="4"/>
        <v>170.39000000000007</v>
      </c>
      <c r="K45">
        <f t="shared" si="1"/>
        <v>0.13607149673022581</v>
      </c>
      <c r="L45">
        <f t="shared" si="5"/>
        <v>2.0594637106796654E-14</v>
      </c>
      <c r="M45">
        <f t="shared" si="2"/>
        <v>-236.41612014859734</v>
      </c>
      <c r="N45">
        <f t="shared" si="3"/>
        <v>272.14299346045163</v>
      </c>
    </row>
    <row r="46" spans="1:14" x14ac:dyDescent="0.2">
      <c r="A46" s="1">
        <v>35071</v>
      </c>
      <c r="B46">
        <v>4967</v>
      </c>
      <c r="C46">
        <v>8870</v>
      </c>
      <c r="D46">
        <f t="shared" si="0"/>
        <v>4.9669999999999996</v>
      </c>
      <c r="E46">
        <f t="shared" si="0"/>
        <v>8.8699999999999992</v>
      </c>
      <c r="F46">
        <v>0</v>
      </c>
      <c r="G46">
        <v>0</v>
      </c>
      <c r="I46">
        <v>40</v>
      </c>
      <c r="J46">
        <f t="shared" si="4"/>
        <v>175.35700000000008</v>
      </c>
      <c r="K46">
        <f t="shared" si="1"/>
        <v>0.13607149673024513</v>
      </c>
      <c r="L46">
        <f t="shared" si="5"/>
        <v>1.9317880628477724E-14</v>
      </c>
      <c r="M46">
        <f t="shared" si="2"/>
        <v>-156.84666075838757</v>
      </c>
      <c r="N46">
        <f t="shared" si="3"/>
        <v>272.14299346049023</v>
      </c>
    </row>
    <row r="47" spans="1:14" x14ac:dyDescent="0.2">
      <c r="A47" s="1">
        <v>35078</v>
      </c>
      <c r="B47">
        <v>4283</v>
      </c>
      <c r="C47">
        <v>9017.9</v>
      </c>
      <c r="D47">
        <f t="shared" si="0"/>
        <v>4.2830000000000004</v>
      </c>
      <c r="E47">
        <f t="shared" si="0"/>
        <v>9.0178999999999991</v>
      </c>
      <c r="F47">
        <v>0</v>
      </c>
      <c r="G47">
        <v>0</v>
      </c>
      <c r="I47">
        <v>41</v>
      </c>
      <c r="J47">
        <f t="shared" si="4"/>
        <v>179.64000000000007</v>
      </c>
      <c r="K47">
        <f t="shared" si="1"/>
        <v>0.13607149673026328</v>
      </c>
      <c r="L47">
        <f t="shared" si="5"/>
        <v>1.8152146452621309E-14</v>
      </c>
      <c r="M47">
        <f t="shared" si="2"/>
        <v>-135.51406680231233</v>
      </c>
      <c r="N47">
        <f t="shared" si="3"/>
        <v>272.14299346052655</v>
      </c>
    </row>
    <row r="48" spans="1:14" x14ac:dyDescent="0.2">
      <c r="A48" s="1">
        <v>35085</v>
      </c>
      <c r="B48">
        <v>4694</v>
      </c>
      <c r="C48">
        <v>8945.7999999999993</v>
      </c>
      <c r="D48">
        <f t="shared" si="0"/>
        <v>4.694</v>
      </c>
      <c r="E48">
        <f t="shared" si="0"/>
        <v>8.9457999999999984</v>
      </c>
      <c r="F48">
        <v>0</v>
      </c>
      <c r="G48">
        <v>0</v>
      </c>
      <c r="I48">
        <v>42</v>
      </c>
      <c r="J48">
        <f t="shared" si="4"/>
        <v>184.33400000000006</v>
      </c>
      <c r="K48">
        <f t="shared" si="1"/>
        <v>0.13607149673028032</v>
      </c>
      <c r="L48">
        <f t="shared" si="5"/>
        <v>1.7041923427996153E-14</v>
      </c>
      <c r="M48">
        <f t="shared" si="2"/>
        <v>-148.81435141243841</v>
      </c>
      <c r="N48">
        <f t="shared" si="3"/>
        <v>272.14299346056066</v>
      </c>
    </row>
    <row r="49" spans="1:14" x14ac:dyDescent="0.2">
      <c r="A49" s="1">
        <v>35092</v>
      </c>
      <c r="B49">
        <v>5030</v>
      </c>
      <c r="C49">
        <v>9594.4</v>
      </c>
      <c r="D49">
        <f t="shared" si="0"/>
        <v>5.03</v>
      </c>
      <c r="E49">
        <f t="shared" si="0"/>
        <v>9.5944000000000003</v>
      </c>
      <c r="F49">
        <v>0</v>
      </c>
      <c r="G49">
        <v>0</v>
      </c>
      <c r="I49">
        <v>43</v>
      </c>
      <c r="J49">
        <f t="shared" si="4"/>
        <v>189.36400000000006</v>
      </c>
      <c r="K49">
        <f t="shared" si="1"/>
        <v>0.13607149673029642</v>
      </c>
      <c r="L49">
        <f t="shared" si="5"/>
        <v>1.609823385706477E-14</v>
      </c>
      <c r="M49">
        <f t="shared" si="2"/>
        <v>-159.75313614110033</v>
      </c>
      <c r="N49">
        <f t="shared" si="3"/>
        <v>272.14299346059283</v>
      </c>
    </row>
    <row r="50" spans="1:14" x14ac:dyDescent="0.2">
      <c r="A50" s="1">
        <v>35099</v>
      </c>
      <c r="B50">
        <v>5580</v>
      </c>
      <c r="C50">
        <v>9960.7000000000007</v>
      </c>
      <c r="D50">
        <f t="shared" si="0"/>
        <v>5.58</v>
      </c>
      <c r="E50">
        <f t="shared" si="0"/>
        <v>9.960700000000001</v>
      </c>
      <c r="F50">
        <v>0</v>
      </c>
      <c r="G50">
        <v>0</v>
      </c>
      <c r="I50">
        <v>44</v>
      </c>
      <c r="J50">
        <f t="shared" si="4"/>
        <v>194.94400000000007</v>
      </c>
      <c r="K50">
        <f t="shared" si="1"/>
        <v>0.13607149673031158</v>
      </c>
      <c r="L50">
        <f t="shared" si="5"/>
        <v>1.5154544286133387E-14</v>
      </c>
      <c r="M50">
        <f t="shared" si="2"/>
        <v>-177.55825582919064</v>
      </c>
      <c r="N50">
        <f t="shared" si="3"/>
        <v>272.14299346062313</v>
      </c>
    </row>
    <row r="51" spans="1:14" x14ac:dyDescent="0.2">
      <c r="A51" s="1">
        <v>35106</v>
      </c>
      <c r="B51">
        <v>6933</v>
      </c>
      <c r="C51">
        <v>10371.700000000001</v>
      </c>
      <c r="D51">
        <f t="shared" si="0"/>
        <v>6.9329999999999998</v>
      </c>
      <c r="E51">
        <f t="shared" si="0"/>
        <v>10.371700000000001</v>
      </c>
      <c r="F51">
        <v>0</v>
      </c>
      <c r="G51">
        <v>0</v>
      </c>
      <c r="I51">
        <v>45</v>
      </c>
      <c r="J51">
        <f t="shared" si="4"/>
        <v>201.87700000000007</v>
      </c>
      <c r="K51">
        <f t="shared" si="1"/>
        <v>0.1360714967303259</v>
      </c>
      <c r="L51">
        <f t="shared" si="5"/>
        <v>1.4321877017664519E-14</v>
      </c>
      <c r="M51">
        <f t="shared" si="2"/>
        <v>-221.00315895013185</v>
      </c>
      <c r="N51">
        <f t="shared" si="3"/>
        <v>272.14299346065178</v>
      </c>
    </row>
    <row r="52" spans="1:14" x14ac:dyDescent="0.2">
      <c r="A52" s="1">
        <v>35113</v>
      </c>
      <c r="B52">
        <v>8967</v>
      </c>
      <c r="C52">
        <v>9660.7000000000007</v>
      </c>
      <c r="D52">
        <f t="shared" si="0"/>
        <v>8.9670000000000005</v>
      </c>
      <c r="E52">
        <f t="shared" si="0"/>
        <v>9.6607000000000003</v>
      </c>
      <c r="F52">
        <v>0</v>
      </c>
      <c r="G52">
        <v>0</v>
      </c>
      <c r="I52">
        <v>46</v>
      </c>
      <c r="J52">
        <f t="shared" si="4"/>
        <v>210.84400000000008</v>
      </c>
      <c r="K52">
        <f t="shared" si="1"/>
        <v>0.13607149673033944</v>
      </c>
      <c r="L52">
        <f t="shared" si="5"/>
        <v>1.354472090042691E-14</v>
      </c>
      <c r="M52">
        <f t="shared" si="2"/>
        <v>-286.34123400017148</v>
      </c>
      <c r="N52">
        <f t="shared" si="3"/>
        <v>272.14299346067889</v>
      </c>
    </row>
    <row r="53" spans="1:14" x14ac:dyDescent="0.2">
      <c r="A53" s="1">
        <v>35120</v>
      </c>
      <c r="B53">
        <v>9443</v>
      </c>
      <c r="C53">
        <v>10335.700000000001</v>
      </c>
      <c r="D53">
        <f t="shared" si="0"/>
        <v>9.4429999999999996</v>
      </c>
      <c r="E53">
        <f t="shared" si="0"/>
        <v>10.335700000000001</v>
      </c>
      <c r="F53">
        <v>0</v>
      </c>
      <c r="G53">
        <v>0</v>
      </c>
      <c r="I53">
        <v>47</v>
      </c>
      <c r="J53">
        <f t="shared" si="4"/>
        <v>220.28700000000009</v>
      </c>
      <c r="K53">
        <f t="shared" si="1"/>
        <v>0.13607149673035226</v>
      </c>
      <c r="L53">
        <f t="shared" si="5"/>
        <v>1.2823075934420558E-14</v>
      </c>
      <c r="M53">
        <f t="shared" si="2"/>
        <v>-302.05824616503111</v>
      </c>
      <c r="N53">
        <f t="shared" si="3"/>
        <v>272.14299346070453</v>
      </c>
    </row>
    <row r="54" spans="1:14" x14ac:dyDescent="0.2">
      <c r="A54" s="1">
        <v>35127</v>
      </c>
      <c r="B54">
        <v>9011</v>
      </c>
      <c r="C54">
        <v>8846.4</v>
      </c>
      <c r="D54">
        <f t="shared" si="0"/>
        <v>9.0109999999999992</v>
      </c>
      <c r="E54">
        <f t="shared" si="0"/>
        <v>8.8463999999999992</v>
      </c>
      <c r="F54">
        <v>0</v>
      </c>
      <c r="G54">
        <v>0</v>
      </c>
      <c r="I54">
        <v>48</v>
      </c>
      <c r="J54">
        <f t="shared" si="4"/>
        <v>229.29800000000009</v>
      </c>
      <c r="K54">
        <f t="shared" si="1"/>
        <v>0.13607149673036445</v>
      </c>
      <c r="L54">
        <f t="shared" si="5"/>
        <v>1.2184697695261093E-14</v>
      </c>
      <c r="M54">
        <f t="shared" si="2"/>
        <v>-288.69978421019135</v>
      </c>
      <c r="N54">
        <f t="shared" si="3"/>
        <v>272.14299346072892</v>
      </c>
    </row>
    <row r="55" spans="1:14" x14ac:dyDescent="0.2">
      <c r="A55" s="1">
        <v>35134</v>
      </c>
      <c r="B55">
        <v>10025</v>
      </c>
      <c r="C55">
        <v>8282.4</v>
      </c>
      <c r="D55">
        <f t="shared" si="0"/>
        <v>10.025</v>
      </c>
      <c r="E55">
        <f t="shared" si="0"/>
        <v>8.2823999999999991</v>
      </c>
      <c r="F55">
        <v>0</v>
      </c>
      <c r="G55">
        <v>0</v>
      </c>
      <c r="I55">
        <v>49</v>
      </c>
      <c r="J55">
        <f t="shared" si="4"/>
        <v>239.32300000000009</v>
      </c>
      <c r="K55">
        <f t="shared" si="1"/>
        <v>0.136071496730376</v>
      </c>
      <c r="L55">
        <f t="shared" si="5"/>
        <v>1.1546319456101628E-14</v>
      </c>
      <c r="M55">
        <f t="shared" si="2"/>
        <v>-321.72640694712072</v>
      </c>
      <c r="N55">
        <f t="shared" si="3"/>
        <v>272.142993460752</v>
      </c>
    </row>
    <row r="56" spans="1:14" x14ac:dyDescent="0.2">
      <c r="A56" s="1">
        <v>35141</v>
      </c>
      <c r="B56">
        <v>10601</v>
      </c>
      <c r="C56">
        <v>8033.3</v>
      </c>
      <c r="D56">
        <f t="shared" si="0"/>
        <v>10.601000000000001</v>
      </c>
      <c r="E56">
        <f t="shared" si="0"/>
        <v>8.0333000000000006</v>
      </c>
      <c r="F56">
        <v>0</v>
      </c>
      <c r="G56">
        <v>0</v>
      </c>
      <c r="I56">
        <v>50</v>
      </c>
      <c r="J56">
        <f t="shared" si="4"/>
        <v>249.92400000000009</v>
      </c>
      <c r="K56">
        <f t="shared" si="1"/>
        <v>0.13607149673038699</v>
      </c>
      <c r="L56">
        <f t="shared" si="5"/>
        <v>1.099120794378905E-14</v>
      </c>
      <c r="M56">
        <f t="shared" si="2"/>
        <v>-340.73395730787024</v>
      </c>
      <c r="N56">
        <f t="shared" si="3"/>
        <v>272.14299346077399</v>
      </c>
    </row>
    <row r="57" spans="1:14" x14ac:dyDescent="0.2">
      <c r="A57" s="1">
        <v>35148</v>
      </c>
      <c r="B57">
        <v>11083</v>
      </c>
      <c r="C57">
        <v>6769.2</v>
      </c>
      <c r="D57">
        <f t="shared" si="0"/>
        <v>11.083</v>
      </c>
      <c r="E57">
        <f t="shared" si="0"/>
        <v>6.7691999999999997</v>
      </c>
      <c r="F57">
        <v>0</v>
      </c>
      <c r="G57">
        <v>0</v>
      </c>
      <c r="I57">
        <v>51</v>
      </c>
      <c r="J57">
        <f t="shared" si="4"/>
        <v>261.00700000000012</v>
      </c>
      <c r="K57">
        <f t="shared" si="1"/>
        <v>0.13607149673039742</v>
      </c>
      <c r="L57">
        <f t="shared" si="5"/>
        <v>1.0436096431476471E-14</v>
      </c>
      <c r="M57">
        <f t="shared" si="2"/>
        <v>-356.80062464183288</v>
      </c>
      <c r="N57">
        <f t="shared" si="3"/>
        <v>272.14299346079486</v>
      </c>
    </row>
    <row r="58" spans="1:14" x14ac:dyDescent="0.2">
      <c r="A58" s="1">
        <v>35155</v>
      </c>
      <c r="B58">
        <v>11136</v>
      </c>
      <c r="C58">
        <v>5454</v>
      </c>
      <c r="D58">
        <f t="shared" si="0"/>
        <v>11.135999999999999</v>
      </c>
      <c r="E58">
        <f t="shared" si="0"/>
        <v>5.4539999999999997</v>
      </c>
      <c r="F58">
        <v>0</v>
      </c>
      <c r="G58">
        <v>0</v>
      </c>
      <c r="I58">
        <v>52</v>
      </c>
      <c r="J58">
        <f t="shared" si="4"/>
        <v>272.14300000000014</v>
      </c>
      <c r="K58">
        <f t="shared" si="1"/>
        <v>0.13607149673040733</v>
      </c>
      <c r="L58">
        <f t="shared" si="5"/>
        <v>9.9087404947795221E-15</v>
      </c>
      <c r="M58">
        <f t="shared" si="2"/>
        <v>-359.08431948345725</v>
      </c>
      <c r="N58">
        <f t="shared" si="3"/>
        <v>272.14299346081464</v>
      </c>
    </row>
    <row r="59" spans="1:14" x14ac:dyDescent="0.2">
      <c r="I59" s="3" t="s">
        <v>11</v>
      </c>
      <c r="M59">
        <f>(B2-J58)*LN(1-K58)</f>
        <v>-252.72546103246461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M9" sqref="M9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4.85546875" bestFit="1" customWidth="1"/>
    <col min="9" max="9" width="11" bestFit="1" customWidth="1"/>
    <col min="15" max="15" width="9.85546875" customWidth="1"/>
    <col min="16" max="16" width="10.28515625" customWidth="1"/>
  </cols>
  <sheetData>
    <row r="1" spans="1:17" x14ac:dyDescent="0.2">
      <c r="A1" s="2" t="s">
        <v>12</v>
      </c>
      <c r="B1">
        <v>2000000</v>
      </c>
      <c r="I1" s="2" t="s">
        <v>14</v>
      </c>
      <c r="J1">
        <v>1</v>
      </c>
    </row>
    <row r="2" spans="1:17" x14ac:dyDescent="0.2">
      <c r="A2" s="2" t="s">
        <v>13</v>
      </c>
      <c r="B2">
        <f>B1/1000</f>
        <v>2000</v>
      </c>
      <c r="I2" s="2" t="s">
        <v>15</v>
      </c>
      <c r="J2">
        <v>1</v>
      </c>
    </row>
    <row r="3" spans="1:17" x14ac:dyDescent="0.2">
      <c r="I3" s="2" t="s">
        <v>4</v>
      </c>
      <c r="J3">
        <v>0.5</v>
      </c>
    </row>
    <row r="4" spans="1:17" x14ac:dyDescent="0.2">
      <c r="I4" s="2" t="s">
        <v>17</v>
      </c>
      <c r="J4">
        <v>1</v>
      </c>
    </row>
    <row r="5" spans="1:17" x14ac:dyDescent="0.2">
      <c r="I5" s="2" t="s">
        <v>23</v>
      </c>
      <c r="J5">
        <v>1</v>
      </c>
    </row>
    <row r="6" spans="1:17" x14ac:dyDescent="0.2">
      <c r="I6" s="2" t="s">
        <v>24</v>
      </c>
      <c r="J6">
        <v>1</v>
      </c>
    </row>
    <row r="7" spans="1:17" x14ac:dyDescent="0.2">
      <c r="M7">
        <f>SUM(M9:M61)</f>
        <v>-5424.6640420288704</v>
      </c>
    </row>
    <row r="8" spans="1:17" x14ac:dyDescent="0.2">
      <c r="A8" t="s">
        <v>1</v>
      </c>
      <c r="B8" t="s">
        <v>2</v>
      </c>
      <c r="C8" t="s">
        <v>0</v>
      </c>
      <c r="D8" s="2" t="s">
        <v>9</v>
      </c>
      <c r="E8" s="2" t="s">
        <v>10</v>
      </c>
      <c r="F8" s="2" t="s">
        <v>21</v>
      </c>
      <c r="G8" s="2" t="s">
        <v>22</v>
      </c>
      <c r="I8" s="2" t="s">
        <v>1</v>
      </c>
      <c r="J8" s="2" t="s">
        <v>3</v>
      </c>
      <c r="K8" s="2" t="s">
        <v>6</v>
      </c>
      <c r="L8" s="2" t="s">
        <v>16</v>
      </c>
      <c r="M8" s="2" t="s">
        <v>7</v>
      </c>
      <c r="N8" s="2" t="s">
        <v>8</v>
      </c>
      <c r="P8" s="2" t="s">
        <v>18</v>
      </c>
      <c r="Q8" s="2" t="s">
        <v>19</v>
      </c>
    </row>
    <row r="9" spans="1:17" x14ac:dyDescent="0.2">
      <c r="A9" s="1">
        <v>34798</v>
      </c>
      <c r="B9">
        <v>5250</v>
      </c>
      <c r="C9">
        <v>1709.8</v>
      </c>
      <c r="D9">
        <f>B9/1000</f>
        <v>5.25</v>
      </c>
      <c r="E9">
        <f>C9/1000</f>
        <v>1.7098</v>
      </c>
      <c r="F9">
        <v>0</v>
      </c>
      <c r="G9">
        <v>0</v>
      </c>
      <c r="I9">
        <v>1</v>
      </c>
      <c r="J9">
        <f>D9</f>
        <v>5.25</v>
      </c>
      <c r="K9">
        <f>(1-($J$2/($J$2+Q9))^$J$1)*$J$3</f>
        <v>0.42340517075851875</v>
      </c>
      <c r="L9">
        <f>K9</f>
        <v>0.42340517075851875</v>
      </c>
      <c r="M9">
        <f>D9*LN(L9)</f>
        <v>-4.5119849664170673</v>
      </c>
      <c r="N9">
        <f>$B$2*K9</f>
        <v>846.8103415170375</v>
      </c>
      <c r="P9">
        <f t="array" ref="P9">EXP(SUMPRODUCT(TRANSPOSE(J$4:J$6),E9:G9))</f>
        <v>5.5278557959003374</v>
      </c>
      <c r="Q9">
        <f>P9</f>
        <v>5.5278557959003374</v>
      </c>
    </row>
    <row r="10" spans="1:17" x14ac:dyDescent="0.2">
      <c r="A10" s="1">
        <v>34805</v>
      </c>
      <c r="B10">
        <v>5482</v>
      </c>
      <c r="C10">
        <v>2748</v>
      </c>
      <c r="D10">
        <f t="shared" ref="D10:E60" si="0">B10/1000</f>
        <v>5.4820000000000002</v>
      </c>
      <c r="E10">
        <f t="shared" si="0"/>
        <v>2.7480000000000002</v>
      </c>
      <c r="F10">
        <v>0</v>
      </c>
      <c r="G10">
        <v>0</v>
      </c>
      <c r="I10">
        <v>2</v>
      </c>
      <c r="J10">
        <f>D10+J9</f>
        <v>10.731999999999999</v>
      </c>
      <c r="K10">
        <f t="shared" ref="K10:K60" si="1">(1-($J$2/($J$2+Q10))^$J$1)*$J$3</f>
        <v>0.47741565913209405</v>
      </c>
      <c r="L10">
        <f>K10-K9</f>
        <v>5.4010488373575305E-2</v>
      </c>
      <c r="M10">
        <f t="shared" ref="M10:M60" si="2">D10*LN(L10)</f>
        <v>-15.999639235358416</v>
      </c>
      <c r="N10">
        <f t="shared" ref="N10:N60" si="3">$B$2*K10</f>
        <v>954.8313182641881</v>
      </c>
      <c r="P10">
        <f t="array" ref="P10">EXP(SUMPRODUCT(TRANSPOSE(J$4:J$6),E10:G10))</f>
        <v>15.611377884837148</v>
      </c>
      <c r="Q10">
        <f>P10+Q9</f>
        <v>21.139233680737487</v>
      </c>
    </row>
    <row r="11" spans="1:17" x14ac:dyDescent="0.2">
      <c r="A11" s="1">
        <v>34812</v>
      </c>
      <c r="B11">
        <v>4980</v>
      </c>
      <c r="C11">
        <v>4595.8999999999996</v>
      </c>
      <c r="D11">
        <f t="shared" si="0"/>
        <v>4.9800000000000004</v>
      </c>
      <c r="E11">
        <f t="shared" si="0"/>
        <v>4.5958999999999994</v>
      </c>
      <c r="F11">
        <v>0</v>
      </c>
      <c r="G11">
        <v>0</v>
      </c>
      <c r="I11">
        <v>3</v>
      </c>
      <c r="J11">
        <f t="shared" ref="J11:J60" si="4">D11+J10</f>
        <v>15.712</v>
      </c>
      <c r="K11">
        <f t="shared" si="1"/>
        <v>0.49587514896439239</v>
      </c>
      <c r="L11">
        <f t="shared" ref="L11:L60" si="5">K11-K10</f>
        <v>1.8459489832298337E-2</v>
      </c>
      <c r="M11">
        <f t="shared" si="2"/>
        <v>-19.881039899647455</v>
      </c>
      <c r="N11">
        <f t="shared" si="3"/>
        <v>991.75029792878479</v>
      </c>
      <c r="P11">
        <f t="array" ref="P11">EXP(SUMPRODUCT(TRANSPOSE(J$4:J$6),E11:G11))</f>
        <v>99.077264971885413</v>
      </c>
      <c r="Q11">
        <f t="shared" ref="Q11:Q60" si="6">P11+Q10</f>
        <v>120.2164986526229</v>
      </c>
    </row>
    <row r="12" spans="1:17" x14ac:dyDescent="0.2">
      <c r="A12" s="1">
        <v>34819</v>
      </c>
      <c r="B12">
        <v>5517</v>
      </c>
      <c r="C12">
        <v>6801.8</v>
      </c>
      <c r="D12">
        <f t="shared" si="0"/>
        <v>5.5170000000000003</v>
      </c>
      <c r="E12">
        <f t="shared" si="0"/>
        <v>6.8018000000000001</v>
      </c>
      <c r="F12">
        <v>0</v>
      </c>
      <c r="G12">
        <v>0</v>
      </c>
      <c r="I12">
        <v>4</v>
      </c>
      <c r="J12">
        <f t="shared" si="4"/>
        <v>21.228999999999999</v>
      </c>
      <c r="K12">
        <f t="shared" si="1"/>
        <v>0.49951013115914777</v>
      </c>
      <c r="L12">
        <f t="shared" si="5"/>
        <v>3.6349821947553873E-3</v>
      </c>
      <c r="M12">
        <f t="shared" si="2"/>
        <v>-30.989822432709651</v>
      </c>
      <c r="N12">
        <f t="shared" si="3"/>
        <v>999.02026231829552</v>
      </c>
      <c r="P12">
        <f t="array" ref="P12">EXP(SUMPRODUCT(TRANSPOSE(J$4:J$6),E12:G12))</f>
        <v>899.46487216110143</v>
      </c>
      <c r="Q12">
        <f>P12+Q11</f>
        <v>1019.6813708137244</v>
      </c>
    </row>
    <row r="13" spans="1:17" x14ac:dyDescent="0.2">
      <c r="A13" s="1">
        <v>34826</v>
      </c>
      <c r="B13">
        <v>6563</v>
      </c>
      <c r="C13">
        <v>8056.5</v>
      </c>
      <c r="D13">
        <f t="shared" si="0"/>
        <v>6.5629999999999997</v>
      </c>
      <c r="E13">
        <f t="shared" si="0"/>
        <v>8.0564999999999998</v>
      </c>
      <c r="F13">
        <v>0</v>
      </c>
      <c r="G13">
        <v>0</v>
      </c>
      <c r="I13">
        <v>5</v>
      </c>
      <c r="J13">
        <f t="shared" si="4"/>
        <v>27.791999999999998</v>
      </c>
      <c r="K13">
        <f t="shared" si="1"/>
        <v>0.49988023700678158</v>
      </c>
      <c r="L13">
        <f t="shared" si="5"/>
        <v>3.7010584763380594E-4</v>
      </c>
      <c r="M13">
        <f t="shared" si="2"/>
        <v>-51.858998326254166</v>
      </c>
      <c r="N13">
        <f t="shared" si="3"/>
        <v>999.76047401356311</v>
      </c>
      <c r="P13">
        <f t="array" ref="P13">EXP(SUMPRODUCT(TRANSPOSE(J$4:J$6),E13:G13))</f>
        <v>3154.2309836901595</v>
      </c>
      <c r="Q13">
        <f t="shared" si="6"/>
        <v>4173.9123545038838</v>
      </c>
    </row>
    <row r="14" spans="1:17" x14ac:dyDescent="0.2">
      <c r="A14" s="1">
        <v>34833</v>
      </c>
      <c r="B14">
        <v>6555</v>
      </c>
      <c r="C14">
        <v>9496.5</v>
      </c>
      <c r="D14">
        <f t="shared" si="0"/>
        <v>6.5549999999999997</v>
      </c>
      <c r="E14">
        <f t="shared" si="0"/>
        <v>9.4964999999999993</v>
      </c>
      <c r="F14">
        <v>0</v>
      </c>
      <c r="G14">
        <v>0</v>
      </c>
      <c r="I14">
        <v>6</v>
      </c>
      <c r="J14">
        <f t="shared" si="4"/>
        <v>34.346999999999994</v>
      </c>
      <c r="K14">
        <f t="shared" si="1"/>
        <v>0.49997140890381481</v>
      </c>
      <c r="L14">
        <f t="shared" si="5"/>
        <v>9.1171897033226479E-5</v>
      </c>
      <c r="M14">
        <f t="shared" si="2"/>
        <v>-60.979617069108073</v>
      </c>
      <c r="N14">
        <f t="shared" si="3"/>
        <v>999.94281780762958</v>
      </c>
      <c r="P14">
        <f t="array" ref="P14">EXP(SUMPRODUCT(TRANSPOSE(J$4:J$6),E14:G14))</f>
        <v>13313.049518701971</v>
      </c>
      <c r="Q14">
        <f t="shared" si="6"/>
        <v>17486.961873205855</v>
      </c>
    </row>
    <row r="15" spans="1:17" x14ac:dyDescent="0.2">
      <c r="A15" s="1">
        <v>34840</v>
      </c>
      <c r="B15">
        <v>6413</v>
      </c>
      <c r="C15">
        <v>9218.1</v>
      </c>
      <c r="D15">
        <f t="shared" si="0"/>
        <v>6.4130000000000003</v>
      </c>
      <c r="E15">
        <f t="shared" si="0"/>
        <v>9.2180999999999997</v>
      </c>
      <c r="F15">
        <v>0</v>
      </c>
      <c r="G15">
        <v>0</v>
      </c>
      <c r="I15">
        <v>7</v>
      </c>
      <c r="J15">
        <f t="shared" si="4"/>
        <v>40.759999999999991</v>
      </c>
      <c r="K15">
        <f t="shared" si="1"/>
        <v>0.49998186162158081</v>
      </c>
      <c r="L15">
        <f t="shared" si="5"/>
        <v>1.0452717766007424E-5</v>
      </c>
      <c r="M15">
        <f t="shared" si="2"/>
        <v>-73.548443087433682</v>
      </c>
      <c r="N15">
        <f t="shared" si="3"/>
        <v>999.96372324316167</v>
      </c>
      <c r="P15">
        <f t="array" ref="P15">EXP(SUMPRODUCT(TRANSPOSE(J$4:J$6),E15:G15))</f>
        <v>10077.898119588768</v>
      </c>
      <c r="Q15">
        <f t="shared" si="6"/>
        <v>27564.859992794623</v>
      </c>
    </row>
    <row r="16" spans="1:17" x14ac:dyDescent="0.2">
      <c r="A16" s="1">
        <v>34847</v>
      </c>
      <c r="B16">
        <v>6531</v>
      </c>
      <c r="C16">
        <v>8893.4</v>
      </c>
      <c r="D16">
        <f t="shared" si="0"/>
        <v>6.5309999999999997</v>
      </c>
      <c r="E16">
        <f t="shared" si="0"/>
        <v>8.8933999999999997</v>
      </c>
      <c r="F16">
        <v>0</v>
      </c>
      <c r="G16">
        <v>0</v>
      </c>
      <c r="I16">
        <v>8</v>
      </c>
      <c r="J16">
        <f t="shared" si="4"/>
        <v>47.29099999999999</v>
      </c>
      <c r="K16">
        <f t="shared" si="1"/>
        <v>0.49998565263378886</v>
      </c>
      <c r="L16">
        <f t="shared" si="5"/>
        <v>3.7910122080431208E-6</v>
      </c>
      <c r="M16">
        <f t="shared" si="2"/>
        <v>-81.525672960111095</v>
      </c>
      <c r="N16">
        <f t="shared" si="3"/>
        <v>999.97130526757769</v>
      </c>
      <c r="P16">
        <f t="array" ref="P16">EXP(SUMPRODUCT(TRANSPOSE(J$4:J$6),E16:G16))</f>
        <v>7283.7418534413118</v>
      </c>
      <c r="Q16">
        <f t="shared" si="6"/>
        <v>34848.601846235935</v>
      </c>
    </row>
    <row r="17" spans="1:17" x14ac:dyDescent="0.2">
      <c r="A17" s="1">
        <v>34854</v>
      </c>
      <c r="B17">
        <v>6875</v>
      </c>
      <c r="C17">
        <v>8178.5</v>
      </c>
      <c r="D17">
        <f t="shared" si="0"/>
        <v>6.875</v>
      </c>
      <c r="E17">
        <f t="shared" si="0"/>
        <v>8.1784999999999997</v>
      </c>
      <c r="F17">
        <v>0</v>
      </c>
      <c r="G17">
        <v>0</v>
      </c>
      <c r="I17">
        <v>9</v>
      </c>
      <c r="J17">
        <f t="shared" si="4"/>
        <v>54.16599999999999</v>
      </c>
      <c r="K17">
        <f t="shared" si="1"/>
        <v>0.49998698360960747</v>
      </c>
      <c r="L17">
        <f t="shared" si="5"/>
        <v>1.3309758186141885E-6</v>
      </c>
      <c r="M17">
        <f t="shared" si="2"/>
        <v>-93.015987532527149</v>
      </c>
      <c r="N17">
        <f t="shared" si="3"/>
        <v>999.97396721921496</v>
      </c>
      <c r="P17">
        <f t="array" ref="P17">EXP(SUMPRODUCT(TRANSPOSE(J$4:J$6),E17:G17))</f>
        <v>3563.5053917865266</v>
      </c>
      <c r="Q17">
        <f t="shared" si="6"/>
        <v>38412.107238022465</v>
      </c>
    </row>
    <row r="18" spans="1:17" x14ac:dyDescent="0.2">
      <c r="A18" s="1">
        <v>34861</v>
      </c>
      <c r="B18">
        <v>7565</v>
      </c>
      <c r="C18">
        <v>6640</v>
      </c>
      <c r="D18">
        <f t="shared" si="0"/>
        <v>7.5650000000000004</v>
      </c>
      <c r="E18">
        <f t="shared" si="0"/>
        <v>6.64</v>
      </c>
      <c r="F18">
        <v>0</v>
      </c>
      <c r="G18">
        <v>0</v>
      </c>
      <c r="I18">
        <v>10</v>
      </c>
      <c r="J18">
        <f t="shared" si="4"/>
        <v>61.730999999999987</v>
      </c>
      <c r="K18">
        <f t="shared" si="1"/>
        <v>0.49998723780134036</v>
      </c>
      <c r="L18">
        <f t="shared" si="5"/>
        <v>2.5419173288465657E-7</v>
      </c>
      <c r="M18">
        <f t="shared" si="2"/>
        <v>-114.87586401112894</v>
      </c>
      <c r="N18">
        <f t="shared" si="3"/>
        <v>999.97447560268074</v>
      </c>
      <c r="P18">
        <f t="array" ref="P18">EXP(SUMPRODUCT(TRANSPOSE(J$4:J$6),E18:G18))</f>
        <v>765.09499302003769</v>
      </c>
      <c r="Q18">
        <f t="shared" si="6"/>
        <v>39177.202231042502</v>
      </c>
    </row>
    <row r="19" spans="1:17" x14ac:dyDescent="0.2">
      <c r="A19" s="1">
        <v>34868</v>
      </c>
      <c r="B19">
        <v>7895</v>
      </c>
      <c r="C19">
        <v>5184.8</v>
      </c>
      <c r="D19">
        <f t="shared" si="0"/>
        <v>7.8949999999999996</v>
      </c>
      <c r="E19">
        <f t="shared" si="0"/>
        <v>5.1848000000000001</v>
      </c>
      <c r="F19">
        <v>0</v>
      </c>
      <c r="G19">
        <v>0</v>
      </c>
      <c r="I19">
        <v>11</v>
      </c>
      <c r="J19">
        <f t="shared" si="4"/>
        <v>69.625999999999991</v>
      </c>
      <c r="K19">
        <f t="shared" si="1"/>
        <v>0.49998729569572115</v>
      </c>
      <c r="L19">
        <f t="shared" si="5"/>
        <v>5.7894380789402788E-8</v>
      </c>
      <c r="M19">
        <f t="shared" si="2"/>
        <v>-131.56737628050081</v>
      </c>
      <c r="N19">
        <f t="shared" si="3"/>
        <v>999.97459139144235</v>
      </c>
      <c r="P19">
        <f t="array" ref="P19">EXP(SUMPRODUCT(TRANSPOSE(J$4:J$6),E19:G19))</f>
        <v>178.53773867109865</v>
      </c>
      <c r="Q19">
        <f t="shared" si="6"/>
        <v>39355.739969713599</v>
      </c>
    </row>
    <row r="20" spans="1:17" x14ac:dyDescent="0.2">
      <c r="A20" s="1">
        <v>34875</v>
      </c>
      <c r="B20">
        <v>7538</v>
      </c>
      <c r="C20">
        <v>3885.7</v>
      </c>
      <c r="D20">
        <f t="shared" si="0"/>
        <v>7.5380000000000003</v>
      </c>
      <c r="E20">
        <f t="shared" si="0"/>
        <v>3.8856999999999999</v>
      </c>
      <c r="F20">
        <v>0</v>
      </c>
      <c r="G20">
        <v>0</v>
      </c>
      <c r="I20">
        <v>12</v>
      </c>
      <c r="J20">
        <f t="shared" si="4"/>
        <v>77.163999999999987</v>
      </c>
      <c r="K20">
        <f t="shared" si="1"/>
        <v>0.49998731139691815</v>
      </c>
      <c r="L20">
        <f t="shared" si="5"/>
        <v>1.5701197009221346E-8</v>
      </c>
      <c r="M20">
        <f t="shared" si="2"/>
        <v>-135.45430873417197</v>
      </c>
      <c r="N20">
        <f t="shared" si="3"/>
        <v>999.97462279383626</v>
      </c>
      <c r="P20">
        <f t="array" ref="P20">EXP(SUMPRODUCT(TRANSPOSE(J$4:J$6),E20:G20))</f>
        <v>48.701021245395573</v>
      </c>
      <c r="Q20">
        <f t="shared" si="6"/>
        <v>39404.440990958996</v>
      </c>
    </row>
    <row r="21" spans="1:17" x14ac:dyDescent="0.2">
      <c r="A21" s="1">
        <v>34882</v>
      </c>
      <c r="B21">
        <v>5296</v>
      </c>
      <c r="C21">
        <v>2590.5</v>
      </c>
      <c r="D21">
        <f t="shared" si="0"/>
        <v>5.2960000000000003</v>
      </c>
      <c r="E21">
        <f t="shared" si="0"/>
        <v>2.5905</v>
      </c>
      <c r="F21">
        <v>0</v>
      </c>
      <c r="G21">
        <v>0</v>
      </c>
      <c r="I21">
        <v>13</v>
      </c>
      <c r="J21">
        <f t="shared" si="4"/>
        <v>82.46</v>
      </c>
      <c r="K21">
        <f t="shared" si="1"/>
        <v>0.49998731568981564</v>
      </c>
      <c r="L21">
        <f t="shared" si="5"/>
        <v>4.2928974819389509E-9</v>
      </c>
      <c r="M21">
        <f t="shared" si="2"/>
        <v>-102.03434560413675</v>
      </c>
      <c r="N21">
        <f t="shared" si="3"/>
        <v>999.97463137963132</v>
      </c>
      <c r="P21">
        <f t="array" ref="P21">EXP(SUMPRODUCT(TRANSPOSE(J$4:J$6),E21:G21))</f>
        <v>13.336438155496561</v>
      </c>
      <c r="Q21">
        <f t="shared" si="6"/>
        <v>39417.777429114489</v>
      </c>
    </row>
    <row r="22" spans="1:17" x14ac:dyDescent="0.2">
      <c r="A22" s="1">
        <v>34889</v>
      </c>
      <c r="B22">
        <v>4809</v>
      </c>
      <c r="C22">
        <v>1952.1</v>
      </c>
      <c r="D22">
        <f t="shared" si="0"/>
        <v>4.8090000000000002</v>
      </c>
      <c r="E22">
        <f t="shared" si="0"/>
        <v>1.9520999999999999</v>
      </c>
      <c r="F22">
        <v>0</v>
      </c>
      <c r="G22">
        <v>0</v>
      </c>
      <c r="I22">
        <v>14</v>
      </c>
      <c r="J22">
        <f t="shared" si="4"/>
        <v>87.268999999999991</v>
      </c>
      <c r="K22">
        <f t="shared" si="1"/>
        <v>0.49998731795588064</v>
      </c>
      <c r="L22">
        <f t="shared" si="5"/>
        <v>2.2660650023098583E-9</v>
      </c>
      <c r="M22">
        <f t="shared" si="2"/>
        <v>-95.724207735261103</v>
      </c>
      <c r="N22">
        <f t="shared" si="3"/>
        <v>999.97463591176131</v>
      </c>
      <c r="P22">
        <f t="array" ref="P22">EXP(SUMPRODUCT(TRANSPOSE(J$4:J$6),E22:G22))</f>
        <v>7.0434633336191226</v>
      </c>
      <c r="Q22">
        <f t="shared" si="6"/>
        <v>39424.820892448108</v>
      </c>
    </row>
    <row r="23" spans="1:17" x14ac:dyDescent="0.2">
      <c r="A23" s="1">
        <v>34896</v>
      </c>
      <c r="B23">
        <v>4154</v>
      </c>
      <c r="C23">
        <v>1406.1</v>
      </c>
      <c r="D23">
        <f t="shared" si="0"/>
        <v>4.1539999999999999</v>
      </c>
      <c r="E23">
        <f t="shared" si="0"/>
        <v>1.4060999999999999</v>
      </c>
      <c r="F23">
        <v>0</v>
      </c>
      <c r="G23">
        <v>0</v>
      </c>
      <c r="I23">
        <v>15</v>
      </c>
      <c r="J23">
        <f t="shared" si="4"/>
        <v>91.422999999999988</v>
      </c>
      <c r="K23">
        <f t="shared" si="1"/>
        <v>0.49998731926815621</v>
      </c>
      <c r="L23">
        <f t="shared" si="5"/>
        <v>1.3122755659900065E-9</v>
      </c>
      <c r="M23">
        <f t="shared" si="2"/>
        <v>-84.955544016249235</v>
      </c>
      <c r="N23">
        <f t="shared" si="3"/>
        <v>999.97463853631245</v>
      </c>
      <c r="P23">
        <f t="array" ref="P23">EXP(SUMPRODUCT(TRANSPOSE(J$4:J$6),E23:G23))</f>
        <v>4.080012287280935</v>
      </c>
      <c r="Q23">
        <f t="shared" si="6"/>
        <v>39428.90090473539</v>
      </c>
    </row>
    <row r="24" spans="1:17" x14ac:dyDescent="0.2">
      <c r="A24" s="1">
        <v>34903</v>
      </c>
      <c r="B24">
        <v>4730</v>
      </c>
      <c r="C24">
        <v>1088.5999999999999</v>
      </c>
      <c r="D24">
        <f t="shared" si="0"/>
        <v>4.7300000000000004</v>
      </c>
      <c r="E24">
        <f t="shared" si="0"/>
        <v>1.0886</v>
      </c>
      <c r="F24">
        <v>0</v>
      </c>
      <c r="G24">
        <v>0</v>
      </c>
      <c r="I24">
        <v>16</v>
      </c>
      <c r="J24">
        <f t="shared" si="4"/>
        <v>96.152999999999992</v>
      </c>
      <c r="K24">
        <f t="shared" si="1"/>
        <v>0.4999873202232783</v>
      </c>
      <c r="L24">
        <f t="shared" si="5"/>
        <v>9.5512209252746061E-10</v>
      </c>
      <c r="M24">
        <f t="shared" si="2"/>
        <v>-98.238230566933339</v>
      </c>
      <c r="N24">
        <f t="shared" si="3"/>
        <v>999.97464044655658</v>
      </c>
      <c r="P24">
        <f t="array" ref="P24">EXP(SUMPRODUCT(TRANSPOSE(J$4:J$6),E24:G24))</f>
        <v>2.9701130022903093</v>
      </c>
      <c r="Q24">
        <f t="shared" si="6"/>
        <v>39431.871017737678</v>
      </c>
    </row>
    <row r="25" spans="1:17" x14ac:dyDescent="0.2">
      <c r="A25" s="1">
        <v>34910</v>
      </c>
      <c r="B25">
        <v>4135</v>
      </c>
      <c r="C25">
        <v>596.5</v>
      </c>
      <c r="D25">
        <f t="shared" si="0"/>
        <v>4.1349999999999998</v>
      </c>
      <c r="E25">
        <f t="shared" si="0"/>
        <v>0.59650000000000003</v>
      </c>
      <c r="F25">
        <v>0</v>
      </c>
      <c r="G25">
        <v>0</v>
      </c>
      <c r="I25">
        <v>17</v>
      </c>
      <c r="J25">
        <f t="shared" si="4"/>
        <v>100.288</v>
      </c>
      <c r="K25">
        <f t="shared" si="1"/>
        <v>0.49998732080711294</v>
      </c>
      <c r="L25">
        <f t="shared" si="5"/>
        <v>5.8383464729416801E-10</v>
      </c>
      <c r="M25">
        <f t="shared" si="2"/>
        <v>-87.915902692582861</v>
      </c>
      <c r="N25">
        <f t="shared" si="3"/>
        <v>999.9746416142259</v>
      </c>
      <c r="P25">
        <f t="array" ref="P25">EXP(SUMPRODUCT(TRANSPOSE(J$4:J$6),E25:G25))</f>
        <v>1.8157525320576224</v>
      </c>
      <c r="Q25">
        <f t="shared" si="6"/>
        <v>39433.686770269735</v>
      </c>
    </row>
    <row r="26" spans="1:17" x14ac:dyDescent="0.2">
      <c r="A26" s="1">
        <v>34917</v>
      </c>
      <c r="B26">
        <v>3915</v>
      </c>
      <c r="C26">
        <v>508.8</v>
      </c>
      <c r="D26">
        <f t="shared" si="0"/>
        <v>3.915</v>
      </c>
      <c r="E26">
        <f t="shared" si="0"/>
        <v>0.50880000000000003</v>
      </c>
      <c r="F26">
        <v>0</v>
      </c>
      <c r="G26">
        <v>0</v>
      </c>
      <c r="I26">
        <v>18</v>
      </c>
      <c r="J26">
        <f t="shared" si="4"/>
        <v>104.203</v>
      </c>
      <c r="K26">
        <f t="shared" si="1"/>
        <v>0.49998732134187912</v>
      </c>
      <c r="L26">
        <f t="shared" si="5"/>
        <v>5.347661757859612E-10</v>
      </c>
      <c r="M26">
        <f t="shared" si="2"/>
        <v>-83.582084797567859</v>
      </c>
      <c r="N26">
        <f t="shared" si="3"/>
        <v>999.97464268375825</v>
      </c>
      <c r="P26">
        <f t="array" ref="P26">EXP(SUMPRODUCT(TRANSPOSE(J$4:J$6),E26:G26))</f>
        <v>1.6632940440421515</v>
      </c>
      <c r="Q26">
        <f t="shared" si="6"/>
        <v>39435.350064313774</v>
      </c>
    </row>
    <row r="27" spans="1:17" x14ac:dyDescent="0.2">
      <c r="A27" s="1">
        <v>34924</v>
      </c>
      <c r="B27">
        <v>3407</v>
      </c>
      <c r="C27">
        <v>321</v>
      </c>
      <c r="D27">
        <f t="shared" si="0"/>
        <v>3.407</v>
      </c>
      <c r="E27">
        <f t="shared" si="0"/>
        <v>0.32100000000000001</v>
      </c>
      <c r="F27">
        <v>0</v>
      </c>
      <c r="G27">
        <v>0</v>
      </c>
      <c r="I27">
        <v>19</v>
      </c>
      <c r="J27">
        <f t="shared" si="4"/>
        <v>107.61</v>
      </c>
      <c r="K27">
        <f t="shared" si="1"/>
        <v>0.49998732178504868</v>
      </c>
      <c r="L27">
        <f t="shared" si="5"/>
        <v>4.4316955660761437E-10</v>
      </c>
      <c r="M27">
        <f t="shared" si="2"/>
        <v>-73.376792968296058</v>
      </c>
      <c r="N27">
        <f t="shared" si="3"/>
        <v>999.97464357009733</v>
      </c>
      <c r="P27">
        <f t="array" ref="P27">EXP(SUMPRODUCT(TRANSPOSE(J$4:J$6),E27:G27))</f>
        <v>1.3785055808937539</v>
      </c>
      <c r="Q27">
        <f t="shared" si="6"/>
        <v>39436.728569894665</v>
      </c>
    </row>
    <row r="28" spans="1:17" x14ac:dyDescent="0.2">
      <c r="A28" s="1">
        <v>34931</v>
      </c>
      <c r="B28">
        <v>3315</v>
      </c>
      <c r="C28">
        <v>207.4</v>
      </c>
      <c r="D28">
        <f t="shared" si="0"/>
        <v>3.3149999999999999</v>
      </c>
      <c r="E28">
        <f t="shared" si="0"/>
        <v>0.2074</v>
      </c>
      <c r="F28">
        <v>0</v>
      </c>
      <c r="G28">
        <v>0</v>
      </c>
      <c r="I28">
        <v>20</v>
      </c>
      <c r="J28">
        <f t="shared" si="4"/>
        <v>110.925</v>
      </c>
      <c r="K28">
        <f t="shared" si="1"/>
        <v>0.49998732218060232</v>
      </c>
      <c r="L28">
        <f t="shared" si="5"/>
        <v>3.9555364539367588E-10</v>
      </c>
      <c r="M28">
        <f t="shared" si="2"/>
        <v>-71.7721855254986</v>
      </c>
      <c r="N28">
        <f t="shared" si="3"/>
        <v>999.9746443612047</v>
      </c>
      <c r="P28">
        <f t="array" ref="P28">EXP(SUMPRODUCT(TRANSPOSE(J$4:J$6),E28:G28))</f>
        <v>1.2304746632211918</v>
      </c>
      <c r="Q28">
        <f t="shared" si="6"/>
        <v>39437.959044557887</v>
      </c>
    </row>
    <row r="29" spans="1:17" x14ac:dyDescent="0.2">
      <c r="A29" s="1">
        <v>34938</v>
      </c>
      <c r="B29">
        <v>3246</v>
      </c>
      <c r="C29">
        <v>115.5</v>
      </c>
      <c r="D29">
        <f t="shared" si="0"/>
        <v>3.246</v>
      </c>
      <c r="E29">
        <f t="shared" si="0"/>
        <v>0.11550000000000001</v>
      </c>
      <c r="F29">
        <v>0</v>
      </c>
      <c r="G29">
        <v>0</v>
      </c>
      <c r="I29">
        <v>21</v>
      </c>
      <c r="J29">
        <f t="shared" si="4"/>
        <v>114.17099999999999</v>
      </c>
      <c r="K29">
        <f t="shared" si="1"/>
        <v>0.49998732254140332</v>
      </c>
      <c r="L29">
        <f t="shared" si="5"/>
        <v>3.6080100018764938E-10</v>
      </c>
      <c r="M29">
        <f t="shared" si="2"/>
        <v>-70.576786527494491</v>
      </c>
      <c r="N29">
        <f t="shared" si="3"/>
        <v>999.97464508280666</v>
      </c>
      <c r="P29">
        <f t="array" ref="P29">EXP(SUMPRODUCT(TRANSPOSE(J$4:J$6),E29:G29))</f>
        <v>1.1224345145482792</v>
      </c>
      <c r="Q29">
        <f t="shared" si="6"/>
        <v>39439.081479072433</v>
      </c>
    </row>
    <row r="30" spans="1:17" x14ac:dyDescent="0.2">
      <c r="A30" s="1">
        <v>34945</v>
      </c>
      <c r="B30">
        <v>2656</v>
      </c>
      <c r="C30">
        <v>185</v>
      </c>
      <c r="D30">
        <f t="shared" si="0"/>
        <v>2.6560000000000001</v>
      </c>
      <c r="E30">
        <f t="shared" si="0"/>
        <v>0.185</v>
      </c>
      <c r="F30">
        <v>0</v>
      </c>
      <c r="G30">
        <v>0</v>
      </c>
      <c r="I30">
        <v>22</v>
      </c>
      <c r="J30">
        <f t="shared" si="4"/>
        <v>116.827</v>
      </c>
      <c r="K30">
        <f t="shared" si="1"/>
        <v>0.49998732292814918</v>
      </c>
      <c r="L30">
        <f t="shared" si="5"/>
        <v>3.8674585756126589E-10</v>
      </c>
      <c r="M30">
        <f t="shared" si="2"/>
        <v>-57.564160864208709</v>
      </c>
      <c r="N30">
        <f t="shared" si="3"/>
        <v>999.97464585629837</v>
      </c>
      <c r="P30">
        <f t="array" ref="P30">EXP(SUMPRODUCT(TRANSPOSE(J$4:J$6),E30:G30))</f>
        <v>1.2032184401276953</v>
      </c>
      <c r="Q30">
        <f t="shared" si="6"/>
        <v>39440.284697512558</v>
      </c>
    </row>
    <row r="31" spans="1:17" x14ac:dyDescent="0.2">
      <c r="A31" s="1">
        <v>34952</v>
      </c>
      <c r="B31">
        <v>2224</v>
      </c>
      <c r="C31">
        <v>239.8</v>
      </c>
      <c r="D31">
        <f t="shared" si="0"/>
        <v>2.2240000000000002</v>
      </c>
      <c r="E31">
        <f t="shared" si="0"/>
        <v>0.23980000000000001</v>
      </c>
      <c r="F31">
        <v>0</v>
      </c>
      <c r="G31">
        <v>0</v>
      </c>
      <c r="I31">
        <v>23</v>
      </c>
      <c r="J31">
        <f t="shared" si="4"/>
        <v>119.051</v>
      </c>
      <c r="K31">
        <f t="shared" si="1"/>
        <v>0.49998732333665447</v>
      </c>
      <c r="L31">
        <f t="shared" si="5"/>
        <v>4.0850528515434803E-10</v>
      </c>
      <c r="M31">
        <f t="shared" si="2"/>
        <v>-48.079580170597445</v>
      </c>
      <c r="N31">
        <f t="shared" si="3"/>
        <v>999.97464667330894</v>
      </c>
      <c r="P31">
        <f t="array" ref="P31">EXP(SUMPRODUCT(TRANSPOSE(J$4:J$6),E31:G31))</f>
        <v>1.2709949259146285</v>
      </c>
      <c r="Q31">
        <f t="shared" si="6"/>
        <v>39441.555692438473</v>
      </c>
    </row>
    <row r="32" spans="1:17" x14ac:dyDescent="0.2">
      <c r="A32" s="1">
        <v>34959</v>
      </c>
      <c r="B32">
        <v>2324</v>
      </c>
      <c r="C32">
        <v>187.1</v>
      </c>
      <c r="D32">
        <f t="shared" si="0"/>
        <v>2.3239999999999998</v>
      </c>
      <c r="E32">
        <f t="shared" si="0"/>
        <v>0.18709999999999999</v>
      </c>
      <c r="F32">
        <v>0</v>
      </c>
      <c r="G32">
        <v>0</v>
      </c>
      <c r="I32">
        <v>24</v>
      </c>
      <c r="J32">
        <f t="shared" si="4"/>
        <v>121.375</v>
      </c>
      <c r="K32">
        <f t="shared" si="1"/>
        <v>0.49998732372416466</v>
      </c>
      <c r="L32">
        <f t="shared" si="5"/>
        <v>3.8751019060256908E-10</v>
      </c>
      <c r="M32">
        <f t="shared" si="2"/>
        <v>-50.364052324308624</v>
      </c>
      <c r="N32">
        <f t="shared" si="3"/>
        <v>999.97464744832928</v>
      </c>
      <c r="P32">
        <f t="array" ref="P32">EXP(SUMPRODUCT(TRANSPOSE(J$4:J$6),E32:G32))</f>
        <v>1.2057478538067672</v>
      </c>
      <c r="Q32">
        <f t="shared" si="6"/>
        <v>39442.761440292277</v>
      </c>
    </row>
    <row r="33" spans="1:17" x14ac:dyDescent="0.2">
      <c r="A33" s="1">
        <v>34966</v>
      </c>
      <c r="B33">
        <v>2194</v>
      </c>
      <c r="C33">
        <v>107.2</v>
      </c>
      <c r="D33">
        <f t="shared" si="0"/>
        <v>2.194</v>
      </c>
      <c r="E33">
        <f t="shared" si="0"/>
        <v>0.1072</v>
      </c>
      <c r="F33">
        <v>0</v>
      </c>
      <c r="G33">
        <v>0</v>
      </c>
      <c r="I33">
        <v>25</v>
      </c>
      <c r="J33">
        <f t="shared" si="4"/>
        <v>123.569</v>
      </c>
      <c r="K33">
        <f t="shared" si="1"/>
        <v>0.49998732408189639</v>
      </c>
      <c r="L33">
        <f t="shared" si="5"/>
        <v>3.577317331249219E-10</v>
      </c>
      <c r="M33">
        <f t="shared" si="2"/>
        <v>-47.722215643779307</v>
      </c>
      <c r="N33">
        <f t="shared" si="3"/>
        <v>999.97464816379284</v>
      </c>
      <c r="P33">
        <f t="array" ref="P33">EXP(SUMPRODUCT(TRANSPOSE(J$4:J$6),E33:G33))</f>
        <v>1.1131568635903906</v>
      </c>
      <c r="Q33">
        <f t="shared" si="6"/>
        <v>39443.874597155867</v>
      </c>
    </row>
    <row r="34" spans="1:17" x14ac:dyDescent="0.2">
      <c r="A34" s="1">
        <v>34973</v>
      </c>
      <c r="B34">
        <v>2177</v>
      </c>
      <c r="C34">
        <v>246.2</v>
      </c>
      <c r="D34">
        <f t="shared" si="0"/>
        <v>2.177</v>
      </c>
      <c r="E34">
        <f t="shared" si="0"/>
        <v>0.2462</v>
      </c>
      <c r="F34">
        <v>0</v>
      </c>
      <c r="G34">
        <v>0</v>
      </c>
      <c r="I34">
        <v>26</v>
      </c>
      <c r="J34">
        <f t="shared" si="4"/>
        <v>125.74600000000001</v>
      </c>
      <c r="K34">
        <f t="shared" si="1"/>
        <v>0.49998732449294964</v>
      </c>
      <c r="L34">
        <f t="shared" si="5"/>
        <v>4.1105324699586276E-10</v>
      </c>
      <c r="M34">
        <f t="shared" si="2"/>
        <v>-47.0499735190295</v>
      </c>
      <c r="N34">
        <f t="shared" si="3"/>
        <v>999.97464898589931</v>
      </c>
      <c r="P34">
        <f t="array" ref="P34">EXP(SUMPRODUCT(TRANSPOSE(J$4:J$6),E34:G34))</f>
        <v>1.2791553790361434</v>
      </c>
      <c r="Q34">
        <f t="shared" si="6"/>
        <v>39445.153752534905</v>
      </c>
    </row>
    <row r="35" spans="1:17" x14ac:dyDescent="0.2">
      <c r="A35" s="1">
        <v>34980</v>
      </c>
      <c r="B35">
        <v>2366</v>
      </c>
      <c r="C35">
        <v>156.9</v>
      </c>
      <c r="D35">
        <f t="shared" si="0"/>
        <v>2.3660000000000001</v>
      </c>
      <c r="E35">
        <f t="shared" si="0"/>
        <v>0.15690000000000001</v>
      </c>
      <c r="F35">
        <v>0</v>
      </c>
      <c r="G35">
        <v>0</v>
      </c>
      <c r="I35">
        <v>27</v>
      </c>
      <c r="J35">
        <f t="shared" si="4"/>
        <v>128.11200000000002</v>
      </c>
      <c r="K35">
        <f t="shared" si="1"/>
        <v>0.49998732486886371</v>
      </c>
      <c r="L35">
        <f t="shared" si="5"/>
        <v>3.7591407764381302E-10</v>
      </c>
      <c r="M35">
        <f t="shared" si="2"/>
        <v>-51.346128779808744</v>
      </c>
      <c r="N35">
        <f t="shared" si="3"/>
        <v>999.97464973772742</v>
      </c>
      <c r="P35">
        <f t="array" ref="P35">EXP(SUMPRODUCT(TRANSPOSE(J$4:J$6),E35:G35))</f>
        <v>1.1698786201893066</v>
      </c>
      <c r="Q35">
        <f t="shared" si="6"/>
        <v>39446.323631155094</v>
      </c>
    </row>
    <row r="36" spans="1:17" x14ac:dyDescent="0.2">
      <c r="A36" s="1">
        <v>34987</v>
      </c>
      <c r="B36">
        <v>2402</v>
      </c>
      <c r="C36">
        <v>170.7</v>
      </c>
      <c r="D36">
        <f t="shared" si="0"/>
        <v>2.4020000000000001</v>
      </c>
      <c r="E36">
        <f t="shared" si="0"/>
        <v>0.17069999999999999</v>
      </c>
      <c r="F36">
        <v>0</v>
      </c>
      <c r="G36">
        <v>0</v>
      </c>
      <c r="I36">
        <v>28</v>
      </c>
      <c r="J36">
        <f t="shared" si="4"/>
        <v>130.51400000000001</v>
      </c>
      <c r="K36">
        <f t="shared" si="1"/>
        <v>0.49998732524997863</v>
      </c>
      <c r="L36">
        <f t="shared" si="5"/>
        <v>3.8111491740266956E-10</v>
      </c>
      <c r="M36">
        <f t="shared" si="2"/>
        <v>-52.094384238253312</v>
      </c>
      <c r="N36">
        <f t="shared" si="3"/>
        <v>999.97465049995731</v>
      </c>
      <c r="P36">
        <f t="array" ref="P36">EXP(SUMPRODUCT(TRANSPOSE(J$4:J$6),E36:G36))</f>
        <v>1.1861348551837501</v>
      </c>
      <c r="Q36">
        <f t="shared" si="6"/>
        <v>39447.509766010277</v>
      </c>
    </row>
    <row r="37" spans="1:17" x14ac:dyDescent="0.2">
      <c r="A37" s="1">
        <v>34994</v>
      </c>
      <c r="B37">
        <v>2485</v>
      </c>
      <c r="C37">
        <v>114.4</v>
      </c>
      <c r="D37">
        <f t="shared" si="0"/>
        <v>2.4849999999999999</v>
      </c>
      <c r="E37">
        <f t="shared" si="0"/>
        <v>0.1144</v>
      </c>
      <c r="F37">
        <v>0</v>
      </c>
      <c r="G37">
        <v>0</v>
      </c>
      <c r="I37">
        <v>29</v>
      </c>
      <c r="J37">
        <f t="shared" si="4"/>
        <v>132.99900000000002</v>
      </c>
      <c r="K37">
        <f t="shared" si="1"/>
        <v>0.49998732561020853</v>
      </c>
      <c r="L37">
        <f t="shared" si="5"/>
        <v>3.602299014637822E-10</v>
      </c>
      <c r="M37">
        <f t="shared" si="2"/>
        <v>-54.03453250272586</v>
      </c>
      <c r="N37">
        <f t="shared" si="3"/>
        <v>999.97465122041706</v>
      </c>
      <c r="P37">
        <f t="array" ref="P37">EXP(SUMPRODUCT(TRANSPOSE(J$4:J$6),E37:G37))</f>
        <v>1.1212005154062326</v>
      </c>
      <c r="Q37">
        <f t="shared" si="6"/>
        <v>39448.630966525685</v>
      </c>
    </row>
    <row r="38" spans="1:17" x14ac:dyDescent="0.2">
      <c r="A38" s="1">
        <v>35001</v>
      </c>
      <c r="B38">
        <v>2588</v>
      </c>
      <c r="C38">
        <v>174.4</v>
      </c>
      <c r="D38">
        <f t="shared" si="0"/>
        <v>2.5880000000000001</v>
      </c>
      <c r="E38">
        <f t="shared" si="0"/>
        <v>0.1744</v>
      </c>
      <c r="F38">
        <v>0</v>
      </c>
      <c r="G38">
        <v>0</v>
      </c>
      <c r="I38">
        <v>30</v>
      </c>
      <c r="J38">
        <f t="shared" si="4"/>
        <v>135.58700000000002</v>
      </c>
      <c r="K38">
        <f t="shared" si="1"/>
        <v>0.49998732599269136</v>
      </c>
      <c r="L38">
        <f t="shared" si="5"/>
        <v>3.8248282319131022E-10</v>
      </c>
      <c r="M38">
        <f t="shared" si="2"/>
        <v>-56.119065114490851</v>
      </c>
      <c r="N38">
        <f t="shared" si="3"/>
        <v>999.97465198538271</v>
      </c>
      <c r="P38">
        <f t="array" ref="P38">EXP(SUMPRODUCT(TRANSPOSE(J$4:J$6),E38:G38))</f>
        <v>1.1905316832638313</v>
      </c>
      <c r="Q38">
        <f t="shared" si="6"/>
        <v>39449.821498208948</v>
      </c>
    </row>
    <row r="39" spans="1:17" x14ac:dyDescent="0.2">
      <c r="A39" s="1">
        <v>35008</v>
      </c>
      <c r="B39">
        <v>2453</v>
      </c>
      <c r="C39">
        <v>579.70000000000005</v>
      </c>
      <c r="D39">
        <f t="shared" si="0"/>
        <v>2.4529999999999998</v>
      </c>
      <c r="E39">
        <f t="shared" si="0"/>
        <v>0.57969999999999999</v>
      </c>
      <c r="F39">
        <v>0</v>
      </c>
      <c r="G39">
        <v>0</v>
      </c>
      <c r="I39">
        <v>31</v>
      </c>
      <c r="J39">
        <f t="shared" si="4"/>
        <v>138.04000000000002</v>
      </c>
      <c r="K39">
        <f t="shared" si="1"/>
        <v>0.49998732656627765</v>
      </c>
      <c r="L39">
        <f t="shared" si="5"/>
        <v>5.7358628957615565E-10</v>
      </c>
      <c r="M39">
        <f t="shared" si="2"/>
        <v>-52.197663525074361</v>
      </c>
      <c r="N39">
        <f t="shared" si="3"/>
        <v>999.97465313255532</v>
      </c>
      <c r="P39">
        <f t="array" ref="P39">EXP(SUMPRODUCT(TRANSPOSE(J$4:J$6),E39:G39))</f>
        <v>1.7855026995845411</v>
      </c>
      <c r="Q39">
        <f t="shared" si="6"/>
        <v>39451.607000908531</v>
      </c>
    </row>
    <row r="40" spans="1:17" x14ac:dyDescent="0.2">
      <c r="A40" s="1">
        <v>35015</v>
      </c>
      <c r="B40">
        <v>2169</v>
      </c>
      <c r="C40">
        <v>1443.5</v>
      </c>
      <c r="D40">
        <f t="shared" si="0"/>
        <v>2.169</v>
      </c>
      <c r="E40">
        <f t="shared" si="0"/>
        <v>1.4435</v>
      </c>
      <c r="F40">
        <v>0</v>
      </c>
      <c r="G40">
        <v>0</v>
      </c>
      <c r="I40">
        <v>32</v>
      </c>
      <c r="J40">
        <f t="shared" si="4"/>
        <v>140.20900000000003</v>
      </c>
      <c r="K40">
        <f t="shared" si="1"/>
        <v>0.49998732792670719</v>
      </c>
      <c r="L40">
        <f t="shared" si="5"/>
        <v>1.3604295467928296E-9</v>
      </c>
      <c r="M40">
        <f t="shared" si="2"/>
        <v>-44.28114433078116</v>
      </c>
      <c r="N40">
        <f t="shared" si="3"/>
        <v>999.97465585341433</v>
      </c>
      <c r="P40">
        <f t="array" ref="P40">EXP(SUMPRODUCT(TRANSPOSE(J$4:J$6),E40:G40))</f>
        <v>4.2354941343047177</v>
      </c>
      <c r="Q40">
        <f t="shared" si="6"/>
        <v>39455.842495042838</v>
      </c>
    </row>
    <row r="41" spans="1:17" x14ac:dyDescent="0.2">
      <c r="A41" s="1">
        <v>35022</v>
      </c>
      <c r="B41">
        <v>2240</v>
      </c>
      <c r="C41">
        <v>1695.7</v>
      </c>
      <c r="D41">
        <f t="shared" si="0"/>
        <v>2.2400000000000002</v>
      </c>
      <c r="E41">
        <f t="shared" si="0"/>
        <v>1.6957</v>
      </c>
      <c r="F41">
        <v>0</v>
      </c>
      <c r="G41">
        <v>0</v>
      </c>
      <c r="I41">
        <v>33</v>
      </c>
      <c r="J41">
        <f t="shared" si="4"/>
        <v>142.44900000000004</v>
      </c>
      <c r="K41">
        <f t="shared" si="1"/>
        <v>0.49998732967695086</v>
      </c>
      <c r="L41">
        <f t="shared" si="5"/>
        <v>1.7502436722161008E-9</v>
      </c>
      <c r="M41">
        <f t="shared" si="2"/>
        <v>-45.166264231060701</v>
      </c>
      <c r="N41">
        <f t="shared" si="3"/>
        <v>999.97465935390176</v>
      </c>
      <c r="P41">
        <f t="array" ref="P41">EXP(SUMPRODUCT(TRANSPOSE(J$4:J$6),E41:G41))</f>
        <v>5.4504599521281296</v>
      </c>
      <c r="Q41">
        <f t="shared" si="6"/>
        <v>39461.292954994969</v>
      </c>
    </row>
    <row r="42" spans="1:17" x14ac:dyDescent="0.2">
      <c r="A42" s="1">
        <v>35029</v>
      </c>
      <c r="B42">
        <v>2590</v>
      </c>
      <c r="C42">
        <v>2294.5</v>
      </c>
      <c r="D42">
        <f t="shared" si="0"/>
        <v>2.59</v>
      </c>
      <c r="E42">
        <f t="shared" si="0"/>
        <v>2.2945000000000002</v>
      </c>
      <c r="F42">
        <v>0</v>
      </c>
      <c r="G42">
        <v>0</v>
      </c>
      <c r="I42">
        <v>34</v>
      </c>
      <c r="J42">
        <f t="shared" si="4"/>
        <v>145.03900000000004</v>
      </c>
      <c r="K42">
        <f t="shared" si="1"/>
        <v>0.49998733286103769</v>
      </c>
      <c r="L42">
        <f t="shared" si="5"/>
        <v>3.1840868275345713E-9</v>
      </c>
      <c r="M42">
        <f t="shared" si="2"/>
        <v>-50.673609775398781</v>
      </c>
      <c r="N42">
        <f t="shared" si="3"/>
        <v>999.97466572207543</v>
      </c>
      <c r="P42">
        <f t="array" ref="P42">EXP(SUMPRODUCT(TRANSPOSE(J$4:J$6),E42:G42))</f>
        <v>9.9194750346269771</v>
      </c>
      <c r="Q42">
        <f t="shared" si="6"/>
        <v>39471.212430029598</v>
      </c>
    </row>
    <row r="43" spans="1:17" x14ac:dyDescent="0.2">
      <c r="A43" s="1">
        <v>35036</v>
      </c>
      <c r="B43">
        <v>2479</v>
      </c>
      <c r="C43">
        <v>3910</v>
      </c>
      <c r="D43">
        <f t="shared" si="0"/>
        <v>2.4790000000000001</v>
      </c>
      <c r="E43">
        <f t="shared" si="0"/>
        <v>3.91</v>
      </c>
      <c r="F43">
        <v>1</v>
      </c>
      <c r="G43">
        <v>0</v>
      </c>
      <c r="I43">
        <v>35</v>
      </c>
      <c r="J43">
        <f t="shared" si="4"/>
        <v>147.51800000000006</v>
      </c>
      <c r="K43">
        <f t="shared" si="1"/>
        <v>0.49998737624039891</v>
      </c>
      <c r="L43">
        <f t="shared" si="5"/>
        <v>4.3379361214235246E-8</v>
      </c>
      <c r="M43">
        <f t="shared" si="2"/>
        <v>-42.0271862193228</v>
      </c>
      <c r="N43">
        <f t="shared" si="3"/>
        <v>999.97475248079786</v>
      </c>
      <c r="P43">
        <f t="array" ref="P43">EXP(SUMPRODUCT(TRANSPOSE(J$4:J$6),E43:G43))</f>
        <v>135.63941440846523</v>
      </c>
      <c r="Q43">
        <f t="shared" si="6"/>
        <v>39606.851844438061</v>
      </c>
    </row>
    <row r="44" spans="1:17" x14ac:dyDescent="0.2">
      <c r="A44" s="1">
        <v>35043</v>
      </c>
      <c r="B44">
        <v>2978</v>
      </c>
      <c r="C44">
        <v>5397.9</v>
      </c>
      <c r="D44">
        <f t="shared" si="0"/>
        <v>2.9780000000000002</v>
      </c>
      <c r="E44">
        <f t="shared" si="0"/>
        <v>5.3978999999999999</v>
      </c>
      <c r="F44">
        <v>1</v>
      </c>
      <c r="G44">
        <v>0</v>
      </c>
      <c r="I44">
        <v>36</v>
      </c>
      <c r="J44">
        <f t="shared" si="4"/>
        <v>150.49600000000007</v>
      </c>
      <c r="K44">
        <f t="shared" si="1"/>
        <v>0.49998756479807577</v>
      </c>
      <c r="L44">
        <f t="shared" si="5"/>
        <v>1.8855767686121183E-7</v>
      </c>
      <c r="M44">
        <f t="shared" si="2"/>
        <v>-46.110940734675594</v>
      </c>
      <c r="N44">
        <f t="shared" si="3"/>
        <v>999.97512959615153</v>
      </c>
      <c r="P44">
        <f t="array" ref="P44">EXP(SUMPRODUCT(TRANSPOSE(J$4:J$6),E44:G44))</f>
        <v>600.5824894323988</v>
      </c>
      <c r="Q44">
        <f t="shared" si="6"/>
        <v>40207.434333870457</v>
      </c>
    </row>
    <row r="45" spans="1:17" x14ac:dyDescent="0.2">
      <c r="A45" s="1">
        <v>35050</v>
      </c>
      <c r="B45">
        <v>4167</v>
      </c>
      <c r="C45">
        <v>6417.2</v>
      </c>
      <c r="D45">
        <f t="shared" si="0"/>
        <v>4.1669999999999998</v>
      </c>
      <c r="E45">
        <f t="shared" si="0"/>
        <v>6.4172000000000002</v>
      </c>
      <c r="F45">
        <v>1</v>
      </c>
      <c r="G45">
        <v>0</v>
      </c>
      <c r="I45">
        <v>37</v>
      </c>
      <c r="J45">
        <f t="shared" si="4"/>
        <v>154.66300000000007</v>
      </c>
      <c r="K45">
        <f t="shared" si="1"/>
        <v>0.49998805907445759</v>
      </c>
      <c r="L45">
        <f t="shared" si="5"/>
        <v>4.9427638182386602E-7</v>
      </c>
      <c r="M45">
        <f t="shared" si="2"/>
        <v>-60.505552552130268</v>
      </c>
      <c r="N45">
        <f t="shared" si="3"/>
        <v>999.97611814891513</v>
      </c>
      <c r="P45">
        <f t="array" ref="P45">EXP(SUMPRODUCT(TRANSPOSE(J$4:J$6),E45:G45))</f>
        <v>1664.3667504322527</v>
      </c>
      <c r="Q45">
        <f t="shared" si="6"/>
        <v>41871.801084302708</v>
      </c>
    </row>
    <row r="46" spans="1:17" x14ac:dyDescent="0.2">
      <c r="A46" s="1">
        <v>35057</v>
      </c>
      <c r="B46">
        <v>8225</v>
      </c>
      <c r="C46">
        <v>6418</v>
      </c>
      <c r="D46">
        <f t="shared" si="0"/>
        <v>8.2249999999999996</v>
      </c>
      <c r="E46">
        <f t="shared" si="0"/>
        <v>6.4180000000000001</v>
      </c>
      <c r="F46">
        <v>1</v>
      </c>
      <c r="G46">
        <v>1</v>
      </c>
      <c r="I46">
        <v>38</v>
      </c>
      <c r="J46">
        <f t="shared" si="4"/>
        <v>162.88800000000006</v>
      </c>
      <c r="K46">
        <f t="shared" si="1"/>
        <v>0.49998922428651521</v>
      </c>
      <c r="L46">
        <f t="shared" si="5"/>
        <v>1.1652120576188807E-6</v>
      </c>
      <c r="M46">
        <f t="shared" si="2"/>
        <v>-112.37494638978561</v>
      </c>
      <c r="N46">
        <f t="shared" si="3"/>
        <v>999.97844857303039</v>
      </c>
      <c r="P46">
        <f t="array" ref="P46">EXP(SUMPRODUCT(TRANSPOSE(J$4:J$6),E46:G46))</f>
        <v>4527.8387160421626</v>
      </c>
      <c r="Q46">
        <f t="shared" si="6"/>
        <v>46399.63980034487</v>
      </c>
    </row>
    <row r="47" spans="1:17" x14ac:dyDescent="0.2">
      <c r="A47" s="1">
        <v>35064</v>
      </c>
      <c r="B47">
        <v>7502</v>
      </c>
      <c r="C47">
        <v>7969.2</v>
      </c>
      <c r="D47">
        <f t="shared" si="0"/>
        <v>7.5019999999999998</v>
      </c>
      <c r="E47">
        <f t="shared" si="0"/>
        <v>7.9691999999999998</v>
      </c>
      <c r="F47">
        <v>1</v>
      </c>
      <c r="G47">
        <v>0</v>
      </c>
      <c r="I47">
        <v>39</v>
      </c>
      <c r="J47">
        <f t="shared" si="4"/>
        <v>170.39000000000007</v>
      </c>
      <c r="K47">
        <f t="shared" si="1"/>
        <v>0.4999907847610906</v>
      </c>
      <c r="L47">
        <f t="shared" si="5"/>
        <v>1.5604745753905469E-6</v>
      </c>
      <c r="M47">
        <f t="shared" si="2"/>
        <v>-100.3056453009326</v>
      </c>
      <c r="N47">
        <f t="shared" si="3"/>
        <v>999.98156952218119</v>
      </c>
      <c r="P47">
        <f t="array" ref="P47">EXP(SUMPRODUCT(TRANSPOSE(J$4:J$6),E47:G47))</f>
        <v>7857.3132398814732</v>
      </c>
      <c r="Q47">
        <f t="shared" si="6"/>
        <v>54256.953040226341</v>
      </c>
    </row>
    <row r="48" spans="1:17" x14ac:dyDescent="0.2">
      <c r="A48" s="1">
        <v>35071</v>
      </c>
      <c r="B48">
        <v>4967</v>
      </c>
      <c r="C48">
        <v>8870</v>
      </c>
      <c r="D48">
        <f t="shared" si="0"/>
        <v>4.9669999999999996</v>
      </c>
      <c r="E48">
        <f t="shared" si="0"/>
        <v>8.8699999999999992</v>
      </c>
      <c r="F48">
        <v>0</v>
      </c>
      <c r="G48">
        <v>0</v>
      </c>
      <c r="I48">
        <v>40</v>
      </c>
      <c r="J48">
        <f t="shared" si="4"/>
        <v>175.35700000000008</v>
      </c>
      <c r="K48">
        <f t="shared" si="1"/>
        <v>0.49999185312607297</v>
      </c>
      <c r="L48">
        <f t="shared" si="5"/>
        <v>1.0683649823706176E-6</v>
      </c>
      <c r="M48">
        <f t="shared" si="2"/>
        <v>-68.29317608271684</v>
      </c>
      <c r="N48">
        <f t="shared" si="3"/>
        <v>999.98370625214591</v>
      </c>
      <c r="P48">
        <f t="array" ref="P48">EXP(SUMPRODUCT(TRANSPOSE(J$4:J$6),E48:G48))</f>
        <v>7115.2809731697762</v>
      </c>
      <c r="Q48">
        <f t="shared" si="6"/>
        <v>61372.234013396119</v>
      </c>
    </row>
    <row r="49" spans="1:17" x14ac:dyDescent="0.2">
      <c r="A49" s="1">
        <v>35078</v>
      </c>
      <c r="B49">
        <v>4283</v>
      </c>
      <c r="C49">
        <v>9017.9</v>
      </c>
      <c r="D49">
        <f t="shared" si="0"/>
        <v>4.2830000000000004</v>
      </c>
      <c r="E49">
        <f t="shared" si="0"/>
        <v>9.0178999999999991</v>
      </c>
      <c r="F49">
        <v>0</v>
      </c>
      <c r="G49">
        <v>0</v>
      </c>
      <c r="I49">
        <v>41</v>
      </c>
      <c r="J49">
        <f t="shared" si="4"/>
        <v>179.64000000000007</v>
      </c>
      <c r="K49">
        <f t="shared" si="1"/>
        <v>0.499992818431028</v>
      </c>
      <c r="L49">
        <f t="shared" si="5"/>
        <v>9.6530495502511471E-7</v>
      </c>
      <c r="M49">
        <f t="shared" si="2"/>
        <v>-59.323069640737664</v>
      </c>
      <c r="N49">
        <f t="shared" si="3"/>
        <v>999.98563686205603</v>
      </c>
      <c r="P49">
        <f t="array" ref="P49">EXP(SUMPRODUCT(TRANSPOSE(J$4:J$6),E49:G49))</f>
        <v>8249.435064881407</v>
      </c>
      <c r="Q49">
        <f t="shared" si="6"/>
        <v>69621.669078277526</v>
      </c>
    </row>
    <row r="50" spans="1:17" x14ac:dyDescent="0.2">
      <c r="A50" s="1">
        <v>35085</v>
      </c>
      <c r="B50">
        <v>4694</v>
      </c>
      <c r="C50">
        <v>8945.7999999999993</v>
      </c>
      <c r="D50">
        <f t="shared" si="0"/>
        <v>4.694</v>
      </c>
      <c r="E50">
        <f t="shared" si="0"/>
        <v>8.9457999999999984</v>
      </c>
      <c r="F50">
        <v>0</v>
      </c>
      <c r="G50">
        <v>0</v>
      </c>
      <c r="I50">
        <v>42</v>
      </c>
      <c r="J50">
        <f t="shared" si="4"/>
        <v>184.33400000000006</v>
      </c>
      <c r="K50">
        <f t="shared" si="1"/>
        <v>0.49999353154873177</v>
      </c>
      <c r="L50">
        <f t="shared" si="5"/>
        <v>7.1311770377668893E-7</v>
      </c>
      <c r="M50">
        <f t="shared" si="2"/>
        <v>-66.437089218202246</v>
      </c>
      <c r="N50">
        <f t="shared" si="3"/>
        <v>999.98706309746353</v>
      </c>
      <c r="P50">
        <f t="array" ref="P50">EXP(SUMPRODUCT(TRANSPOSE(J$4:J$6),E50:G50))</f>
        <v>7675.5866038208678</v>
      </c>
      <c r="Q50">
        <f t="shared" si="6"/>
        <v>77297.255682098388</v>
      </c>
    </row>
    <row r="51" spans="1:17" x14ac:dyDescent="0.2">
      <c r="A51" s="1">
        <v>35092</v>
      </c>
      <c r="B51">
        <v>5030</v>
      </c>
      <c r="C51">
        <v>9594.4</v>
      </c>
      <c r="D51">
        <f t="shared" si="0"/>
        <v>5.03</v>
      </c>
      <c r="E51">
        <f t="shared" si="0"/>
        <v>9.5944000000000003</v>
      </c>
      <c r="F51">
        <v>0</v>
      </c>
      <c r="G51">
        <v>0</v>
      </c>
      <c r="I51">
        <v>43</v>
      </c>
      <c r="J51">
        <f t="shared" si="4"/>
        <v>189.36400000000006</v>
      </c>
      <c r="K51">
        <f t="shared" si="1"/>
        <v>0.49999456407026543</v>
      </c>
      <c r="L51">
        <f t="shared" si="5"/>
        <v>1.0325215336615123E-6</v>
      </c>
      <c r="M51">
        <f t="shared" si="2"/>
        <v>-69.331038482105484</v>
      </c>
      <c r="N51">
        <f t="shared" si="3"/>
        <v>999.98912814053085</v>
      </c>
      <c r="P51">
        <f t="array" ref="P51">EXP(SUMPRODUCT(TRANSPOSE(J$4:J$6),E51:G51))</f>
        <v>14682.32986903402</v>
      </c>
      <c r="Q51">
        <f t="shared" si="6"/>
        <v>91979.585551132404</v>
      </c>
    </row>
    <row r="52" spans="1:17" x14ac:dyDescent="0.2">
      <c r="A52" s="1">
        <v>35099</v>
      </c>
      <c r="B52">
        <v>5580</v>
      </c>
      <c r="C52">
        <v>9960.7000000000007</v>
      </c>
      <c r="D52">
        <f t="shared" si="0"/>
        <v>5.58</v>
      </c>
      <c r="E52">
        <f t="shared" si="0"/>
        <v>9.960700000000001</v>
      </c>
      <c r="F52">
        <v>0</v>
      </c>
      <c r="G52">
        <v>0</v>
      </c>
      <c r="I52">
        <v>44</v>
      </c>
      <c r="J52">
        <f t="shared" si="4"/>
        <v>194.94400000000007</v>
      </c>
      <c r="K52">
        <f t="shared" si="1"/>
        <v>0.49999558140728484</v>
      </c>
      <c r="L52">
        <f t="shared" si="5"/>
        <v>1.0173370194044296E-6</v>
      </c>
      <c r="M52">
        <f t="shared" si="2"/>
        <v>-76.994637373515147</v>
      </c>
      <c r="N52">
        <f t="shared" si="3"/>
        <v>999.99116281456963</v>
      </c>
      <c r="P52">
        <f t="array" ref="P52">EXP(SUMPRODUCT(TRANSPOSE(J$4:J$6),E52:G52))</f>
        <v>21177.614860597416</v>
      </c>
      <c r="Q52">
        <f t="shared" si="6"/>
        <v>113157.20041172982</v>
      </c>
    </row>
    <row r="53" spans="1:17" x14ac:dyDescent="0.2">
      <c r="A53" s="1">
        <v>35106</v>
      </c>
      <c r="B53">
        <v>6933</v>
      </c>
      <c r="C53">
        <v>10371.700000000001</v>
      </c>
      <c r="D53">
        <f t="shared" si="0"/>
        <v>6.9329999999999998</v>
      </c>
      <c r="E53">
        <f t="shared" si="0"/>
        <v>10.371700000000001</v>
      </c>
      <c r="F53">
        <v>0</v>
      </c>
      <c r="G53">
        <v>0</v>
      </c>
      <c r="I53">
        <v>45</v>
      </c>
      <c r="J53">
        <f t="shared" si="4"/>
        <v>201.87700000000007</v>
      </c>
      <c r="K53">
        <f t="shared" si="1"/>
        <v>0.49999655412279875</v>
      </c>
      <c r="L53">
        <f t="shared" si="5"/>
        <v>9.7271551391386879E-7</v>
      </c>
      <c r="M53">
        <f t="shared" si="2"/>
        <v>-95.974726575156154</v>
      </c>
      <c r="N53">
        <f t="shared" si="3"/>
        <v>999.99310824559745</v>
      </c>
      <c r="P53">
        <f t="array" ref="P53">EXP(SUMPRODUCT(TRANSPOSE(J$4:J$6),E53:G53))</f>
        <v>31942.733485659814</v>
      </c>
      <c r="Q53">
        <f t="shared" si="6"/>
        <v>145099.93389738962</v>
      </c>
    </row>
    <row r="54" spans="1:17" x14ac:dyDescent="0.2">
      <c r="A54" s="1">
        <v>35113</v>
      </c>
      <c r="B54">
        <v>8967</v>
      </c>
      <c r="C54">
        <v>9660.7000000000007</v>
      </c>
      <c r="D54">
        <f t="shared" si="0"/>
        <v>8.9670000000000005</v>
      </c>
      <c r="E54">
        <f t="shared" si="0"/>
        <v>9.6607000000000003</v>
      </c>
      <c r="F54">
        <v>0</v>
      </c>
      <c r="G54">
        <v>0</v>
      </c>
      <c r="I54">
        <v>46</v>
      </c>
      <c r="J54">
        <f t="shared" si="4"/>
        <v>210.84400000000008</v>
      </c>
      <c r="K54">
        <f t="shared" si="1"/>
        <v>0.49999689034801498</v>
      </c>
      <c r="L54">
        <f t="shared" si="5"/>
        <v>3.3622521622422852E-7</v>
      </c>
      <c r="M54">
        <f t="shared" si="2"/>
        <v>-133.65748054398873</v>
      </c>
      <c r="N54">
        <f t="shared" si="3"/>
        <v>999.99378069602994</v>
      </c>
      <c r="P54">
        <f t="array" ref="P54">EXP(SUMPRODUCT(TRANSPOSE(J$4:J$6),E54:G54))</f>
        <v>15688.762959310474</v>
      </c>
      <c r="Q54">
        <f t="shared" si="6"/>
        <v>160788.69685670009</v>
      </c>
    </row>
    <row r="55" spans="1:17" x14ac:dyDescent="0.2">
      <c r="A55" s="1">
        <v>35120</v>
      </c>
      <c r="B55">
        <v>9443</v>
      </c>
      <c r="C55">
        <v>10335.700000000001</v>
      </c>
      <c r="D55">
        <f t="shared" si="0"/>
        <v>9.4429999999999996</v>
      </c>
      <c r="E55">
        <f t="shared" si="0"/>
        <v>10.335700000000001</v>
      </c>
      <c r="F55">
        <v>0</v>
      </c>
      <c r="G55">
        <v>0</v>
      </c>
      <c r="I55">
        <v>47</v>
      </c>
      <c r="J55">
        <f t="shared" si="4"/>
        <v>220.28700000000009</v>
      </c>
      <c r="K55">
        <f t="shared" si="1"/>
        <v>0.49999739043676555</v>
      </c>
      <c r="L55">
        <f t="shared" si="5"/>
        <v>5.0008875057683255E-7</v>
      </c>
      <c r="M55">
        <f t="shared" si="2"/>
        <v>-137.00357903023124</v>
      </c>
      <c r="N55">
        <f t="shared" si="3"/>
        <v>999.99478087353111</v>
      </c>
      <c r="P55">
        <f t="array" ref="P55">EXP(SUMPRODUCT(TRANSPOSE(J$4:J$6),E55:G55))</f>
        <v>30813.247804260078</v>
      </c>
      <c r="Q55">
        <f t="shared" si="6"/>
        <v>191601.94466096017</v>
      </c>
    </row>
    <row r="56" spans="1:17" x14ac:dyDescent="0.2">
      <c r="A56" s="1">
        <v>35127</v>
      </c>
      <c r="B56">
        <v>9011</v>
      </c>
      <c r="C56">
        <v>8846.4</v>
      </c>
      <c r="D56">
        <f t="shared" si="0"/>
        <v>9.0109999999999992</v>
      </c>
      <c r="E56">
        <f t="shared" si="0"/>
        <v>8.8463999999999992</v>
      </c>
      <c r="F56">
        <v>0</v>
      </c>
      <c r="G56">
        <v>0</v>
      </c>
      <c r="I56">
        <v>48</v>
      </c>
      <c r="J56">
        <f t="shared" si="4"/>
        <v>229.29800000000009</v>
      </c>
      <c r="K56">
        <f t="shared" si="1"/>
        <v>0.49999748177143705</v>
      </c>
      <c r="L56">
        <f t="shared" si="5"/>
        <v>9.1334671492582231E-8</v>
      </c>
      <c r="M56">
        <f t="shared" si="2"/>
        <v>-146.05691440064379</v>
      </c>
      <c r="N56">
        <f t="shared" si="3"/>
        <v>999.99496354287407</v>
      </c>
      <c r="P56">
        <f t="array" ref="P56">EXP(SUMPRODUCT(TRANSPOSE(J$4:J$6),E56:G56))</f>
        <v>6949.3263096698838</v>
      </c>
      <c r="Q56">
        <f t="shared" si="6"/>
        <v>198551.27097063005</v>
      </c>
    </row>
    <row r="57" spans="1:17" x14ac:dyDescent="0.2">
      <c r="A57" s="1">
        <v>35134</v>
      </c>
      <c r="B57">
        <v>10025</v>
      </c>
      <c r="C57">
        <v>8282.4</v>
      </c>
      <c r="D57">
        <f t="shared" si="0"/>
        <v>10.025</v>
      </c>
      <c r="E57">
        <f t="shared" si="0"/>
        <v>8.2823999999999991</v>
      </c>
      <c r="F57">
        <v>0</v>
      </c>
      <c r="G57">
        <v>0</v>
      </c>
      <c r="I57">
        <v>49</v>
      </c>
      <c r="J57">
        <f t="shared" si="4"/>
        <v>239.32300000000009</v>
      </c>
      <c r="K57">
        <f t="shared" si="1"/>
        <v>0.49999753093665739</v>
      </c>
      <c r="L57">
        <f t="shared" si="5"/>
        <v>4.9165220339375537E-8</v>
      </c>
      <c r="M57">
        <f t="shared" si="2"/>
        <v>-168.70149565511323</v>
      </c>
      <c r="N57">
        <f t="shared" si="3"/>
        <v>999.99506187331474</v>
      </c>
      <c r="P57">
        <f t="array" ref="P57">EXP(SUMPRODUCT(TRANSPOSE(J$4:J$6),E57:G57))</f>
        <v>3953.6718168697539</v>
      </c>
      <c r="Q57">
        <f t="shared" si="6"/>
        <v>202504.94278749981</v>
      </c>
    </row>
    <row r="58" spans="1:17" x14ac:dyDescent="0.2">
      <c r="A58" s="1">
        <v>35141</v>
      </c>
      <c r="B58">
        <v>10601</v>
      </c>
      <c r="C58">
        <v>8033.3</v>
      </c>
      <c r="D58">
        <f t="shared" si="0"/>
        <v>10.601000000000001</v>
      </c>
      <c r="E58">
        <f t="shared" si="0"/>
        <v>8.0333000000000006</v>
      </c>
      <c r="F58">
        <v>0</v>
      </c>
      <c r="G58">
        <v>0</v>
      </c>
      <c r="I58">
        <v>50</v>
      </c>
      <c r="J58">
        <f t="shared" si="4"/>
        <v>249.92400000000009</v>
      </c>
      <c r="K58">
        <f t="shared" si="1"/>
        <v>0.49999756794951988</v>
      </c>
      <c r="L58">
        <f t="shared" si="5"/>
        <v>3.7012862497132204E-8</v>
      </c>
      <c r="M58">
        <f t="shared" si="2"/>
        <v>-181.40431570669932</v>
      </c>
      <c r="N58">
        <f t="shared" si="3"/>
        <v>999.99513589903972</v>
      </c>
      <c r="P58">
        <f t="array" ref="P58">EXP(SUMPRODUCT(TRANSPOSE(J$4:J$6),E58:G58))</f>
        <v>3081.8951648406937</v>
      </c>
      <c r="Q58">
        <f t="shared" si="6"/>
        <v>205586.83795234049</v>
      </c>
    </row>
    <row r="59" spans="1:17" x14ac:dyDescent="0.2">
      <c r="A59" s="1">
        <v>35148</v>
      </c>
      <c r="B59">
        <v>11083</v>
      </c>
      <c r="C59">
        <v>6769.2</v>
      </c>
      <c r="D59">
        <f t="shared" si="0"/>
        <v>11.083</v>
      </c>
      <c r="E59">
        <f t="shared" si="0"/>
        <v>6.7691999999999997</v>
      </c>
      <c r="F59">
        <v>0</v>
      </c>
      <c r="G59">
        <v>0</v>
      </c>
      <c r="I59">
        <v>51</v>
      </c>
      <c r="J59">
        <f t="shared" si="4"/>
        <v>261.00700000000012</v>
      </c>
      <c r="K59">
        <f t="shared" si="1"/>
        <v>0.4999975782052391</v>
      </c>
      <c r="L59">
        <f t="shared" si="5"/>
        <v>1.0255719218310588E-8</v>
      </c>
      <c r="M59">
        <f t="shared" si="2"/>
        <v>-203.87655417507895</v>
      </c>
      <c r="N59">
        <f t="shared" si="3"/>
        <v>999.99515641047822</v>
      </c>
      <c r="P59">
        <f t="array" ref="P59">EXP(SUMPRODUCT(TRANSPOSE(J$4:J$6),E59:G59))</f>
        <v>870.61512322104875</v>
      </c>
      <c r="Q59">
        <f t="shared" si="6"/>
        <v>206457.45307556153</v>
      </c>
    </row>
    <row r="60" spans="1:17" x14ac:dyDescent="0.2">
      <c r="A60" s="1">
        <v>35155</v>
      </c>
      <c r="B60">
        <v>11136</v>
      </c>
      <c r="C60">
        <v>5454</v>
      </c>
      <c r="D60">
        <f t="shared" si="0"/>
        <v>11.135999999999999</v>
      </c>
      <c r="E60">
        <f t="shared" si="0"/>
        <v>5.4539999999999997</v>
      </c>
      <c r="F60">
        <v>0</v>
      </c>
      <c r="G60">
        <v>0</v>
      </c>
      <c r="I60">
        <v>52</v>
      </c>
      <c r="J60">
        <f t="shared" si="4"/>
        <v>272.14300000000014</v>
      </c>
      <c r="K60">
        <f t="shared" si="1"/>
        <v>0.49999758094337798</v>
      </c>
      <c r="L60">
        <f t="shared" si="5"/>
        <v>2.7381388822966812E-9</v>
      </c>
      <c r="M60">
        <f t="shared" si="2"/>
        <v>-219.55723554577642</v>
      </c>
      <c r="N60">
        <f t="shared" si="3"/>
        <v>999.99516188675602</v>
      </c>
      <c r="P60">
        <f t="array" ref="P60">EXP(SUMPRODUCT(TRANSPOSE(J$4:J$6),E60:G60))</f>
        <v>233.69106312185841</v>
      </c>
      <c r="Q60">
        <f t="shared" si="6"/>
        <v>206691.14413868339</v>
      </c>
    </row>
    <row r="61" spans="1:17" x14ac:dyDescent="0.2">
      <c r="I61" s="3" t="s">
        <v>11</v>
      </c>
      <c r="M61">
        <f>(B2-J60)*LN(1-K60)</f>
        <v>-1197.6508484131521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M9" sqref="M9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4.85546875" bestFit="1" customWidth="1"/>
  </cols>
  <sheetData>
    <row r="1" spans="1:14" x14ac:dyDescent="0.2">
      <c r="A1" s="2" t="s">
        <v>12</v>
      </c>
      <c r="B1">
        <v>2000000</v>
      </c>
      <c r="I1" s="2" t="s">
        <v>14</v>
      </c>
      <c r="J1" s="4">
        <v>1.5879707179760904E-2</v>
      </c>
    </row>
    <row r="2" spans="1:14" x14ac:dyDescent="0.2">
      <c r="A2" s="2" t="s">
        <v>13</v>
      </c>
      <c r="B2">
        <f>B1/1000</f>
        <v>2000</v>
      </c>
      <c r="I2" s="2" t="s">
        <v>15</v>
      </c>
      <c r="J2" s="4">
        <v>1E-4</v>
      </c>
    </row>
    <row r="3" spans="1:14" x14ac:dyDescent="0.2">
      <c r="I3" s="2" t="s">
        <v>20</v>
      </c>
      <c r="J3" s="4">
        <v>1E-4</v>
      </c>
    </row>
    <row r="4" spans="1:14" x14ac:dyDescent="0.2">
      <c r="I4" s="2"/>
      <c r="J4" s="4"/>
    </row>
    <row r="5" spans="1:14" x14ac:dyDescent="0.2">
      <c r="I5" s="2"/>
      <c r="J5" s="4"/>
    </row>
    <row r="7" spans="1:14" x14ac:dyDescent="0.2">
      <c r="M7">
        <f>SUM(M9:M61)</f>
        <v>-4681.0181898067258</v>
      </c>
    </row>
    <row r="8" spans="1:14" x14ac:dyDescent="0.2">
      <c r="A8" t="s">
        <v>1</v>
      </c>
      <c r="B8" t="s">
        <v>2</v>
      </c>
      <c r="C8" t="s">
        <v>0</v>
      </c>
      <c r="D8" s="2" t="s">
        <v>9</v>
      </c>
      <c r="E8" s="2" t="s">
        <v>10</v>
      </c>
      <c r="F8" s="2" t="s">
        <v>21</v>
      </c>
      <c r="G8" s="2" t="s">
        <v>22</v>
      </c>
      <c r="I8" s="2" t="s">
        <v>1</v>
      </c>
      <c r="J8" s="2" t="s">
        <v>3</v>
      </c>
      <c r="K8" s="2" t="s">
        <v>6</v>
      </c>
      <c r="L8" s="2" t="s">
        <v>16</v>
      </c>
      <c r="M8" s="2" t="s">
        <v>7</v>
      </c>
      <c r="N8" s="2" t="s">
        <v>8</v>
      </c>
    </row>
    <row r="9" spans="1:14" x14ac:dyDescent="0.2">
      <c r="A9" s="1">
        <v>34798</v>
      </c>
      <c r="B9">
        <v>5250</v>
      </c>
      <c r="C9">
        <v>1709.8</v>
      </c>
      <c r="D9">
        <f>B9/1000</f>
        <v>5.25</v>
      </c>
      <c r="E9">
        <f>C9/1000</f>
        <v>1.7098</v>
      </c>
      <c r="F9">
        <v>0</v>
      </c>
      <c r="G9">
        <v>0</v>
      </c>
      <c r="I9">
        <v>1</v>
      </c>
      <c r="J9">
        <f>D9</f>
        <v>5.25</v>
      </c>
      <c r="K9">
        <f>1-($J$2/($J$2+I9^$J$3))^$J$1</f>
        <v>0.13606616763729351</v>
      </c>
      <c r="L9">
        <f>K9</f>
        <v>0.13606616763729351</v>
      </c>
      <c r="M9">
        <f>D9*LN(L9)</f>
        <v>-10.471723420289472</v>
      </c>
      <c r="N9">
        <f>$B$2*K9</f>
        <v>272.13233527458704</v>
      </c>
    </row>
    <row r="10" spans="1:14" x14ac:dyDescent="0.2">
      <c r="A10" s="1">
        <v>34805</v>
      </c>
      <c r="B10">
        <v>5482</v>
      </c>
      <c r="C10">
        <v>2748</v>
      </c>
      <c r="D10">
        <f t="shared" ref="D10:E60" si="0">B10/1000</f>
        <v>5.4820000000000002</v>
      </c>
      <c r="E10">
        <f t="shared" si="0"/>
        <v>2.7480000000000002</v>
      </c>
      <c r="F10">
        <v>0</v>
      </c>
      <c r="G10">
        <v>0</v>
      </c>
      <c r="I10">
        <v>2</v>
      </c>
      <c r="J10">
        <f>D10+J9</f>
        <v>10.731999999999999</v>
      </c>
      <c r="K10">
        <f t="shared" ref="K10:K60" si="1">1-($J$2/($J$2+I10^$J$3))^$J$1</f>
        <v>0.1360671184714356</v>
      </c>
      <c r="L10">
        <f>K10-K9</f>
        <v>9.5083414208829709E-7</v>
      </c>
      <c r="M10">
        <f t="shared" ref="M10:M60" si="2">D10*LN(L10)</f>
        <v>-76.01300739169119</v>
      </c>
      <c r="N10">
        <f t="shared" ref="N10:N60" si="3">$B$2*K10</f>
        <v>272.13423694287121</v>
      </c>
    </row>
    <row r="11" spans="1:14" x14ac:dyDescent="0.2">
      <c r="A11" s="1">
        <v>34812</v>
      </c>
      <c r="B11">
        <v>4980</v>
      </c>
      <c r="C11">
        <v>4595.8999999999996</v>
      </c>
      <c r="D11">
        <f t="shared" si="0"/>
        <v>4.9800000000000004</v>
      </c>
      <c r="E11">
        <f t="shared" si="0"/>
        <v>4.5958999999999994</v>
      </c>
      <c r="F11">
        <v>0</v>
      </c>
      <c r="G11">
        <v>0</v>
      </c>
      <c r="I11">
        <v>3</v>
      </c>
      <c r="J11">
        <f t="shared" ref="J11:J60" si="4">D11+J10</f>
        <v>15.712</v>
      </c>
      <c r="K11">
        <f t="shared" si="1"/>
        <v>0.13606767467327108</v>
      </c>
      <c r="L11">
        <f t="shared" ref="L11:L60" si="5">K11-K10</f>
        <v>5.5620183547766544E-7</v>
      </c>
      <c r="M11">
        <f t="shared" si="2"/>
        <v>-71.722630283698749</v>
      </c>
      <c r="N11">
        <f t="shared" si="3"/>
        <v>272.13534934654217</v>
      </c>
    </row>
    <row r="12" spans="1:14" x14ac:dyDescent="0.2">
      <c r="A12" s="1">
        <v>34819</v>
      </c>
      <c r="B12">
        <v>5517</v>
      </c>
      <c r="C12">
        <v>6801.8</v>
      </c>
      <c r="D12">
        <f t="shared" si="0"/>
        <v>5.5170000000000003</v>
      </c>
      <c r="E12">
        <f t="shared" si="0"/>
        <v>6.8018000000000001</v>
      </c>
      <c r="F12">
        <v>0</v>
      </c>
      <c r="G12">
        <v>0</v>
      </c>
      <c r="I12">
        <v>4</v>
      </c>
      <c r="J12">
        <f t="shared" si="4"/>
        <v>21.228999999999999</v>
      </c>
      <c r="K12">
        <f t="shared" si="1"/>
        <v>0.13606806930453774</v>
      </c>
      <c r="L12">
        <f t="shared" si="5"/>
        <v>3.9463126666472448E-7</v>
      </c>
      <c r="M12">
        <f t="shared" si="2"/>
        <v>-81.34989739396643</v>
      </c>
      <c r="N12">
        <f t="shared" si="3"/>
        <v>272.13613860907549</v>
      </c>
    </row>
    <row r="13" spans="1:14" x14ac:dyDescent="0.2">
      <c r="A13" s="1">
        <v>34826</v>
      </c>
      <c r="B13">
        <v>6563</v>
      </c>
      <c r="C13">
        <v>8056.5</v>
      </c>
      <c r="D13">
        <f t="shared" si="0"/>
        <v>6.5629999999999997</v>
      </c>
      <c r="E13">
        <f t="shared" si="0"/>
        <v>8.0564999999999998</v>
      </c>
      <c r="F13">
        <v>0</v>
      </c>
      <c r="G13">
        <v>0</v>
      </c>
      <c r="I13">
        <v>5</v>
      </c>
      <c r="J13">
        <f t="shared" si="4"/>
        <v>27.791999999999998</v>
      </c>
      <c r="K13">
        <f t="shared" si="1"/>
        <v>0.13606837540420569</v>
      </c>
      <c r="L13">
        <f t="shared" si="5"/>
        <v>3.0609966794603594E-7</v>
      </c>
      <c r="M13">
        <f t="shared" si="2"/>
        <v>-98.440767362375638</v>
      </c>
      <c r="N13">
        <f t="shared" si="3"/>
        <v>272.13675080841136</v>
      </c>
    </row>
    <row r="14" spans="1:14" x14ac:dyDescent="0.2">
      <c r="A14" s="1">
        <v>34833</v>
      </c>
      <c r="B14">
        <v>6555</v>
      </c>
      <c r="C14">
        <v>9496.5</v>
      </c>
      <c r="D14">
        <f t="shared" si="0"/>
        <v>6.5549999999999997</v>
      </c>
      <c r="E14">
        <f t="shared" si="0"/>
        <v>9.4964999999999993</v>
      </c>
      <c r="F14">
        <v>0</v>
      </c>
      <c r="G14">
        <v>0</v>
      </c>
      <c r="I14">
        <v>6</v>
      </c>
      <c r="J14">
        <f t="shared" si="4"/>
        <v>34.346999999999994</v>
      </c>
      <c r="K14">
        <f t="shared" si="1"/>
        <v>0.13606862550576493</v>
      </c>
      <c r="L14">
        <f t="shared" si="5"/>
        <v>2.5010155924043431E-7</v>
      </c>
      <c r="M14">
        <f t="shared" si="2"/>
        <v>-99.645168902046876</v>
      </c>
      <c r="N14">
        <f t="shared" si="3"/>
        <v>272.13725101152988</v>
      </c>
    </row>
    <row r="15" spans="1:14" x14ac:dyDescent="0.2">
      <c r="A15" s="1">
        <v>34840</v>
      </c>
      <c r="B15">
        <v>6413</v>
      </c>
      <c r="C15">
        <v>9218.1</v>
      </c>
      <c r="D15">
        <f t="shared" si="0"/>
        <v>6.4130000000000003</v>
      </c>
      <c r="E15">
        <f t="shared" si="0"/>
        <v>9.2180999999999997</v>
      </c>
      <c r="F15">
        <v>0</v>
      </c>
      <c r="G15">
        <v>0</v>
      </c>
      <c r="I15">
        <v>7</v>
      </c>
      <c r="J15">
        <f t="shared" si="4"/>
        <v>40.759999999999991</v>
      </c>
      <c r="K15">
        <f t="shared" si="1"/>
        <v>0.1360688369635642</v>
      </c>
      <c r="L15">
        <f t="shared" si="5"/>
        <v>2.1145779927067565E-7</v>
      </c>
      <c r="M15">
        <f t="shared" si="2"/>
        <v>-98.562938614683091</v>
      </c>
      <c r="N15">
        <f t="shared" si="3"/>
        <v>272.13767392712839</v>
      </c>
    </row>
    <row r="16" spans="1:14" x14ac:dyDescent="0.2">
      <c r="A16" s="1">
        <v>34847</v>
      </c>
      <c r="B16">
        <v>6531</v>
      </c>
      <c r="C16">
        <v>8893.4</v>
      </c>
      <c r="D16">
        <f t="shared" si="0"/>
        <v>6.5309999999999997</v>
      </c>
      <c r="E16">
        <f t="shared" si="0"/>
        <v>8.8933999999999997</v>
      </c>
      <c r="F16">
        <v>0</v>
      </c>
      <c r="G16">
        <v>0</v>
      </c>
      <c r="I16">
        <v>8</v>
      </c>
      <c r="J16">
        <f t="shared" si="4"/>
        <v>47.29099999999999</v>
      </c>
      <c r="K16">
        <f t="shared" si="1"/>
        <v>0.13606902013660016</v>
      </c>
      <c r="L16">
        <f t="shared" si="5"/>
        <v>1.8317303596138146E-7</v>
      </c>
      <c r="M16">
        <f t="shared" si="2"/>
        <v>-101.31432263646695</v>
      </c>
      <c r="N16">
        <f t="shared" si="3"/>
        <v>272.13804027320032</v>
      </c>
    </row>
    <row r="17" spans="1:14" x14ac:dyDescent="0.2">
      <c r="A17" s="1">
        <v>34854</v>
      </c>
      <c r="B17">
        <v>6875</v>
      </c>
      <c r="C17">
        <v>8178.5</v>
      </c>
      <c r="D17">
        <f t="shared" si="0"/>
        <v>6.875</v>
      </c>
      <c r="E17">
        <f t="shared" si="0"/>
        <v>8.1784999999999997</v>
      </c>
      <c r="F17">
        <v>0</v>
      </c>
      <c r="G17">
        <v>0</v>
      </c>
      <c r="I17">
        <v>9</v>
      </c>
      <c r="J17">
        <f t="shared" si="4"/>
        <v>54.16599999999999</v>
      </c>
      <c r="K17">
        <f t="shared" si="1"/>
        <v>0.13606918170663629</v>
      </c>
      <c r="L17">
        <f t="shared" si="5"/>
        <v>1.6157003612793375E-7</v>
      </c>
      <c r="M17">
        <f t="shared" si="2"/>
        <v>-107.51349900535915</v>
      </c>
      <c r="N17">
        <f t="shared" si="3"/>
        <v>272.1383634132726</v>
      </c>
    </row>
    <row r="18" spans="1:14" x14ac:dyDescent="0.2">
      <c r="A18" s="1">
        <v>34861</v>
      </c>
      <c r="B18">
        <v>7565</v>
      </c>
      <c r="C18">
        <v>6640</v>
      </c>
      <c r="D18">
        <f t="shared" si="0"/>
        <v>7.5650000000000004</v>
      </c>
      <c r="E18">
        <f t="shared" si="0"/>
        <v>6.64</v>
      </c>
      <c r="F18">
        <v>0</v>
      </c>
      <c r="G18">
        <v>0</v>
      </c>
      <c r="I18">
        <v>10</v>
      </c>
      <c r="J18">
        <f t="shared" si="4"/>
        <v>61.730999999999987</v>
      </c>
      <c r="K18">
        <f t="shared" si="1"/>
        <v>0.13606932623593326</v>
      </c>
      <c r="L18">
        <f t="shared" si="5"/>
        <v>1.4452929697483796E-7</v>
      </c>
      <c r="M18">
        <f t="shared" si="2"/>
        <v>-119.14711295452879</v>
      </c>
      <c r="N18">
        <f t="shared" si="3"/>
        <v>272.13865247186652</v>
      </c>
    </row>
    <row r="19" spans="1:14" x14ac:dyDescent="0.2">
      <c r="A19" s="1">
        <v>34868</v>
      </c>
      <c r="B19">
        <v>7895</v>
      </c>
      <c r="C19">
        <v>5184.8</v>
      </c>
      <c r="D19">
        <f t="shared" si="0"/>
        <v>7.8949999999999996</v>
      </c>
      <c r="E19">
        <f t="shared" si="0"/>
        <v>5.1848000000000001</v>
      </c>
      <c r="F19">
        <v>0</v>
      </c>
      <c r="G19">
        <v>0</v>
      </c>
      <c r="I19">
        <v>11</v>
      </c>
      <c r="J19">
        <f t="shared" si="4"/>
        <v>69.625999999999991</v>
      </c>
      <c r="K19">
        <f t="shared" si="1"/>
        <v>0.13606945697856498</v>
      </c>
      <c r="L19">
        <f t="shared" si="5"/>
        <v>1.3074263172097034E-7</v>
      </c>
      <c r="M19">
        <f t="shared" si="2"/>
        <v>-125.136027031917</v>
      </c>
      <c r="N19">
        <f t="shared" si="3"/>
        <v>272.13891395712994</v>
      </c>
    </row>
    <row r="20" spans="1:14" x14ac:dyDescent="0.2">
      <c r="A20" s="1">
        <v>34875</v>
      </c>
      <c r="B20">
        <v>7538</v>
      </c>
      <c r="C20">
        <v>3885.7</v>
      </c>
      <c r="D20">
        <f t="shared" si="0"/>
        <v>7.5380000000000003</v>
      </c>
      <c r="E20">
        <f t="shared" si="0"/>
        <v>3.8856999999999999</v>
      </c>
      <c r="F20">
        <v>0</v>
      </c>
      <c r="G20">
        <v>0</v>
      </c>
      <c r="I20">
        <v>12</v>
      </c>
      <c r="J20">
        <f t="shared" si="4"/>
        <v>77.163999999999987</v>
      </c>
      <c r="K20">
        <f t="shared" si="1"/>
        <v>0.13606957633721894</v>
      </c>
      <c r="L20">
        <f t="shared" si="5"/>
        <v>1.1935865396051071E-7</v>
      </c>
      <c r="M20">
        <f t="shared" si="2"/>
        <v>-120.16426038586522</v>
      </c>
      <c r="N20">
        <f t="shared" si="3"/>
        <v>272.13915267443787</v>
      </c>
    </row>
    <row r="21" spans="1:14" x14ac:dyDescent="0.2">
      <c r="A21" s="1">
        <v>34882</v>
      </c>
      <c r="B21">
        <v>5296</v>
      </c>
      <c r="C21">
        <v>2590.5</v>
      </c>
      <c r="D21">
        <f t="shared" si="0"/>
        <v>5.2960000000000003</v>
      </c>
      <c r="E21">
        <f t="shared" si="0"/>
        <v>2.5905</v>
      </c>
      <c r="F21">
        <v>0</v>
      </c>
      <c r="G21">
        <v>0</v>
      </c>
      <c r="I21">
        <v>13</v>
      </c>
      <c r="J21">
        <f t="shared" si="4"/>
        <v>82.46</v>
      </c>
      <c r="K21">
        <f t="shared" si="1"/>
        <v>0.13606968613652259</v>
      </c>
      <c r="L21">
        <f t="shared" si="5"/>
        <v>1.0979930364918289E-7</v>
      </c>
      <c r="M21">
        <f t="shared" si="2"/>
        <v>-84.866343297785463</v>
      </c>
      <c r="N21">
        <f t="shared" si="3"/>
        <v>272.13937227304518</v>
      </c>
    </row>
    <row r="22" spans="1:14" x14ac:dyDescent="0.2">
      <c r="A22" s="1">
        <v>34889</v>
      </c>
      <c r="B22">
        <v>4809</v>
      </c>
      <c r="C22">
        <v>1952.1</v>
      </c>
      <c r="D22">
        <f t="shared" si="0"/>
        <v>4.8090000000000002</v>
      </c>
      <c r="E22">
        <f t="shared" si="0"/>
        <v>1.9520999999999999</v>
      </c>
      <c r="F22">
        <v>0</v>
      </c>
      <c r="G22">
        <v>0</v>
      </c>
      <c r="I22">
        <v>14</v>
      </c>
      <c r="J22">
        <f t="shared" si="4"/>
        <v>87.268999999999991</v>
      </c>
      <c r="K22">
        <f t="shared" si="1"/>
        <v>0.13606978779478696</v>
      </c>
      <c r="L22">
        <f t="shared" si="5"/>
        <v>1.0165826436203673E-7</v>
      </c>
      <c r="M22">
        <f t="shared" si="2"/>
        <v>-77.43283003158281</v>
      </c>
      <c r="N22">
        <f t="shared" si="3"/>
        <v>272.13957558957389</v>
      </c>
    </row>
    <row r="23" spans="1:14" x14ac:dyDescent="0.2">
      <c r="A23" s="1">
        <v>34896</v>
      </c>
      <c r="B23">
        <v>4154</v>
      </c>
      <c r="C23">
        <v>1406.1</v>
      </c>
      <c r="D23">
        <f t="shared" si="0"/>
        <v>4.1539999999999999</v>
      </c>
      <c r="E23">
        <f t="shared" si="0"/>
        <v>1.4060999999999999</v>
      </c>
      <c r="F23">
        <v>0</v>
      </c>
      <c r="G23">
        <v>0</v>
      </c>
      <c r="I23">
        <v>15</v>
      </c>
      <c r="J23">
        <f t="shared" si="4"/>
        <v>91.422999999999988</v>
      </c>
      <c r="K23">
        <f t="shared" si="1"/>
        <v>0.13606988243635632</v>
      </c>
      <c r="L23">
        <f t="shared" si="5"/>
        <v>9.4641569359232847E-8</v>
      </c>
      <c r="M23">
        <f t="shared" si="2"/>
        <v>-67.183344171407811</v>
      </c>
      <c r="N23">
        <f t="shared" si="3"/>
        <v>272.13976487271265</v>
      </c>
    </row>
    <row r="24" spans="1:14" x14ac:dyDescent="0.2">
      <c r="A24" s="1">
        <v>34903</v>
      </c>
      <c r="B24">
        <v>4730</v>
      </c>
      <c r="C24">
        <v>1088.5999999999999</v>
      </c>
      <c r="D24">
        <f t="shared" si="0"/>
        <v>4.7300000000000004</v>
      </c>
      <c r="E24">
        <f t="shared" si="0"/>
        <v>1.0886</v>
      </c>
      <c r="F24">
        <v>0</v>
      </c>
      <c r="G24">
        <v>0</v>
      </c>
      <c r="I24">
        <v>16</v>
      </c>
      <c r="J24">
        <f t="shared" si="4"/>
        <v>96.152999999999992</v>
      </c>
      <c r="K24">
        <f t="shared" si="1"/>
        <v>0.13606997096762252</v>
      </c>
      <c r="L24">
        <f t="shared" si="5"/>
        <v>8.8531266206892667E-8</v>
      </c>
      <c r="M24">
        <f t="shared" si="2"/>
        <v>-76.814774568907836</v>
      </c>
      <c r="N24">
        <f t="shared" si="3"/>
        <v>272.13994193524502</v>
      </c>
    </row>
    <row r="25" spans="1:14" x14ac:dyDescent="0.2">
      <c r="A25" s="1">
        <v>34910</v>
      </c>
      <c r="B25">
        <v>4135</v>
      </c>
      <c r="C25">
        <v>596.5</v>
      </c>
      <c r="D25">
        <f t="shared" si="0"/>
        <v>4.1349999999999998</v>
      </c>
      <c r="E25">
        <f t="shared" si="0"/>
        <v>0.59650000000000003</v>
      </c>
      <c r="F25">
        <v>0</v>
      </c>
      <c r="G25">
        <v>0</v>
      </c>
      <c r="I25">
        <v>17</v>
      </c>
      <c r="J25">
        <f t="shared" si="4"/>
        <v>100.288</v>
      </c>
      <c r="K25">
        <f t="shared" si="1"/>
        <v>0.13607005412995588</v>
      </c>
      <c r="L25">
        <f t="shared" si="5"/>
        <v>8.3162333353037354E-8</v>
      </c>
      <c r="M25">
        <f t="shared" si="2"/>
        <v>-67.410718890634115</v>
      </c>
      <c r="N25">
        <f t="shared" si="3"/>
        <v>272.14010825991176</v>
      </c>
    </row>
    <row r="26" spans="1:14" x14ac:dyDescent="0.2">
      <c r="A26" s="1">
        <v>34917</v>
      </c>
      <c r="B26">
        <v>3915</v>
      </c>
      <c r="C26">
        <v>508.8</v>
      </c>
      <c r="D26">
        <f t="shared" si="0"/>
        <v>3.915</v>
      </c>
      <c r="E26">
        <f t="shared" si="0"/>
        <v>0.50880000000000003</v>
      </c>
      <c r="F26">
        <v>0</v>
      </c>
      <c r="G26">
        <v>0</v>
      </c>
      <c r="I26">
        <v>18</v>
      </c>
      <c r="J26">
        <f t="shared" si="4"/>
        <v>104.203</v>
      </c>
      <c r="K26">
        <f t="shared" si="1"/>
        <v>0.13607013253748201</v>
      </c>
      <c r="L26">
        <f t="shared" si="5"/>
        <v>7.8407526138413175E-8</v>
      </c>
      <c r="M26">
        <f t="shared" si="2"/>
        <v>-64.054669267145613</v>
      </c>
      <c r="N26">
        <f t="shared" si="3"/>
        <v>272.14026507496402</v>
      </c>
    </row>
    <row r="27" spans="1:14" x14ac:dyDescent="0.2">
      <c r="A27" s="1">
        <v>34924</v>
      </c>
      <c r="B27">
        <v>3407</v>
      </c>
      <c r="C27">
        <v>321</v>
      </c>
      <c r="D27">
        <f t="shared" si="0"/>
        <v>3.407</v>
      </c>
      <c r="E27">
        <f t="shared" si="0"/>
        <v>0.32100000000000001</v>
      </c>
      <c r="F27">
        <v>0</v>
      </c>
      <c r="G27">
        <v>0</v>
      </c>
      <c r="I27">
        <v>19</v>
      </c>
      <c r="J27">
        <f t="shared" si="4"/>
        <v>107.61</v>
      </c>
      <c r="K27">
        <f t="shared" si="1"/>
        <v>0.13607020670463277</v>
      </c>
      <c r="L27">
        <f t="shared" si="5"/>
        <v>7.4167150754256284E-8</v>
      </c>
      <c r="M27">
        <f t="shared" si="2"/>
        <v>-55.932529901298921</v>
      </c>
      <c r="N27">
        <f t="shared" si="3"/>
        <v>272.14041340926553</v>
      </c>
    </row>
    <row r="28" spans="1:14" x14ac:dyDescent="0.2">
      <c r="A28" s="1">
        <v>34931</v>
      </c>
      <c r="B28">
        <v>3315</v>
      </c>
      <c r="C28">
        <v>207.4</v>
      </c>
      <c r="D28">
        <f t="shared" si="0"/>
        <v>3.3149999999999999</v>
      </c>
      <c r="E28">
        <f t="shared" si="0"/>
        <v>0.2074</v>
      </c>
      <c r="F28">
        <v>0</v>
      </c>
      <c r="G28">
        <v>0</v>
      </c>
      <c r="I28">
        <v>20</v>
      </c>
      <c r="J28">
        <f t="shared" si="4"/>
        <v>110.925</v>
      </c>
      <c r="K28">
        <f t="shared" si="1"/>
        <v>0.13607027706662089</v>
      </c>
      <c r="L28">
        <f t="shared" si="5"/>
        <v>7.0361988124822972E-8</v>
      </c>
      <c r="M28">
        <f t="shared" si="2"/>
        <v>-54.596765971254889</v>
      </c>
      <c r="N28">
        <f t="shared" si="3"/>
        <v>272.14055413324178</v>
      </c>
    </row>
    <row r="29" spans="1:14" x14ac:dyDescent="0.2">
      <c r="A29" s="1">
        <v>34938</v>
      </c>
      <c r="B29">
        <v>3246</v>
      </c>
      <c r="C29">
        <v>115.5</v>
      </c>
      <c r="D29">
        <f t="shared" si="0"/>
        <v>3.246</v>
      </c>
      <c r="E29">
        <f t="shared" si="0"/>
        <v>0.11550000000000001</v>
      </c>
      <c r="F29">
        <v>0</v>
      </c>
      <c r="G29">
        <v>0</v>
      </c>
      <c r="I29">
        <v>21</v>
      </c>
      <c r="J29">
        <f t="shared" si="4"/>
        <v>114.17099999999999</v>
      </c>
      <c r="K29">
        <f t="shared" si="1"/>
        <v>0.13607034399491469</v>
      </c>
      <c r="L29">
        <f t="shared" si="5"/>
        <v>6.6928293795953664E-8</v>
      </c>
      <c r="M29">
        <f t="shared" si="2"/>
        <v>-53.622764529575001</v>
      </c>
      <c r="N29">
        <f t="shared" si="3"/>
        <v>272.14068798982936</v>
      </c>
    </row>
    <row r="30" spans="1:14" x14ac:dyDescent="0.2">
      <c r="A30" s="1">
        <v>34945</v>
      </c>
      <c r="B30">
        <v>2656</v>
      </c>
      <c r="C30">
        <v>185</v>
      </c>
      <c r="D30">
        <f t="shared" si="0"/>
        <v>2.6560000000000001</v>
      </c>
      <c r="E30">
        <f t="shared" si="0"/>
        <v>0.185</v>
      </c>
      <c r="F30">
        <v>0</v>
      </c>
      <c r="G30">
        <v>0</v>
      </c>
      <c r="I30">
        <v>22</v>
      </c>
      <c r="J30">
        <f t="shared" si="4"/>
        <v>116.827</v>
      </c>
      <c r="K30">
        <f t="shared" si="1"/>
        <v>0.13607040780910962</v>
      </c>
      <c r="L30">
        <f t="shared" si="5"/>
        <v>6.3814194928291101E-8</v>
      </c>
      <c r="M30">
        <f t="shared" si="2"/>
        <v>-44.00272271888764</v>
      </c>
      <c r="N30">
        <f t="shared" si="3"/>
        <v>272.14081561821922</v>
      </c>
    </row>
    <row r="31" spans="1:14" x14ac:dyDescent="0.2">
      <c r="A31" s="1">
        <v>34952</v>
      </c>
      <c r="B31">
        <v>2224</v>
      </c>
      <c r="C31">
        <v>239.8</v>
      </c>
      <c r="D31">
        <f t="shared" si="0"/>
        <v>2.2240000000000002</v>
      </c>
      <c r="E31">
        <f t="shared" si="0"/>
        <v>0.23980000000000001</v>
      </c>
      <c r="F31">
        <v>0</v>
      </c>
      <c r="G31">
        <v>0</v>
      </c>
      <c r="I31">
        <v>23</v>
      </c>
      <c r="J31">
        <f t="shared" si="4"/>
        <v>119.051</v>
      </c>
      <c r="K31">
        <f t="shared" si="1"/>
        <v>0.13607046878615781</v>
      </c>
      <c r="L31">
        <f t="shared" si="5"/>
        <v>6.0977048188526339E-8</v>
      </c>
      <c r="M31">
        <f t="shared" si="2"/>
        <v>-36.9467967053846</v>
      </c>
      <c r="N31">
        <f t="shared" si="3"/>
        <v>272.14093757231564</v>
      </c>
    </row>
    <row r="32" spans="1:14" x14ac:dyDescent="0.2">
      <c r="A32" s="1">
        <v>34959</v>
      </c>
      <c r="B32">
        <v>2324</v>
      </c>
      <c r="C32">
        <v>187.1</v>
      </c>
      <c r="D32">
        <f t="shared" si="0"/>
        <v>2.3239999999999998</v>
      </c>
      <c r="E32">
        <f t="shared" si="0"/>
        <v>0.18709999999999999</v>
      </c>
      <c r="F32">
        <v>0</v>
      </c>
      <c r="G32">
        <v>0</v>
      </c>
      <c r="I32">
        <v>24</v>
      </c>
      <c r="J32">
        <f t="shared" si="4"/>
        <v>121.375</v>
      </c>
      <c r="K32">
        <f t="shared" si="1"/>
        <v>0.13607052716763313</v>
      </c>
      <c r="L32">
        <f t="shared" si="5"/>
        <v>5.8381475320778975E-8</v>
      </c>
      <c r="M32">
        <f t="shared" si="2"/>
        <v>-38.709164974759574</v>
      </c>
      <c r="N32">
        <f t="shared" si="3"/>
        <v>272.14105433526623</v>
      </c>
    </row>
    <row r="33" spans="1:14" x14ac:dyDescent="0.2">
      <c r="A33" s="1">
        <v>34966</v>
      </c>
      <c r="B33">
        <v>2194</v>
      </c>
      <c r="C33">
        <v>107.2</v>
      </c>
      <c r="D33">
        <f t="shared" si="0"/>
        <v>2.194</v>
      </c>
      <c r="E33">
        <f t="shared" si="0"/>
        <v>0.1072</v>
      </c>
      <c r="F33">
        <v>0</v>
      </c>
      <c r="G33">
        <v>0</v>
      </c>
      <c r="I33">
        <v>25</v>
      </c>
      <c r="J33">
        <f t="shared" si="4"/>
        <v>123.569</v>
      </c>
      <c r="K33">
        <f t="shared" si="1"/>
        <v>0.13607058316551146</v>
      </c>
      <c r="L33">
        <f t="shared" si="5"/>
        <v>5.5997878334324014E-8</v>
      </c>
      <c r="M33">
        <f t="shared" si="2"/>
        <v>-36.635306762192428</v>
      </c>
      <c r="N33">
        <f t="shared" si="3"/>
        <v>272.14116633102293</v>
      </c>
    </row>
    <row r="34" spans="1:14" x14ac:dyDescent="0.2">
      <c r="A34" s="1">
        <v>34973</v>
      </c>
      <c r="B34">
        <v>2177</v>
      </c>
      <c r="C34">
        <v>246.2</v>
      </c>
      <c r="D34">
        <f t="shared" si="0"/>
        <v>2.177</v>
      </c>
      <c r="E34">
        <f t="shared" si="0"/>
        <v>0.2462</v>
      </c>
      <c r="F34">
        <v>0</v>
      </c>
      <c r="G34">
        <v>0</v>
      </c>
      <c r="I34">
        <v>26</v>
      </c>
      <c r="J34">
        <f t="shared" si="4"/>
        <v>125.74600000000001</v>
      </c>
      <c r="K34">
        <f t="shared" si="1"/>
        <v>0.13607063696681665</v>
      </c>
      <c r="L34">
        <f t="shared" si="5"/>
        <v>5.3801305188727611E-8</v>
      </c>
      <c r="M34">
        <f t="shared" si="2"/>
        <v>-36.43855657559935</v>
      </c>
      <c r="N34">
        <f t="shared" si="3"/>
        <v>272.14127393363327</v>
      </c>
    </row>
    <row r="35" spans="1:14" x14ac:dyDescent="0.2">
      <c r="A35" s="1">
        <v>34980</v>
      </c>
      <c r="B35">
        <v>2366</v>
      </c>
      <c r="C35">
        <v>156.9</v>
      </c>
      <c r="D35">
        <f t="shared" si="0"/>
        <v>2.3660000000000001</v>
      </c>
      <c r="E35">
        <f t="shared" si="0"/>
        <v>0.15690000000000001</v>
      </c>
      <c r="F35">
        <v>0</v>
      </c>
      <c r="G35">
        <v>0</v>
      </c>
      <c r="I35">
        <v>27</v>
      </c>
      <c r="J35">
        <f t="shared" si="4"/>
        <v>128.11200000000002</v>
      </c>
      <c r="K35">
        <f t="shared" si="1"/>
        <v>0.13607068873738926</v>
      </c>
      <c r="L35">
        <f t="shared" si="5"/>
        <v>5.1770572606635312E-8</v>
      </c>
      <c r="M35">
        <f t="shared" si="2"/>
        <v>-39.693066375066898</v>
      </c>
      <c r="N35">
        <f t="shared" si="3"/>
        <v>272.14137747477849</v>
      </c>
    </row>
    <row r="36" spans="1:14" x14ac:dyDescent="0.2">
      <c r="A36" s="1">
        <v>34987</v>
      </c>
      <c r="B36">
        <v>2402</v>
      </c>
      <c r="C36">
        <v>170.7</v>
      </c>
      <c r="D36">
        <f t="shared" si="0"/>
        <v>2.4020000000000001</v>
      </c>
      <c r="E36">
        <f t="shared" si="0"/>
        <v>0.17069999999999999</v>
      </c>
      <c r="F36">
        <v>0</v>
      </c>
      <c r="G36">
        <v>0</v>
      </c>
      <c r="I36">
        <v>28</v>
      </c>
      <c r="J36">
        <f t="shared" si="4"/>
        <v>130.51400000000001</v>
      </c>
      <c r="K36">
        <f t="shared" si="1"/>
        <v>0.13607073862496988</v>
      </c>
      <c r="L36">
        <f t="shared" si="5"/>
        <v>4.9887580622076655E-8</v>
      </c>
      <c r="M36">
        <f t="shared" si="2"/>
        <v>-40.386011988689368</v>
      </c>
      <c r="N36">
        <f t="shared" si="3"/>
        <v>272.14147724993978</v>
      </c>
    </row>
    <row r="37" spans="1:14" x14ac:dyDescent="0.2">
      <c r="A37" s="1">
        <v>34994</v>
      </c>
      <c r="B37">
        <v>2485</v>
      </c>
      <c r="C37">
        <v>114.4</v>
      </c>
      <c r="D37">
        <f t="shared" si="0"/>
        <v>2.4849999999999999</v>
      </c>
      <c r="E37">
        <f t="shared" si="0"/>
        <v>0.1144</v>
      </c>
      <c r="F37">
        <v>0</v>
      </c>
      <c r="G37">
        <v>0</v>
      </c>
      <c r="I37">
        <v>29</v>
      </c>
      <c r="J37">
        <f t="shared" si="4"/>
        <v>132.99900000000002</v>
      </c>
      <c r="K37">
        <f t="shared" si="1"/>
        <v>0.13607078676174056</v>
      </c>
      <c r="L37">
        <f t="shared" si="5"/>
        <v>4.8136770680606844E-8</v>
      </c>
      <c r="M37">
        <f t="shared" si="2"/>
        <v>-41.870310429353857</v>
      </c>
      <c r="N37">
        <f t="shared" si="3"/>
        <v>272.1415735234811</v>
      </c>
    </row>
    <row r="38" spans="1:14" x14ac:dyDescent="0.2">
      <c r="A38" s="1">
        <v>35001</v>
      </c>
      <c r="B38">
        <v>2588</v>
      </c>
      <c r="C38">
        <v>174.4</v>
      </c>
      <c r="D38">
        <f t="shared" si="0"/>
        <v>2.5880000000000001</v>
      </c>
      <c r="E38">
        <f t="shared" si="0"/>
        <v>0.1744</v>
      </c>
      <c r="F38">
        <v>0</v>
      </c>
      <c r="G38">
        <v>0</v>
      </c>
      <c r="I38">
        <v>30</v>
      </c>
      <c r="J38">
        <f t="shared" si="4"/>
        <v>135.58700000000002</v>
      </c>
      <c r="K38">
        <f t="shared" si="1"/>
        <v>0.13607083326643565</v>
      </c>
      <c r="L38">
        <f t="shared" si="5"/>
        <v>4.6504695094817805E-8</v>
      </c>
      <c r="M38">
        <f t="shared" si="2"/>
        <v>-43.695048104423833</v>
      </c>
      <c r="N38">
        <f t="shared" si="3"/>
        <v>272.14166653287128</v>
      </c>
    </row>
    <row r="39" spans="1:14" x14ac:dyDescent="0.2">
      <c r="A39" s="1">
        <v>35008</v>
      </c>
      <c r="B39">
        <v>2453</v>
      </c>
      <c r="C39">
        <v>579.70000000000005</v>
      </c>
      <c r="D39">
        <f t="shared" si="0"/>
        <v>2.4529999999999998</v>
      </c>
      <c r="E39">
        <f t="shared" si="0"/>
        <v>0.57969999999999999</v>
      </c>
      <c r="F39">
        <v>0</v>
      </c>
      <c r="G39">
        <v>0</v>
      </c>
      <c r="I39">
        <v>31</v>
      </c>
      <c r="J39">
        <f t="shared" si="4"/>
        <v>138.04000000000002</v>
      </c>
      <c r="K39">
        <f t="shared" si="1"/>
        <v>0.13607087824610642</v>
      </c>
      <c r="L39">
        <f t="shared" si="5"/>
        <v>4.4979670765776802E-8</v>
      </c>
      <c r="M39">
        <f t="shared" si="2"/>
        <v>-41.497536430157574</v>
      </c>
      <c r="N39">
        <f t="shared" si="3"/>
        <v>272.14175649221283</v>
      </c>
    </row>
    <row r="40" spans="1:14" x14ac:dyDescent="0.2">
      <c r="A40" s="1">
        <v>35015</v>
      </c>
      <c r="B40">
        <v>2169</v>
      </c>
      <c r="C40">
        <v>1443.5</v>
      </c>
      <c r="D40">
        <f t="shared" si="0"/>
        <v>2.169</v>
      </c>
      <c r="E40">
        <f t="shared" si="0"/>
        <v>1.4435</v>
      </c>
      <c r="F40">
        <v>0</v>
      </c>
      <c r="G40">
        <v>0</v>
      </c>
      <c r="I40">
        <v>32</v>
      </c>
      <c r="J40">
        <f t="shared" si="4"/>
        <v>140.20900000000003</v>
      </c>
      <c r="K40">
        <f t="shared" si="1"/>
        <v>0.13607092179760516</v>
      </c>
      <c r="L40">
        <f t="shared" si="5"/>
        <v>4.355149874069042E-8</v>
      </c>
      <c r="M40">
        <f t="shared" si="2"/>
        <v>-36.763078810653312</v>
      </c>
      <c r="N40">
        <f t="shared" si="3"/>
        <v>272.14184359521033</v>
      </c>
    </row>
    <row r="41" spans="1:14" x14ac:dyDescent="0.2">
      <c r="A41" s="1">
        <v>35022</v>
      </c>
      <c r="B41">
        <v>2240</v>
      </c>
      <c r="C41">
        <v>1695.7</v>
      </c>
      <c r="D41">
        <f t="shared" si="0"/>
        <v>2.2400000000000002</v>
      </c>
      <c r="E41">
        <f t="shared" si="0"/>
        <v>1.6957</v>
      </c>
      <c r="F41">
        <v>0</v>
      </c>
      <c r="G41">
        <v>0</v>
      </c>
      <c r="I41">
        <v>33</v>
      </c>
      <c r="J41">
        <f t="shared" si="4"/>
        <v>142.44900000000004</v>
      </c>
      <c r="K41">
        <f t="shared" si="1"/>
        <v>0.13607096400884067</v>
      </c>
      <c r="L41">
        <f t="shared" si="5"/>
        <v>4.2211235506961486E-8</v>
      </c>
      <c r="M41">
        <f t="shared" si="2"/>
        <v>-38.036497871904814</v>
      </c>
      <c r="N41">
        <f t="shared" si="3"/>
        <v>272.14192801768132</v>
      </c>
    </row>
    <row r="42" spans="1:14" x14ac:dyDescent="0.2">
      <c r="A42" s="1">
        <v>35029</v>
      </c>
      <c r="B42">
        <v>2590</v>
      </c>
      <c r="C42">
        <v>2294.5</v>
      </c>
      <c r="D42">
        <f t="shared" si="0"/>
        <v>2.59</v>
      </c>
      <c r="E42">
        <f t="shared" si="0"/>
        <v>2.2945000000000002</v>
      </c>
      <c r="F42">
        <v>0</v>
      </c>
      <c r="G42">
        <v>0</v>
      </c>
      <c r="I42">
        <v>34</v>
      </c>
      <c r="J42">
        <f t="shared" si="4"/>
        <v>145.03900000000004</v>
      </c>
      <c r="K42">
        <f t="shared" si="1"/>
        <v>0.13607100495984747</v>
      </c>
      <c r="L42">
        <f t="shared" si="5"/>
        <v>4.0951006807787849E-8</v>
      </c>
      <c r="M42">
        <f t="shared" si="2"/>
        <v>-44.058203651358106</v>
      </c>
      <c r="N42">
        <f t="shared" si="3"/>
        <v>272.14200991969494</v>
      </c>
    </row>
    <row r="43" spans="1:14" x14ac:dyDescent="0.2">
      <c r="A43" s="1">
        <v>35036</v>
      </c>
      <c r="B43">
        <v>2479</v>
      </c>
      <c r="C43">
        <v>3910</v>
      </c>
      <c r="D43">
        <f t="shared" si="0"/>
        <v>2.4790000000000001</v>
      </c>
      <c r="E43">
        <f t="shared" si="0"/>
        <v>3.91</v>
      </c>
      <c r="F43">
        <v>1</v>
      </c>
      <c r="G43">
        <v>0</v>
      </c>
      <c r="I43">
        <v>35</v>
      </c>
      <c r="J43">
        <f t="shared" si="4"/>
        <v>147.51800000000006</v>
      </c>
      <c r="K43">
        <f t="shared" si="1"/>
        <v>0.13607104472369791</v>
      </c>
      <c r="L43">
        <f t="shared" si="5"/>
        <v>3.9763850434582082E-8</v>
      </c>
      <c r="M43">
        <f t="shared" si="2"/>
        <v>-42.242922584850611</v>
      </c>
      <c r="N43">
        <f t="shared" si="3"/>
        <v>272.14208944739585</v>
      </c>
    </row>
    <row r="44" spans="1:14" x14ac:dyDescent="0.2">
      <c r="A44" s="1">
        <v>35043</v>
      </c>
      <c r="B44">
        <v>2978</v>
      </c>
      <c r="C44">
        <v>5397.9</v>
      </c>
      <c r="D44">
        <f t="shared" si="0"/>
        <v>2.9780000000000002</v>
      </c>
      <c r="E44">
        <f t="shared" si="0"/>
        <v>5.3978999999999999</v>
      </c>
      <c r="F44">
        <v>1</v>
      </c>
      <c r="G44">
        <v>0</v>
      </c>
      <c r="I44">
        <v>36</v>
      </c>
      <c r="J44">
        <f t="shared" si="4"/>
        <v>150.49600000000007</v>
      </c>
      <c r="K44">
        <f t="shared" si="1"/>
        <v>0.1360710833672879</v>
      </c>
      <c r="L44">
        <f t="shared" si="5"/>
        <v>3.8643589994613592E-8</v>
      </c>
      <c r="M44">
        <f t="shared" si="2"/>
        <v>-50.831139301154259</v>
      </c>
      <c r="N44">
        <f t="shared" si="3"/>
        <v>272.14216673457582</v>
      </c>
    </row>
    <row r="45" spans="1:14" x14ac:dyDescent="0.2">
      <c r="A45" s="1">
        <v>35050</v>
      </c>
      <c r="B45">
        <v>4167</v>
      </c>
      <c r="C45">
        <v>6417.2</v>
      </c>
      <c r="D45">
        <f t="shared" si="0"/>
        <v>4.1669999999999998</v>
      </c>
      <c r="E45">
        <f t="shared" si="0"/>
        <v>6.4172000000000002</v>
      </c>
      <c r="F45">
        <v>1</v>
      </c>
      <c r="G45">
        <v>0</v>
      </c>
      <c r="I45">
        <v>37</v>
      </c>
      <c r="J45">
        <f t="shared" si="4"/>
        <v>154.66300000000007</v>
      </c>
      <c r="K45">
        <f t="shared" si="1"/>
        <v>0.13607112095201335</v>
      </c>
      <c r="L45">
        <f t="shared" si="5"/>
        <v>3.7584725443018385E-8</v>
      </c>
      <c r="M45">
        <f t="shared" si="2"/>
        <v>-71.241816003140997</v>
      </c>
      <c r="N45">
        <f t="shared" si="3"/>
        <v>272.14224190402672</v>
      </c>
    </row>
    <row r="46" spans="1:14" x14ac:dyDescent="0.2">
      <c r="A46" s="1">
        <v>35057</v>
      </c>
      <c r="B46">
        <v>8225</v>
      </c>
      <c r="C46">
        <v>6418</v>
      </c>
      <c r="D46">
        <f t="shared" si="0"/>
        <v>8.2249999999999996</v>
      </c>
      <c r="E46">
        <f t="shared" si="0"/>
        <v>6.4180000000000001</v>
      </c>
      <c r="F46">
        <v>1</v>
      </c>
      <c r="G46">
        <v>1</v>
      </c>
      <c r="I46">
        <v>38</v>
      </c>
      <c r="J46">
        <f t="shared" si="4"/>
        <v>162.88800000000006</v>
      </c>
      <c r="K46">
        <f t="shared" si="1"/>
        <v>0.1360711575343575</v>
      </c>
      <c r="L46">
        <f t="shared" si="5"/>
        <v>3.6582344153934798E-8</v>
      </c>
      <c r="M46">
        <f t="shared" si="2"/>
        <v>-140.84243343022447</v>
      </c>
      <c r="N46">
        <f t="shared" si="3"/>
        <v>272.14231506871499</v>
      </c>
    </row>
    <row r="47" spans="1:14" x14ac:dyDescent="0.2">
      <c r="A47" s="1">
        <v>35064</v>
      </c>
      <c r="B47">
        <v>7502</v>
      </c>
      <c r="C47">
        <v>7969.2</v>
      </c>
      <c r="D47">
        <f t="shared" si="0"/>
        <v>7.5019999999999998</v>
      </c>
      <c r="E47">
        <f t="shared" si="0"/>
        <v>7.9691999999999998</v>
      </c>
      <c r="F47">
        <v>1</v>
      </c>
      <c r="G47">
        <v>0</v>
      </c>
      <c r="I47">
        <v>39</v>
      </c>
      <c r="J47">
        <f t="shared" si="4"/>
        <v>170.39000000000007</v>
      </c>
      <c r="K47">
        <f t="shared" si="1"/>
        <v>0.13607119316640115</v>
      </c>
      <c r="L47">
        <f t="shared" si="5"/>
        <v>3.5632043648980982E-8</v>
      </c>
      <c r="M47">
        <f t="shared" si="2"/>
        <v>-128.65945380179008</v>
      </c>
      <c r="N47">
        <f t="shared" si="3"/>
        <v>272.14238633280229</v>
      </c>
    </row>
    <row r="48" spans="1:14" x14ac:dyDescent="0.2">
      <c r="A48" s="1">
        <v>35071</v>
      </c>
      <c r="B48">
        <v>4967</v>
      </c>
      <c r="C48">
        <v>8870</v>
      </c>
      <c r="D48">
        <f t="shared" si="0"/>
        <v>4.9669999999999996</v>
      </c>
      <c r="E48">
        <f t="shared" si="0"/>
        <v>8.8699999999999992</v>
      </c>
      <c r="F48">
        <v>0</v>
      </c>
      <c r="G48">
        <v>0</v>
      </c>
      <c r="I48">
        <v>40</v>
      </c>
      <c r="J48">
        <f t="shared" si="4"/>
        <v>175.35700000000008</v>
      </c>
      <c r="K48">
        <f t="shared" si="1"/>
        <v>0.13607122789626869</v>
      </c>
      <c r="L48">
        <f t="shared" si="5"/>
        <v>3.4729867537386383E-8</v>
      </c>
      <c r="M48">
        <f t="shared" si="2"/>
        <v>-85.31153195045232</v>
      </c>
      <c r="N48">
        <f t="shared" si="3"/>
        <v>272.14245579253736</v>
      </c>
    </row>
    <row r="49" spans="1:14" x14ac:dyDescent="0.2">
      <c r="A49" s="1">
        <v>35078</v>
      </c>
      <c r="B49">
        <v>4283</v>
      </c>
      <c r="C49">
        <v>9017.9</v>
      </c>
      <c r="D49">
        <f t="shared" si="0"/>
        <v>4.2830000000000004</v>
      </c>
      <c r="E49">
        <f t="shared" si="0"/>
        <v>9.0178999999999991</v>
      </c>
      <c r="F49">
        <v>0</v>
      </c>
      <c r="G49">
        <v>0</v>
      </c>
      <c r="I49">
        <v>41</v>
      </c>
      <c r="J49">
        <f t="shared" si="4"/>
        <v>179.64000000000007</v>
      </c>
      <c r="K49">
        <f t="shared" si="1"/>
        <v>0.13607126176851903</v>
      </c>
      <c r="L49">
        <f t="shared" si="5"/>
        <v>3.3872250337907417E-8</v>
      </c>
      <c r="M49">
        <f t="shared" si="2"/>
        <v>-73.670468461632453</v>
      </c>
      <c r="N49">
        <f t="shared" si="3"/>
        <v>272.14252353703807</v>
      </c>
    </row>
    <row r="50" spans="1:14" x14ac:dyDescent="0.2">
      <c r="A50" s="1">
        <v>35085</v>
      </c>
      <c r="B50">
        <v>4694</v>
      </c>
      <c r="C50">
        <v>8945.7999999999993</v>
      </c>
      <c r="D50">
        <f t="shared" si="0"/>
        <v>4.694</v>
      </c>
      <c r="E50">
        <f t="shared" si="0"/>
        <v>8.9457999999999984</v>
      </c>
      <c r="F50">
        <v>0</v>
      </c>
      <c r="G50">
        <v>0</v>
      </c>
      <c r="I50">
        <v>42</v>
      </c>
      <c r="J50">
        <f t="shared" si="4"/>
        <v>184.33400000000006</v>
      </c>
      <c r="K50">
        <f t="shared" si="1"/>
        <v>0.13607129482448932</v>
      </c>
      <c r="L50">
        <f t="shared" si="5"/>
        <v>3.3055970294348924E-8</v>
      </c>
      <c r="M50">
        <f t="shared" si="2"/>
        <v>-80.854448738626601</v>
      </c>
      <c r="N50">
        <f t="shared" si="3"/>
        <v>272.14258964897863</v>
      </c>
    </row>
    <row r="51" spans="1:14" x14ac:dyDescent="0.2">
      <c r="A51" s="1">
        <v>35092</v>
      </c>
      <c r="B51">
        <v>5030</v>
      </c>
      <c r="C51">
        <v>9594.4</v>
      </c>
      <c r="D51">
        <f t="shared" si="0"/>
        <v>5.03</v>
      </c>
      <c r="E51">
        <f t="shared" si="0"/>
        <v>9.5944000000000003</v>
      </c>
      <c r="F51">
        <v>0</v>
      </c>
      <c r="G51">
        <v>0</v>
      </c>
      <c r="I51">
        <v>43</v>
      </c>
      <c r="J51">
        <f t="shared" si="4"/>
        <v>189.36400000000006</v>
      </c>
      <c r="K51">
        <f t="shared" si="1"/>
        <v>0.13607132710259828</v>
      </c>
      <c r="L51">
        <f t="shared" si="5"/>
        <v>3.2278108963446073E-8</v>
      </c>
      <c r="M51">
        <f t="shared" si="2"/>
        <v>-86.761849185116162</v>
      </c>
      <c r="N51">
        <f t="shared" si="3"/>
        <v>272.14265420519655</v>
      </c>
    </row>
    <row r="52" spans="1:14" x14ac:dyDescent="0.2">
      <c r="A52" s="1">
        <v>35099</v>
      </c>
      <c r="B52">
        <v>5580</v>
      </c>
      <c r="C52">
        <v>9960.7000000000007</v>
      </c>
      <c r="D52">
        <f t="shared" si="0"/>
        <v>5.58</v>
      </c>
      <c r="E52">
        <f t="shared" si="0"/>
        <v>9.960700000000001</v>
      </c>
      <c r="F52">
        <v>0</v>
      </c>
      <c r="G52">
        <v>0</v>
      </c>
      <c r="I52">
        <v>44</v>
      </c>
      <c r="J52">
        <f t="shared" si="4"/>
        <v>194.94400000000007</v>
      </c>
      <c r="K52">
        <f t="shared" si="1"/>
        <v>0.13607135863861441</v>
      </c>
      <c r="L52">
        <f t="shared" si="5"/>
        <v>3.153601613181678E-8</v>
      </c>
      <c r="M52">
        <f t="shared" si="2"/>
        <v>-96.378516508497896</v>
      </c>
      <c r="N52">
        <f t="shared" si="3"/>
        <v>272.14271727722883</v>
      </c>
    </row>
    <row r="53" spans="1:14" x14ac:dyDescent="0.2">
      <c r="A53" s="1">
        <v>35106</v>
      </c>
      <c r="B53">
        <v>6933</v>
      </c>
      <c r="C53">
        <v>10371.700000000001</v>
      </c>
      <c r="D53">
        <f t="shared" si="0"/>
        <v>6.9329999999999998</v>
      </c>
      <c r="E53">
        <f t="shared" si="0"/>
        <v>10.371700000000001</v>
      </c>
      <c r="F53">
        <v>0</v>
      </c>
      <c r="G53">
        <v>0</v>
      </c>
      <c r="I53">
        <v>45</v>
      </c>
      <c r="J53">
        <f t="shared" si="4"/>
        <v>201.87700000000007</v>
      </c>
      <c r="K53">
        <f t="shared" si="1"/>
        <v>0.13607138946589459</v>
      </c>
      <c r="L53">
        <f t="shared" si="5"/>
        <v>3.0827280173006955E-8</v>
      </c>
      <c r="M53">
        <f t="shared" si="2"/>
        <v>-119.90530472369876</v>
      </c>
      <c r="N53">
        <f t="shared" si="3"/>
        <v>272.14277893178917</v>
      </c>
    </row>
    <row r="54" spans="1:14" x14ac:dyDescent="0.2">
      <c r="A54" s="1">
        <v>35113</v>
      </c>
      <c r="B54">
        <v>8967</v>
      </c>
      <c r="C54">
        <v>9660.7000000000007</v>
      </c>
      <c r="D54">
        <f t="shared" si="0"/>
        <v>8.9670000000000005</v>
      </c>
      <c r="E54">
        <f t="shared" si="0"/>
        <v>9.6607000000000003</v>
      </c>
      <c r="F54">
        <v>0</v>
      </c>
      <c r="G54">
        <v>0</v>
      </c>
      <c r="I54">
        <v>46</v>
      </c>
      <c r="J54">
        <f t="shared" si="4"/>
        <v>210.84400000000008</v>
      </c>
      <c r="K54">
        <f t="shared" si="1"/>
        <v>0.13607141961559588</v>
      </c>
      <c r="L54">
        <f t="shared" si="5"/>
        <v>3.0149701291115605E-8</v>
      </c>
      <c r="M54">
        <f t="shared" si="2"/>
        <v>-155.28235339413064</v>
      </c>
      <c r="N54">
        <f t="shared" si="3"/>
        <v>272.14283923119177</v>
      </c>
    </row>
    <row r="55" spans="1:14" x14ac:dyDescent="0.2">
      <c r="A55" s="1">
        <v>35120</v>
      </c>
      <c r="B55">
        <v>9443</v>
      </c>
      <c r="C55">
        <v>10335.700000000001</v>
      </c>
      <c r="D55">
        <f t="shared" si="0"/>
        <v>9.4429999999999996</v>
      </c>
      <c r="E55">
        <f t="shared" si="0"/>
        <v>10.335700000000001</v>
      </c>
      <c r="F55">
        <v>0</v>
      </c>
      <c r="G55">
        <v>0</v>
      </c>
      <c r="I55">
        <v>47</v>
      </c>
      <c r="J55">
        <f t="shared" si="4"/>
        <v>220.28700000000009</v>
      </c>
      <c r="K55">
        <f t="shared" si="1"/>
        <v>0.13607144911686497</v>
      </c>
      <c r="L55">
        <f t="shared" si="5"/>
        <v>2.9501269094289739E-8</v>
      </c>
      <c r="M55">
        <f t="shared" si="2"/>
        <v>-163.73059581101566</v>
      </c>
      <c r="N55">
        <f t="shared" si="3"/>
        <v>272.14289823372997</v>
      </c>
    </row>
    <row r="56" spans="1:14" x14ac:dyDescent="0.2">
      <c r="A56" s="1">
        <v>35127</v>
      </c>
      <c r="B56">
        <v>9011</v>
      </c>
      <c r="C56">
        <v>8846.4</v>
      </c>
      <c r="D56">
        <f t="shared" si="0"/>
        <v>9.0109999999999992</v>
      </c>
      <c r="E56">
        <f t="shared" si="0"/>
        <v>8.8463999999999992</v>
      </c>
      <c r="F56">
        <v>0</v>
      </c>
      <c r="G56">
        <v>0</v>
      </c>
      <c r="I56">
        <v>48</v>
      </c>
      <c r="J56">
        <f t="shared" si="4"/>
        <v>229.29800000000009</v>
      </c>
      <c r="K56">
        <f t="shared" si="1"/>
        <v>0.13607147799700736</v>
      </c>
      <c r="L56">
        <f t="shared" si="5"/>
        <v>2.888014238866532E-8</v>
      </c>
      <c r="M56">
        <f t="shared" si="2"/>
        <v>-156.43196556072476</v>
      </c>
      <c r="N56">
        <f t="shared" si="3"/>
        <v>272.1429559940147</v>
      </c>
    </row>
    <row r="57" spans="1:14" x14ac:dyDescent="0.2">
      <c r="A57" s="1">
        <v>35134</v>
      </c>
      <c r="B57">
        <v>10025</v>
      </c>
      <c r="C57">
        <v>8282.4</v>
      </c>
      <c r="D57">
        <f t="shared" si="0"/>
        <v>10.025</v>
      </c>
      <c r="E57">
        <f t="shared" si="0"/>
        <v>8.2823999999999991</v>
      </c>
      <c r="F57">
        <v>0</v>
      </c>
      <c r="G57">
        <v>0</v>
      </c>
      <c r="I57">
        <v>49</v>
      </c>
      <c r="J57">
        <f t="shared" si="4"/>
        <v>239.32300000000009</v>
      </c>
      <c r="K57">
        <f t="shared" si="1"/>
        <v>0.13607150628163933</v>
      </c>
      <c r="L57">
        <f t="shared" si="5"/>
        <v>2.8284631969910379E-8</v>
      </c>
      <c r="M57">
        <f t="shared" si="2"/>
        <v>-174.24399587778623</v>
      </c>
      <c r="N57">
        <f t="shared" si="3"/>
        <v>272.14301256327866</v>
      </c>
    </row>
    <row r="58" spans="1:14" x14ac:dyDescent="0.2">
      <c r="A58" s="1">
        <v>35141</v>
      </c>
      <c r="B58">
        <v>10601</v>
      </c>
      <c r="C58">
        <v>8033.3</v>
      </c>
      <c r="D58">
        <f t="shared" si="0"/>
        <v>10.601000000000001</v>
      </c>
      <c r="E58">
        <f t="shared" si="0"/>
        <v>8.0333000000000006</v>
      </c>
      <c r="F58">
        <v>0</v>
      </c>
      <c r="G58">
        <v>0</v>
      </c>
      <c r="I58">
        <v>50</v>
      </c>
      <c r="J58">
        <f t="shared" si="4"/>
        <v>249.92400000000009</v>
      </c>
      <c r="K58">
        <f t="shared" si="1"/>
        <v>0.13607153399482441</v>
      </c>
      <c r="L58">
        <f t="shared" si="5"/>
        <v>2.7713185080102676E-8</v>
      </c>
      <c r="M58">
        <f t="shared" si="2"/>
        <v>-184.47179129565572</v>
      </c>
      <c r="N58">
        <f t="shared" si="3"/>
        <v>272.14306798964884</v>
      </c>
    </row>
    <row r="59" spans="1:14" x14ac:dyDescent="0.2">
      <c r="A59" s="1">
        <v>35148</v>
      </c>
      <c r="B59">
        <v>11083</v>
      </c>
      <c r="C59">
        <v>6769.2</v>
      </c>
      <c r="D59">
        <f t="shared" si="0"/>
        <v>11.083</v>
      </c>
      <c r="E59">
        <f t="shared" si="0"/>
        <v>6.7691999999999997</v>
      </c>
      <c r="F59">
        <v>0</v>
      </c>
      <c r="G59">
        <v>0</v>
      </c>
      <c r="I59">
        <v>51</v>
      </c>
      <c r="J59">
        <f t="shared" si="4"/>
        <v>261.00700000000012</v>
      </c>
      <c r="K59">
        <f t="shared" si="1"/>
        <v>0.1360715611591965</v>
      </c>
      <c r="L59">
        <f t="shared" si="5"/>
        <v>2.7164372085053401E-8</v>
      </c>
      <c r="M59">
        <f t="shared" si="2"/>
        <v>-193.08092813716073</v>
      </c>
      <c r="N59">
        <f t="shared" si="3"/>
        <v>272.14312231839301</v>
      </c>
    </row>
    <row r="60" spans="1:14" x14ac:dyDescent="0.2">
      <c r="A60" s="1">
        <v>35155</v>
      </c>
      <c r="B60">
        <v>11136</v>
      </c>
      <c r="C60">
        <v>5454</v>
      </c>
      <c r="D60">
        <f t="shared" si="0"/>
        <v>11.135999999999999</v>
      </c>
      <c r="E60">
        <f t="shared" si="0"/>
        <v>5.4539999999999997</v>
      </c>
      <c r="F60">
        <v>0</v>
      </c>
      <c r="G60">
        <v>0</v>
      </c>
      <c r="I60">
        <v>52</v>
      </c>
      <c r="J60">
        <f t="shared" si="4"/>
        <v>272.14300000000014</v>
      </c>
      <c r="K60">
        <f t="shared" si="1"/>
        <v>0.13607158779607076</v>
      </c>
      <c r="L60">
        <f t="shared" si="5"/>
        <v>2.6636874261853904E-8</v>
      </c>
      <c r="M60">
        <f t="shared" si="2"/>
        <v>-194.22263446635461</v>
      </c>
      <c r="N60">
        <f t="shared" si="3"/>
        <v>272.14317559214152</v>
      </c>
    </row>
    <row r="61" spans="1:14" x14ac:dyDescent="0.2">
      <c r="I61" s="3" t="s">
        <v>11</v>
      </c>
      <c r="M61">
        <f>(B2-J60)*LN(1-K60)</f>
        <v>-252.72564316380047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M9" sqref="M9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4.85546875" bestFit="1" customWidth="1"/>
    <col min="9" max="9" width="11.5703125" bestFit="1" customWidth="1"/>
  </cols>
  <sheetData>
    <row r="1" spans="1:17" x14ac:dyDescent="0.2">
      <c r="A1" s="2" t="s">
        <v>12</v>
      </c>
      <c r="B1">
        <v>2000000</v>
      </c>
      <c r="I1" s="2" t="s">
        <v>14</v>
      </c>
      <c r="J1" s="4">
        <v>1.5879707179760904E-2</v>
      </c>
    </row>
    <row r="2" spans="1:17" x14ac:dyDescent="0.2">
      <c r="A2" s="2" t="s">
        <v>13</v>
      </c>
      <c r="B2">
        <f>B1/1000</f>
        <v>2000</v>
      </c>
      <c r="I2" s="2" t="s">
        <v>15</v>
      </c>
      <c r="J2" s="4">
        <v>1E-4</v>
      </c>
    </row>
    <row r="3" spans="1:17" x14ac:dyDescent="0.2">
      <c r="I3" s="2" t="s">
        <v>20</v>
      </c>
      <c r="J3" s="4">
        <v>1E-4</v>
      </c>
    </row>
    <row r="4" spans="1:17" x14ac:dyDescent="0.2">
      <c r="I4" s="2" t="s">
        <v>17</v>
      </c>
      <c r="J4">
        <v>1</v>
      </c>
    </row>
    <row r="5" spans="1:17" x14ac:dyDescent="0.2">
      <c r="I5" s="2" t="s">
        <v>23</v>
      </c>
      <c r="J5">
        <v>1</v>
      </c>
    </row>
    <row r="6" spans="1:17" x14ac:dyDescent="0.2">
      <c r="I6" s="2" t="s">
        <v>24</v>
      </c>
      <c r="J6">
        <v>1</v>
      </c>
    </row>
    <row r="7" spans="1:17" x14ac:dyDescent="0.2">
      <c r="M7">
        <f>SUM(M9:M61)</f>
        <v>-3616.5084901285113</v>
      </c>
    </row>
    <row r="8" spans="1:17" x14ac:dyDescent="0.2">
      <c r="A8" t="s">
        <v>1</v>
      </c>
      <c r="B8" t="s">
        <v>2</v>
      </c>
      <c r="C8" t="s">
        <v>0</v>
      </c>
      <c r="D8" s="2" t="s">
        <v>9</v>
      </c>
      <c r="E8" s="2" t="s">
        <v>10</v>
      </c>
      <c r="F8" s="2" t="s">
        <v>21</v>
      </c>
      <c r="G8" s="2" t="s">
        <v>22</v>
      </c>
      <c r="I8" s="2" t="s">
        <v>1</v>
      </c>
      <c r="J8" s="2" t="s">
        <v>3</v>
      </c>
      <c r="K8" s="2" t="s">
        <v>6</v>
      </c>
      <c r="L8" s="2" t="s">
        <v>16</v>
      </c>
      <c r="M8" s="2" t="s">
        <v>7</v>
      </c>
      <c r="N8" s="2" t="s">
        <v>8</v>
      </c>
      <c r="P8" s="2" t="s">
        <v>18</v>
      </c>
      <c r="Q8" s="2" t="s">
        <v>25</v>
      </c>
    </row>
    <row r="9" spans="1:17" x14ac:dyDescent="0.2">
      <c r="A9" s="1">
        <v>34798</v>
      </c>
      <c r="B9">
        <v>5250</v>
      </c>
      <c r="C9">
        <v>1709.8</v>
      </c>
      <c r="D9">
        <f>B9/1000</f>
        <v>5.25</v>
      </c>
      <c r="E9">
        <f>C9/1000</f>
        <v>1.7098</v>
      </c>
      <c r="F9">
        <v>0</v>
      </c>
      <c r="G9">
        <v>0</v>
      </c>
      <c r="I9">
        <v>1</v>
      </c>
      <c r="J9">
        <f>D9</f>
        <v>5.25</v>
      </c>
      <c r="K9">
        <f>1-($J$2/($J$2+Q9))^$J$1</f>
        <v>0.15920627176773838</v>
      </c>
      <c r="L9">
        <f>K9</f>
        <v>0.15920627176773838</v>
      </c>
      <c r="M9">
        <f>D9*LN(L9)</f>
        <v>-9.6471617068146749</v>
      </c>
      <c r="N9">
        <f>$B$2*K9</f>
        <v>318.41254353547674</v>
      </c>
      <c r="P9">
        <f t="array" ref="P9">EXP(SUMPRODUCT(TRANSPOSE(J$4:J$6),E9:G9))</f>
        <v>5.5278557959003374</v>
      </c>
      <c r="Q9" s="4">
        <f>I9^J3*P9</f>
        <v>5.5278557959003374</v>
      </c>
    </row>
    <row r="10" spans="1:17" x14ac:dyDescent="0.2">
      <c r="A10" s="1">
        <v>34805</v>
      </c>
      <c r="B10">
        <v>5482</v>
      </c>
      <c r="C10">
        <v>2748</v>
      </c>
      <c r="D10">
        <f t="shared" ref="D10:E60" si="0">B10/1000</f>
        <v>5.4820000000000002</v>
      </c>
      <c r="E10">
        <f t="shared" si="0"/>
        <v>2.7480000000000002</v>
      </c>
      <c r="F10">
        <v>0</v>
      </c>
      <c r="G10">
        <v>0</v>
      </c>
      <c r="I10">
        <v>2</v>
      </c>
      <c r="J10">
        <f>D10+J9</f>
        <v>10.731999999999999</v>
      </c>
      <c r="K10">
        <f t="shared" ref="K10:K60" si="1">1-($J$2/($J$2+Q10))^$J$1</f>
        <v>0.15920888516818554</v>
      </c>
      <c r="L10">
        <f>K10-K9</f>
        <v>2.6134004471600747E-6</v>
      </c>
      <c r="M10">
        <f t="shared" ref="M10:M60" si="2">D10*LN(L10)</f>
        <v>-70.47033337212396</v>
      </c>
      <c r="N10">
        <f t="shared" ref="N10:N60" si="3">$B$2*K10</f>
        <v>318.41777033637106</v>
      </c>
      <c r="P10">
        <f t="array" ref="P10">EXP(SUMPRODUCT(TRANSPOSE(J$4:J$6),E10:G10))</f>
        <v>15.611377884837148</v>
      </c>
      <c r="Q10">
        <f>Q9+(I10^$J$3-I9^$J$3)*P10</f>
        <v>5.5289379316604235</v>
      </c>
    </row>
    <row r="11" spans="1:17" x14ac:dyDescent="0.2">
      <c r="A11" s="1">
        <v>34812</v>
      </c>
      <c r="B11">
        <v>4980</v>
      </c>
      <c r="C11">
        <v>4595.8999999999996</v>
      </c>
      <c r="D11">
        <f t="shared" si="0"/>
        <v>4.9800000000000004</v>
      </c>
      <c r="E11">
        <f t="shared" si="0"/>
        <v>4.5958999999999994</v>
      </c>
      <c r="F11">
        <v>0</v>
      </c>
      <c r="G11">
        <v>0</v>
      </c>
      <c r="I11">
        <v>3</v>
      </c>
      <c r="J11">
        <f t="shared" ref="J11:J60" si="4">D11+J10</f>
        <v>15.712</v>
      </c>
      <c r="K11">
        <f t="shared" si="1"/>
        <v>0.15921858328016558</v>
      </c>
      <c r="L11">
        <f t="shared" ref="L11:L60" si="5">K11-K10</f>
        <v>9.6981119800387816E-6</v>
      </c>
      <c r="M11">
        <f t="shared" si="2"/>
        <v>-57.487025076512921</v>
      </c>
      <c r="N11">
        <f t="shared" si="3"/>
        <v>318.43716656033115</v>
      </c>
      <c r="P11">
        <f t="array" ref="P11">EXP(SUMPRODUCT(TRANSPOSE(J$4:J$6),E11:G11))</f>
        <v>99.077264971885413</v>
      </c>
      <c r="Q11">
        <f t="shared" ref="Q11:Q60" si="6">Q10+(I11^$J$3-I10^$J$3)*P11</f>
        <v>5.5329555289682775</v>
      </c>
    </row>
    <row r="12" spans="1:17" x14ac:dyDescent="0.2">
      <c r="A12" s="1">
        <v>34819</v>
      </c>
      <c r="B12">
        <v>5517</v>
      </c>
      <c r="C12">
        <v>6801.8</v>
      </c>
      <c r="D12">
        <f t="shared" si="0"/>
        <v>5.5170000000000003</v>
      </c>
      <c r="E12">
        <f t="shared" si="0"/>
        <v>6.8018000000000001</v>
      </c>
      <c r="F12">
        <v>0</v>
      </c>
      <c r="G12">
        <v>0</v>
      </c>
      <c r="I12">
        <v>4</v>
      </c>
      <c r="J12">
        <f t="shared" si="4"/>
        <v>21.228999999999999</v>
      </c>
      <c r="K12">
        <f t="shared" si="1"/>
        <v>0.1592808823801185</v>
      </c>
      <c r="L12">
        <f t="shared" si="5"/>
        <v>6.229909995292271E-5</v>
      </c>
      <c r="M12">
        <f t="shared" si="2"/>
        <v>-53.424220266770853</v>
      </c>
      <c r="N12">
        <f t="shared" si="3"/>
        <v>318.561764760237</v>
      </c>
      <c r="P12">
        <f t="array" ref="P12">EXP(SUMPRODUCT(TRANSPOSE(J$4:J$6),E12:G12))</f>
        <v>899.46487216110143</v>
      </c>
      <c r="Q12">
        <f t="shared" si="6"/>
        <v>5.558834735992229</v>
      </c>
    </row>
    <row r="13" spans="1:17" x14ac:dyDescent="0.2">
      <c r="A13" s="1">
        <v>34826</v>
      </c>
      <c r="B13">
        <v>6563</v>
      </c>
      <c r="C13">
        <v>8056.5</v>
      </c>
      <c r="D13">
        <f t="shared" si="0"/>
        <v>6.5629999999999997</v>
      </c>
      <c r="E13">
        <f t="shared" si="0"/>
        <v>8.0564999999999998</v>
      </c>
      <c r="F13">
        <v>0</v>
      </c>
      <c r="G13">
        <v>0</v>
      </c>
      <c r="I13">
        <v>5</v>
      </c>
      <c r="J13">
        <f t="shared" si="4"/>
        <v>27.791999999999998</v>
      </c>
      <c r="K13">
        <f t="shared" si="1"/>
        <v>0.15944886560060834</v>
      </c>
      <c r="L13">
        <f t="shared" si="5"/>
        <v>1.6798322048983128E-4</v>
      </c>
      <c r="M13">
        <f t="shared" si="2"/>
        <v>-57.043275727388114</v>
      </c>
      <c r="N13">
        <f t="shared" si="3"/>
        <v>318.89773120121669</v>
      </c>
      <c r="P13">
        <f t="array" ref="P13">EXP(SUMPRODUCT(TRANSPOSE(J$4:J$6),E13:G13))</f>
        <v>3154.2309836901595</v>
      </c>
      <c r="Q13">
        <f t="shared" si="6"/>
        <v>5.6292299097950851</v>
      </c>
    </row>
    <row r="14" spans="1:17" x14ac:dyDescent="0.2">
      <c r="A14" s="1">
        <v>34833</v>
      </c>
      <c r="B14">
        <v>6555</v>
      </c>
      <c r="C14">
        <v>9496.5</v>
      </c>
      <c r="D14">
        <f t="shared" si="0"/>
        <v>6.5549999999999997</v>
      </c>
      <c r="E14">
        <f t="shared" si="0"/>
        <v>9.4964999999999993</v>
      </c>
      <c r="F14">
        <v>0</v>
      </c>
      <c r="G14">
        <v>0</v>
      </c>
      <c r="I14">
        <v>6</v>
      </c>
      <c r="J14">
        <f t="shared" si="4"/>
        <v>34.346999999999994</v>
      </c>
      <c r="K14">
        <f t="shared" si="1"/>
        <v>0.16001223500909301</v>
      </c>
      <c r="L14">
        <f t="shared" si="5"/>
        <v>5.6336940848467076E-4</v>
      </c>
      <c r="M14">
        <f t="shared" si="2"/>
        <v>-49.041724138342516</v>
      </c>
      <c r="N14">
        <f t="shared" si="3"/>
        <v>320.02447001818604</v>
      </c>
      <c r="P14">
        <f t="array" ref="P14">EXP(SUMPRODUCT(TRANSPOSE(J$4:J$6),E14:G14))</f>
        <v>13313.049518701971</v>
      </c>
      <c r="Q14">
        <f t="shared" si="6"/>
        <v>5.8719967825823556</v>
      </c>
    </row>
    <row r="15" spans="1:17" x14ac:dyDescent="0.2">
      <c r="A15" s="1">
        <v>34840</v>
      </c>
      <c r="B15">
        <v>6413</v>
      </c>
      <c r="C15">
        <v>9218.1</v>
      </c>
      <c r="D15">
        <f t="shared" si="0"/>
        <v>6.4130000000000003</v>
      </c>
      <c r="E15">
        <f t="shared" si="0"/>
        <v>9.2180999999999997</v>
      </c>
      <c r="F15">
        <v>0</v>
      </c>
      <c r="G15">
        <v>0</v>
      </c>
      <c r="I15">
        <v>7</v>
      </c>
      <c r="J15">
        <f t="shared" si="4"/>
        <v>40.759999999999991</v>
      </c>
      <c r="K15">
        <f t="shared" si="1"/>
        <v>0.16036052839709791</v>
      </c>
      <c r="L15">
        <f t="shared" si="5"/>
        <v>3.482933880049055E-4</v>
      </c>
      <c r="M15">
        <f t="shared" si="2"/>
        <v>-51.06329038185374</v>
      </c>
      <c r="N15">
        <f t="shared" si="3"/>
        <v>320.72105679419582</v>
      </c>
      <c r="P15">
        <f t="array" ref="P15">EXP(SUMPRODUCT(TRANSPOSE(J$4:J$6),E15:G15))</f>
        <v>10077.898119588768</v>
      </c>
      <c r="Q15">
        <f t="shared" si="6"/>
        <v>6.0273773025598159</v>
      </c>
    </row>
    <row r="16" spans="1:17" x14ac:dyDescent="0.2">
      <c r="A16" s="1">
        <v>34847</v>
      </c>
      <c r="B16">
        <v>6531</v>
      </c>
      <c r="C16">
        <v>8893.4</v>
      </c>
      <c r="D16">
        <f t="shared" si="0"/>
        <v>6.5309999999999997</v>
      </c>
      <c r="E16">
        <f t="shared" si="0"/>
        <v>8.8933999999999997</v>
      </c>
      <c r="F16">
        <v>0</v>
      </c>
      <c r="G16">
        <v>0</v>
      </c>
      <c r="I16">
        <v>8</v>
      </c>
      <c r="J16">
        <f t="shared" si="4"/>
        <v>47.29099999999999</v>
      </c>
      <c r="K16">
        <f t="shared" si="1"/>
        <v>0.1605739746699979</v>
      </c>
      <c r="L16">
        <f t="shared" si="5"/>
        <v>2.1344627289998641E-4</v>
      </c>
      <c r="M16">
        <f t="shared" si="2"/>
        <v>-55.200831027532693</v>
      </c>
      <c r="N16">
        <f t="shared" si="3"/>
        <v>321.14794933999582</v>
      </c>
      <c r="P16">
        <f t="array" ref="P16">EXP(SUMPRODUCT(TRANSPOSE(J$4:J$6),E16:G16))</f>
        <v>7283.7418534413118</v>
      </c>
      <c r="Q16">
        <f t="shared" si="6"/>
        <v>6.124657699301955</v>
      </c>
    </row>
    <row r="17" spans="1:17" x14ac:dyDescent="0.2">
      <c r="A17" s="1">
        <v>34854</v>
      </c>
      <c r="B17">
        <v>6875</v>
      </c>
      <c r="C17">
        <v>8178.5</v>
      </c>
      <c r="D17">
        <f t="shared" si="0"/>
        <v>6.875</v>
      </c>
      <c r="E17">
        <f t="shared" si="0"/>
        <v>8.1784999999999997</v>
      </c>
      <c r="F17">
        <v>0</v>
      </c>
      <c r="G17">
        <v>0</v>
      </c>
      <c r="I17">
        <v>9</v>
      </c>
      <c r="J17">
        <f t="shared" si="4"/>
        <v>54.16599999999999</v>
      </c>
      <c r="K17">
        <f t="shared" si="1"/>
        <v>0.16066502495733892</v>
      </c>
      <c r="L17">
        <f t="shared" si="5"/>
        <v>9.1050287341021274E-5</v>
      </c>
      <c r="M17">
        <f t="shared" si="2"/>
        <v>-63.965677847059894</v>
      </c>
      <c r="N17">
        <f t="shared" si="3"/>
        <v>321.33004991467783</v>
      </c>
      <c r="P17">
        <f t="array" ref="P17">EXP(SUMPRODUCT(TRANSPOSE(J$4:J$6),E17:G17))</f>
        <v>3563.5053917865266</v>
      </c>
      <c r="Q17">
        <f t="shared" si="6"/>
        <v>6.1666387235455069</v>
      </c>
    </row>
    <row r="18" spans="1:17" x14ac:dyDescent="0.2">
      <c r="A18" s="1">
        <v>34861</v>
      </c>
      <c r="B18">
        <v>7565</v>
      </c>
      <c r="C18">
        <v>6640</v>
      </c>
      <c r="D18">
        <f t="shared" si="0"/>
        <v>7.5650000000000004</v>
      </c>
      <c r="E18">
        <f t="shared" si="0"/>
        <v>6.64</v>
      </c>
      <c r="F18">
        <v>0</v>
      </c>
      <c r="G18">
        <v>0</v>
      </c>
      <c r="I18">
        <v>10</v>
      </c>
      <c r="J18">
        <f t="shared" si="4"/>
        <v>61.730999999999987</v>
      </c>
      <c r="K18">
        <f t="shared" si="1"/>
        <v>0.1606824400165161</v>
      </c>
      <c r="L18">
        <f t="shared" si="5"/>
        <v>1.7415059177183778E-5</v>
      </c>
      <c r="M18">
        <f t="shared" si="2"/>
        <v>-82.898595812350138</v>
      </c>
      <c r="N18">
        <f t="shared" si="3"/>
        <v>321.36488003303219</v>
      </c>
      <c r="P18">
        <f t="array" ref="P18">EXP(SUMPRODUCT(TRANSPOSE(J$4:J$6),E18:G18))</f>
        <v>765.09499302003769</v>
      </c>
      <c r="Q18">
        <f t="shared" si="6"/>
        <v>6.1747016177151446</v>
      </c>
    </row>
    <row r="19" spans="1:17" x14ac:dyDescent="0.2">
      <c r="A19" s="1">
        <v>34868</v>
      </c>
      <c r="B19">
        <v>7895</v>
      </c>
      <c r="C19">
        <v>5184.8</v>
      </c>
      <c r="D19">
        <f t="shared" si="0"/>
        <v>7.8949999999999996</v>
      </c>
      <c r="E19">
        <f t="shared" si="0"/>
        <v>5.1848000000000001</v>
      </c>
      <c r="F19">
        <v>0</v>
      </c>
      <c r="G19">
        <v>0</v>
      </c>
      <c r="I19">
        <v>11</v>
      </c>
      <c r="J19">
        <f t="shared" si="4"/>
        <v>69.625999999999991</v>
      </c>
      <c r="K19">
        <f t="shared" si="1"/>
        <v>0.16068611331635207</v>
      </c>
      <c r="L19">
        <f t="shared" si="5"/>
        <v>3.6732998359711999E-6</v>
      </c>
      <c r="M19">
        <f t="shared" si="2"/>
        <v>-98.801347179094975</v>
      </c>
      <c r="N19">
        <f t="shared" si="3"/>
        <v>321.37222663270416</v>
      </c>
      <c r="P19">
        <f t="array" ref="P19">EXP(SUMPRODUCT(TRANSPOSE(J$4:J$6),E19:G19))</f>
        <v>178.53773867109865</v>
      </c>
      <c r="Q19">
        <f t="shared" si="6"/>
        <v>6.1764036640873954</v>
      </c>
    </row>
    <row r="20" spans="1:17" x14ac:dyDescent="0.2">
      <c r="A20" s="1">
        <v>34875</v>
      </c>
      <c r="B20">
        <v>7538</v>
      </c>
      <c r="C20">
        <v>3885.7</v>
      </c>
      <c r="D20">
        <f t="shared" si="0"/>
        <v>7.5380000000000003</v>
      </c>
      <c r="E20">
        <f t="shared" si="0"/>
        <v>3.8856999999999999</v>
      </c>
      <c r="F20">
        <v>0</v>
      </c>
      <c r="G20">
        <v>0</v>
      </c>
      <c r="I20">
        <v>12</v>
      </c>
      <c r="J20">
        <f t="shared" si="4"/>
        <v>77.163999999999987</v>
      </c>
      <c r="K20">
        <f t="shared" si="1"/>
        <v>0.16068702791213796</v>
      </c>
      <c r="L20">
        <f t="shared" si="5"/>
        <v>9.1459578588359847E-7</v>
      </c>
      <c r="M20">
        <f t="shared" si="2"/>
        <v>-104.81425902810955</v>
      </c>
      <c r="N20">
        <f t="shared" si="3"/>
        <v>321.3740558242759</v>
      </c>
      <c r="P20">
        <f t="array" ref="P20">EXP(SUMPRODUCT(TRANSPOSE(J$4:J$6),E20:G20))</f>
        <v>48.701021245395573</v>
      </c>
      <c r="Q20">
        <f t="shared" si="6"/>
        <v>6.1768275218473745</v>
      </c>
    </row>
    <row r="21" spans="1:17" x14ac:dyDescent="0.2">
      <c r="A21" s="1">
        <v>34882</v>
      </c>
      <c r="B21">
        <v>5296</v>
      </c>
      <c r="C21">
        <v>2590.5</v>
      </c>
      <c r="D21">
        <f t="shared" si="0"/>
        <v>5.2960000000000003</v>
      </c>
      <c r="E21">
        <f t="shared" si="0"/>
        <v>2.5905</v>
      </c>
      <c r="F21">
        <v>0</v>
      </c>
      <c r="G21">
        <v>0</v>
      </c>
      <c r="I21">
        <v>13</v>
      </c>
      <c r="J21">
        <f t="shared" si="4"/>
        <v>82.46</v>
      </c>
      <c r="K21">
        <f t="shared" si="1"/>
        <v>0.16068725830095221</v>
      </c>
      <c r="L21">
        <f t="shared" si="5"/>
        <v>2.3038881424852775E-7</v>
      </c>
      <c r="M21">
        <f t="shared" si="2"/>
        <v>-80.941402540596101</v>
      </c>
      <c r="N21">
        <f t="shared" si="3"/>
        <v>321.37451660190442</v>
      </c>
      <c r="P21">
        <f t="array" ref="P21">EXP(SUMPRODUCT(TRANSPOSE(J$4:J$6),E21:G21))</f>
        <v>13.336438155496561</v>
      </c>
      <c r="Q21">
        <f t="shared" si="6"/>
        <v>6.1769342972660652</v>
      </c>
    </row>
    <row r="22" spans="1:17" x14ac:dyDescent="0.2">
      <c r="A22" s="1">
        <v>34889</v>
      </c>
      <c r="B22">
        <v>4809</v>
      </c>
      <c r="C22">
        <v>1952.1</v>
      </c>
      <c r="D22">
        <f t="shared" si="0"/>
        <v>4.8090000000000002</v>
      </c>
      <c r="E22">
        <f t="shared" si="0"/>
        <v>1.9520999999999999</v>
      </c>
      <c r="F22">
        <v>0</v>
      </c>
      <c r="G22">
        <v>0</v>
      </c>
      <c r="I22">
        <v>14</v>
      </c>
      <c r="J22">
        <f t="shared" si="4"/>
        <v>87.268999999999991</v>
      </c>
      <c r="K22">
        <f t="shared" si="1"/>
        <v>0.16068737095547192</v>
      </c>
      <c r="L22">
        <f t="shared" si="5"/>
        <v>1.1265451971276264E-7</v>
      </c>
      <c r="M22">
        <f t="shared" si="2"/>
        <v>-76.938902696333955</v>
      </c>
      <c r="N22">
        <f t="shared" si="3"/>
        <v>321.37474191094384</v>
      </c>
      <c r="P22">
        <f t="array" ref="P22">EXP(SUMPRODUCT(TRANSPOSE(J$4:J$6),E22:G22))</f>
        <v>7.0434633336191226</v>
      </c>
      <c r="Q22">
        <f t="shared" si="6"/>
        <v>6.1769865085281443</v>
      </c>
    </row>
    <row r="23" spans="1:17" x14ac:dyDescent="0.2">
      <c r="A23" s="1">
        <v>34896</v>
      </c>
      <c r="B23">
        <v>4154</v>
      </c>
      <c r="C23">
        <v>1406.1</v>
      </c>
      <c r="D23">
        <f t="shared" si="0"/>
        <v>4.1539999999999999</v>
      </c>
      <c r="E23">
        <f t="shared" si="0"/>
        <v>1.4060999999999999</v>
      </c>
      <c r="F23">
        <v>0</v>
      </c>
      <c r="G23">
        <v>0</v>
      </c>
      <c r="I23">
        <v>15</v>
      </c>
      <c r="J23">
        <f t="shared" si="4"/>
        <v>91.422999999999988</v>
      </c>
      <c r="K23">
        <f t="shared" si="1"/>
        <v>0.16068743170786104</v>
      </c>
      <c r="L23">
        <f t="shared" si="5"/>
        <v>6.0752389119400618E-8</v>
      </c>
      <c r="M23">
        <f t="shared" si="2"/>
        <v>-69.024772465701204</v>
      </c>
      <c r="N23">
        <f t="shared" si="3"/>
        <v>321.37486341572207</v>
      </c>
      <c r="P23">
        <f t="array" ref="P23">EXP(SUMPRODUCT(TRANSPOSE(J$4:J$6),E23:G23))</f>
        <v>4.080012287280935</v>
      </c>
      <c r="Q23">
        <f t="shared" si="6"/>
        <v>6.1770146652313249</v>
      </c>
    </row>
    <row r="24" spans="1:17" x14ac:dyDescent="0.2">
      <c r="A24" s="1">
        <v>34903</v>
      </c>
      <c r="B24">
        <v>4730</v>
      </c>
      <c r="C24">
        <v>1088.5999999999999</v>
      </c>
      <c r="D24">
        <f t="shared" si="0"/>
        <v>4.7300000000000004</v>
      </c>
      <c r="E24">
        <f t="shared" si="0"/>
        <v>1.0886</v>
      </c>
      <c r="F24">
        <v>0</v>
      </c>
      <c r="G24">
        <v>0</v>
      </c>
      <c r="I24">
        <v>16</v>
      </c>
      <c r="J24">
        <f t="shared" si="4"/>
        <v>96.152999999999992</v>
      </c>
      <c r="K24">
        <f t="shared" si="1"/>
        <v>0.16068747307836972</v>
      </c>
      <c r="L24">
        <f t="shared" si="5"/>
        <v>4.1370508685467655E-8</v>
      </c>
      <c r="M24">
        <f t="shared" si="2"/>
        <v>-80.41329946140128</v>
      </c>
      <c r="N24">
        <f t="shared" si="3"/>
        <v>321.37494615673944</v>
      </c>
      <c r="P24">
        <f t="array" ref="P24">EXP(SUMPRODUCT(TRANSPOSE(J$4:J$6),E24:G24))</f>
        <v>2.9701130022903093</v>
      </c>
      <c r="Q24">
        <f t="shared" si="6"/>
        <v>6.1770338391549497</v>
      </c>
    </row>
    <row r="25" spans="1:17" x14ac:dyDescent="0.2">
      <c r="A25" s="1">
        <v>34910</v>
      </c>
      <c r="B25">
        <v>4135</v>
      </c>
      <c r="C25">
        <v>596.5</v>
      </c>
      <c r="D25">
        <f t="shared" si="0"/>
        <v>4.1349999999999998</v>
      </c>
      <c r="E25">
        <f t="shared" si="0"/>
        <v>0.59650000000000003</v>
      </c>
      <c r="F25">
        <v>0</v>
      </c>
      <c r="G25">
        <v>0</v>
      </c>
      <c r="I25">
        <v>17</v>
      </c>
      <c r="J25">
        <f t="shared" si="4"/>
        <v>100.288</v>
      </c>
      <c r="K25">
        <f t="shared" si="1"/>
        <v>0.16068749683616967</v>
      </c>
      <c r="L25">
        <f t="shared" si="5"/>
        <v>2.3757799949564173E-8</v>
      </c>
      <c r="M25">
        <f t="shared" si="2"/>
        <v>-72.591392682914091</v>
      </c>
      <c r="N25">
        <f t="shared" si="3"/>
        <v>321.37499367233937</v>
      </c>
      <c r="P25">
        <f t="array" ref="P25">EXP(SUMPRODUCT(TRANSPOSE(J$4:J$6),E25:G25))</f>
        <v>1.8157525320576224</v>
      </c>
      <c r="Q25">
        <f t="shared" si="6"/>
        <v>6.1770448501718533</v>
      </c>
    </row>
    <row r="26" spans="1:17" x14ac:dyDescent="0.2">
      <c r="A26" s="1">
        <v>34917</v>
      </c>
      <c r="B26">
        <v>3915</v>
      </c>
      <c r="C26">
        <v>508.8</v>
      </c>
      <c r="D26">
        <f t="shared" si="0"/>
        <v>3.915</v>
      </c>
      <c r="E26">
        <f t="shared" si="0"/>
        <v>0.50880000000000003</v>
      </c>
      <c r="F26">
        <v>0</v>
      </c>
      <c r="G26">
        <v>0</v>
      </c>
      <c r="I26">
        <v>18</v>
      </c>
      <c r="J26">
        <f t="shared" si="4"/>
        <v>104.203</v>
      </c>
      <c r="K26">
        <f t="shared" si="1"/>
        <v>0.16068751735495013</v>
      </c>
      <c r="L26">
        <f t="shared" si="5"/>
        <v>2.0518780452505325E-8</v>
      </c>
      <c r="M26">
        <f t="shared" si="2"/>
        <v>-69.303037355899804</v>
      </c>
      <c r="N26">
        <f t="shared" si="3"/>
        <v>321.37503470990026</v>
      </c>
      <c r="P26">
        <f t="array" ref="P26">EXP(SUMPRODUCT(TRANSPOSE(J$4:J$6),E26:G26))</f>
        <v>1.6632940440421515</v>
      </c>
      <c r="Q26">
        <f t="shared" si="6"/>
        <v>6.1770543600179151</v>
      </c>
    </row>
    <row r="27" spans="1:17" x14ac:dyDescent="0.2">
      <c r="A27" s="1">
        <v>34924</v>
      </c>
      <c r="B27">
        <v>3407</v>
      </c>
      <c r="C27">
        <v>321</v>
      </c>
      <c r="D27">
        <f t="shared" si="0"/>
        <v>3.407</v>
      </c>
      <c r="E27">
        <f t="shared" si="0"/>
        <v>0.32100000000000001</v>
      </c>
      <c r="F27">
        <v>0</v>
      </c>
      <c r="G27">
        <v>0</v>
      </c>
      <c r="I27">
        <v>19</v>
      </c>
      <c r="J27">
        <f t="shared" si="4"/>
        <v>107.61</v>
      </c>
      <c r="K27">
        <f t="shared" si="1"/>
        <v>0.1606875334409007</v>
      </c>
      <c r="L27">
        <f t="shared" si="5"/>
        <v>1.6085950571564922E-8</v>
      </c>
      <c r="M27">
        <f t="shared" si="2"/>
        <v>-61.139703813251828</v>
      </c>
      <c r="N27">
        <f t="shared" si="3"/>
        <v>321.37506688180139</v>
      </c>
      <c r="P27">
        <f t="array" ref="P27">EXP(SUMPRODUCT(TRANSPOSE(J$4:J$6),E27:G27))</f>
        <v>1.3785055808937539</v>
      </c>
      <c r="Q27">
        <f t="shared" si="6"/>
        <v>6.1770618153892585</v>
      </c>
    </row>
    <row r="28" spans="1:17" x14ac:dyDescent="0.2">
      <c r="A28" s="1">
        <v>34931</v>
      </c>
      <c r="B28">
        <v>3315</v>
      </c>
      <c r="C28">
        <v>207.4</v>
      </c>
      <c r="D28">
        <f t="shared" si="0"/>
        <v>3.3149999999999999</v>
      </c>
      <c r="E28">
        <f t="shared" si="0"/>
        <v>0.2074</v>
      </c>
      <c r="F28">
        <v>0</v>
      </c>
      <c r="G28">
        <v>0</v>
      </c>
      <c r="I28">
        <v>20</v>
      </c>
      <c r="J28">
        <f t="shared" si="4"/>
        <v>110.925</v>
      </c>
      <c r="K28">
        <f t="shared" si="1"/>
        <v>0.16068754706284871</v>
      </c>
      <c r="L28">
        <f t="shared" si="5"/>
        <v>1.3621948014019836E-8</v>
      </c>
      <c r="M28">
        <f t="shared" si="2"/>
        <v>-60.039899370323717</v>
      </c>
      <c r="N28">
        <f t="shared" si="3"/>
        <v>321.37509412569744</v>
      </c>
      <c r="P28">
        <f t="array" ref="P28">EXP(SUMPRODUCT(TRANSPOSE(J$4:J$6),E28:G28))</f>
        <v>1.2304746632211918</v>
      </c>
      <c r="Q28">
        <f t="shared" si="6"/>
        <v>6.1770681287740237</v>
      </c>
    </row>
    <row r="29" spans="1:17" x14ac:dyDescent="0.2">
      <c r="A29" s="1">
        <v>34938</v>
      </c>
      <c r="B29">
        <v>3246</v>
      </c>
      <c r="C29">
        <v>115.5</v>
      </c>
      <c r="D29">
        <f t="shared" si="0"/>
        <v>3.246</v>
      </c>
      <c r="E29">
        <f t="shared" si="0"/>
        <v>0.11550000000000001</v>
      </c>
      <c r="F29">
        <v>0</v>
      </c>
      <c r="G29">
        <v>0</v>
      </c>
      <c r="I29">
        <v>21</v>
      </c>
      <c r="J29">
        <f t="shared" si="4"/>
        <v>114.17099999999999</v>
      </c>
      <c r="K29">
        <f t="shared" si="1"/>
        <v>0.16068755888240016</v>
      </c>
      <c r="L29">
        <f t="shared" si="5"/>
        <v>1.1819551448688514E-8</v>
      </c>
      <c r="M29">
        <f t="shared" si="2"/>
        <v>-59.250895973027326</v>
      </c>
      <c r="N29">
        <f t="shared" si="3"/>
        <v>321.37511776480034</v>
      </c>
      <c r="P29">
        <f t="array" ref="P29">EXP(SUMPRODUCT(TRANSPOSE(J$4:J$6),E29:G29))</f>
        <v>1.1224345145482792</v>
      </c>
      <c r="Q29">
        <f t="shared" si="6"/>
        <v>6.1770736068046324</v>
      </c>
    </row>
    <row r="30" spans="1:17" x14ac:dyDescent="0.2">
      <c r="A30" s="1">
        <v>34945</v>
      </c>
      <c r="B30">
        <v>2656</v>
      </c>
      <c r="C30">
        <v>185</v>
      </c>
      <c r="D30">
        <f t="shared" si="0"/>
        <v>2.6560000000000001</v>
      </c>
      <c r="E30">
        <f t="shared" si="0"/>
        <v>0.185</v>
      </c>
      <c r="F30">
        <v>0</v>
      </c>
      <c r="G30">
        <v>0</v>
      </c>
      <c r="I30">
        <v>22</v>
      </c>
      <c r="J30">
        <f t="shared" si="4"/>
        <v>116.827</v>
      </c>
      <c r="K30">
        <f t="shared" si="1"/>
        <v>0.16068757096314479</v>
      </c>
      <c r="L30">
        <f t="shared" si="5"/>
        <v>1.2080744626885576E-8</v>
      </c>
      <c r="M30">
        <f t="shared" si="2"/>
        <v>-48.423270381388939</v>
      </c>
      <c r="N30">
        <f t="shared" si="3"/>
        <v>321.37514192628959</v>
      </c>
      <c r="P30">
        <f t="array" ref="P30">EXP(SUMPRODUCT(TRANSPOSE(J$4:J$6),E30:G30))</f>
        <v>1.2032184401276953</v>
      </c>
      <c r="Q30">
        <f t="shared" si="6"/>
        <v>6.1770792058961135</v>
      </c>
    </row>
    <row r="31" spans="1:17" x14ac:dyDescent="0.2">
      <c r="A31" s="1">
        <v>34952</v>
      </c>
      <c r="B31">
        <v>2224</v>
      </c>
      <c r="C31">
        <v>239.8</v>
      </c>
      <c r="D31">
        <f t="shared" si="0"/>
        <v>2.2240000000000002</v>
      </c>
      <c r="E31">
        <f t="shared" si="0"/>
        <v>0.23980000000000001</v>
      </c>
      <c r="F31">
        <v>0</v>
      </c>
      <c r="G31">
        <v>0</v>
      </c>
      <c r="I31">
        <v>23</v>
      </c>
      <c r="J31">
        <f t="shared" si="4"/>
        <v>119.051</v>
      </c>
      <c r="K31">
        <f t="shared" si="1"/>
        <v>0.16068758315707632</v>
      </c>
      <c r="L31">
        <f t="shared" si="5"/>
        <v>1.2193931531179203E-8</v>
      </c>
      <c r="M31">
        <f t="shared" si="2"/>
        <v>-40.526456191946629</v>
      </c>
      <c r="N31">
        <f t="shared" si="3"/>
        <v>321.37516631415264</v>
      </c>
      <c r="P31">
        <f t="array" ref="P31">EXP(SUMPRODUCT(TRANSPOSE(J$4:J$6),E31:G31))</f>
        <v>1.2709949259146285</v>
      </c>
      <c r="Q31">
        <f t="shared" si="6"/>
        <v>6.1770848574517885</v>
      </c>
    </row>
    <row r="32" spans="1:17" x14ac:dyDescent="0.2">
      <c r="A32" s="1">
        <v>34959</v>
      </c>
      <c r="B32">
        <v>2324</v>
      </c>
      <c r="C32">
        <v>187.1</v>
      </c>
      <c r="D32">
        <f t="shared" si="0"/>
        <v>2.3239999999999998</v>
      </c>
      <c r="E32">
        <f t="shared" si="0"/>
        <v>0.18709999999999999</v>
      </c>
      <c r="F32">
        <v>0</v>
      </c>
      <c r="G32">
        <v>0</v>
      </c>
      <c r="I32">
        <v>24</v>
      </c>
      <c r="J32">
        <f t="shared" si="4"/>
        <v>121.375</v>
      </c>
      <c r="K32">
        <f t="shared" si="1"/>
        <v>0.16068759423266032</v>
      </c>
      <c r="L32">
        <f t="shared" si="5"/>
        <v>1.1075584005482142E-8</v>
      </c>
      <c r="M32">
        <f t="shared" si="2"/>
        <v>-42.572246965199874</v>
      </c>
      <c r="N32">
        <f t="shared" si="3"/>
        <v>321.37518846532066</v>
      </c>
      <c r="P32">
        <f t="array" ref="P32">EXP(SUMPRODUCT(TRANSPOSE(J$4:J$6),E32:G32))</f>
        <v>1.2057478538067672</v>
      </c>
      <c r="Q32">
        <f t="shared" si="6"/>
        <v>6.1770899906883541</v>
      </c>
    </row>
    <row r="33" spans="1:17" x14ac:dyDescent="0.2">
      <c r="A33" s="1">
        <v>34966</v>
      </c>
      <c r="B33">
        <v>2194</v>
      </c>
      <c r="C33">
        <v>107.2</v>
      </c>
      <c r="D33">
        <f t="shared" si="0"/>
        <v>2.194</v>
      </c>
      <c r="E33">
        <f t="shared" si="0"/>
        <v>0.1072</v>
      </c>
      <c r="F33">
        <v>0</v>
      </c>
      <c r="G33">
        <v>0</v>
      </c>
      <c r="I33">
        <v>25</v>
      </c>
      <c r="J33">
        <f t="shared" si="4"/>
        <v>123.569</v>
      </c>
      <c r="K33">
        <f t="shared" si="1"/>
        <v>0.16068760404030014</v>
      </c>
      <c r="L33">
        <f t="shared" si="5"/>
        <v>9.8076398113988716E-9</v>
      </c>
      <c r="M33">
        <f t="shared" si="2"/>
        <v>-40.457588576157178</v>
      </c>
      <c r="N33">
        <f t="shared" si="3"/>
        <v>321.37520808060026</v>
      </c>
      <c r="P33">
        <f t="array" ref="P33">EXP(SUMPRODUCT(TRANSPOSE(J$4:J$6),E33:G33))</f>
        <v>1.1131568635903906</v>
      </c>
      <c r="Q33">
        <f t="shared" si="6"/>
        <v>6.1770945362703484</v>
      </c>
    </row>
    <row r="34" spans="1:17" x14ac:dyDescent="0.2">
      <c r="A34" s="1">
        <v>34973</v>
      </c>
      <c r="B34">
        <v>2177</v>
      </c>
      <c r="C34">
        <v>246.2</v>
      </c>
      <c r="D34">
        <f t="shared" si="0"/>
        <v>2.177</v>
      </c>
      <c r="E34">
        <f t="shared" si="0"/>
        <v>0.2462</v>
      </c>
      <c r="F34">
        <v>0</v>
      </c>
      <c r="G34">
        <v>0</v>
      </c>
      <c r="I34">
        <v>26</v>
      </c>
      <c r="J34">
        <f t="shared" si="4"/>
        <v>125.74600000000001</v>
      </c>
      <c r="K34">
        <f t="shared" si="1"/>
        <v>0.16068761486844618</v>
      </c>
      <c r="L34">
        <f t="shared" si="5"/>
        <v>1.0828146046470977E-8</v>
      </c>
      <c r="M34">
        <f t="shared" si="2"/>
        <v>-39.92861165987042</v>
      </c>
      <c r="N34">
        <f t="shared" si="3"/>
        <v>321.37522973689238</v>
      </c>
      <c r="P34">
        <f t="array" ref="P34">EXP(SUMPRODUCT(TRANSPOSE(J$4:J$6),E34:G34))</f>
        <v>1.2791553790361434</v>
      </c>
      <c r="Q34">
        <f t="shared" si="6"/>
        <v>6.1770995548339602</v>
      </c>
    </row>
    <row r="35" spans="1:17" x14ac:dyDescent="0.2">
      <c r="A35" s="1">
        <v>34980</v>
      </c>
      <c r="B35">
        <v>2366</v>
      </c>
      <c r="C35">
        <v>156.9</v>
      </c>
      <c r="D35">
        <f t="shared" si="0"/>
        <v>2.3660000000000001</v>
      </c>
      <c r="E35">
        <f t="shared" si="0"/>
        <v>0.15690000000000001</v>
      </c>
      <c r="F35">
        <v>0</v>
      </c>
      <c r="G35">
        <v>0</v>
      </c>
      <c r="I35">
        <v>27</v>
      </c>
      <c r="J35">
        <f t="shared" si="4"/>
        <v>128.11200000000002</v>
      </c>
      <c r="K35">
        <f t="shared" si="1"/>
        <v>0.16068762439779272</v>
      </c>
      <c r="L35">
        <f t="shared" si="5"/>
        <v>9.529346534087324E-9</v>
      </c>
      <c r="M35">
        <f t="shared" si="2"/>
        <v>-43.697393008863507</v>
      </c>
      <c r="N35">
        <f t="shared" si="3"/>
        <v>321.37524879558543</v>
      </c>
      <c r="P35">
        <f t="array" ref="P35">EXP(SUMPRODUCT(TRANSPOSE(J$4:J$6),E35:G35))</f>
        <v>1.1698786201893066</v>
      </c>
      <c r="Q35">
        <f t="shared" si="6"/>
        <v>6.177103971441313</v>
      </c>
    </row>
    <row r="36" spans="1:17" x14ac:dyDescent="0.2">
      <c r="A36" s="1">
        <v>34987</v>
      </c>
      <c r="B36">
        <v>2402</v>
      </c>
      <c r="C36">
        <v>170.7</v>
      </c>
      <c r="D36">
        <f t="shared" si="0"/>
        <v>2.4020000000000001</v>
      </c>
      <c r="E36">
        <f t="shared" si="0"/>
        <v>0.17069999999999999</v>
      </c>
      <c r="F36">
        <v>0</v>
      </c>
      <c r="G36">
        <v>0</v>
      </c>
      <c r="I36">
        <v>28</v>
      </c>
      <c r="J36">
        <f t="shared" si="4"/>
        <v>130.51400000000001</v>
      </c>
      <c r="K36">
        <f t="shared" si="1"/>
        <v>0.16068763370816797</v>
      </c>
      <c r="L36">
        <f t="shared" si="5"/>
        <v>9.3103752485390601E-9</v>
      </c>
      <c r="M36">
        <f t="shared" si="2"/>
        <v>-44.418111730091027</v>
      </c>
      <c r="N36">
        <f t="shared" si="3"/>
        <v>321.37526741633593</v>
      </c>
      <c r="P36">
        <f t="array" ref="P36">EXP(SUMPRODUCT(TRANSPOSE(J$4:J$6),E36:G36))</f>
        <v>1.1861348551837501</v>
      </c>
      <c r="Q36">
        <f t="shared" si="6"/>
        <v>6.1771082865641516</v>
      </c>
    </row>
    <row r="37" spans="1:17" x14ac:dyDescent="0.2">
      <c r="A37" s="1">
        <v>34994</v>
      </c>
      <c r="B37">
        <v>2485</v>
      </c>
      <c r="C37">
        <v>114.4</v>
      </c>
      <c r="D37">
        <f t="shared" si="0"/>
        <v>2.4849999999999999</v>
      </c>
      <c r="E37">
        <f t="shared" si="0"/>
        <v>0.1144</v>
      </c>
      <c r="F37">
        <v>0</v>
      </c>
      <c r="G37">
        <v>0</v>
      </c>
      <c r="I37">
        <v>29</v>
      </c>
      <c r="J37">
        <f t="shared" si="4"/>
        <v>132.99900000000002</v>
      </c>
      <c r="K37">
        <f t="shared" si="1"/>
        <v>0.16068764220001563</v>
      </c>
      <c r="L37">
        <f t="shared" si="5"/>
        <v>8.4918476694895162E-9</v>
      </c>
      <c r="M37">
        <f t="shared" si="2"/>
        <v>-46.181635689993598</v>
      </c>
      <c r="N37">
        <f t="shared" si="3"/>
        <v>321.37528440003126</v>
      </c>
      <c r="P37">
        <f t="array" ref="P37">EXP(SUMPRODUCT(TRANSPOSE(J$4:J$6),E37:G37))</f>
        <v>1.1212005154062326</v>
      </c>
      <c r="Q37">
        <f t="shared" si="6"/>
        <v>6.1771122223228971</v>
      </c>
    </row>
    <row r="38" spans="1:17" x14ac:dyDescent="0.2">
      <c r="A38" s="1">
        <v>35001</v>
      </c>
      <c r="B38">
        <v>2588</v>
      </c>
      <c r="C38">
        <v>174.4</v>
      </c>
      <c r="D38">
        <f t="shared" si="0"/>
        <v>2.5880000000000001</v>
      </c>
      <c r="E38">
        <f t="shared" si="0"/>
        <v>0.1744</v>
      </c>
      <c r="F38">
        <v>0</v>
      </c>
      <c r="G38">
        <v>0</v>
      </c>
      <c r="I38">
        <v>30</v>
      </c>
      <c r="J38">
        <f t="shared" si="4"/>
        <v>135.58700000000002</v>
      </c>
      <c r="K38">
        <f t="shared" si="1"/>
        <v>0.16068765091127513</v>
      </c>
      <c r="L38">
        <f t="shared" si="5"/>
        <v>8.7112594915339514E-9</v>
      </c>
      <c r="M38">
        <f t="shared" si="2"/>
        <v>-48.029784785928257</v>
      </c>
      <c r="N38">
        <f t="shared" si="3"/>
        <v>321.37530182255023</v>
      </c>
      <c r="P38">
        <f t="array" ref="P38">EXP(SUMPRODUCT(TRANSPOSE(J$4:J$6),E38:G38))</f>
        <v>1.1905316832638313</v>
      </c>
      <c r="Q38">
        <f t="shared" si="6"/>
        <v>6.1771162597761782</v>
      </c>
    </row>
    <row r="39" spans="1:17" x14ac:dyDescent="0.2">
      <c r="A39" s="1">
        <v>35008</v>
      </c>
      <c r="B39">
        <v>2453</v>
      </c>
      <c r="C39">
        <v>579.70000000000005</v>
      </c>
      <c r="D39">
        <f t="shared" si="0"/>
        <v>2.4529999999999998</v>
      </c>
      <c r="E39">
        <f t="shared" si="0"/>
        <v>0.57969999999999999</v>
      </c>
      <c r="F39">
        <v>0</v>
      </c>
      <c r="G39">
        <v>0</v>
      </c>
      <c r="I39">
        <v>31</v>
      </c>
      <c r="J39">
        <f t="shared" si="4"/>
        <v>138.04000000000002</v>
      </c>
      <c r="K39">
        <f t="shared" si="1"/>
        <v>0.16068766354760899</v>
      </c>
      <c r="L39">
        <f t="shared" si="5"/>
        <v>1.263633386816565E-8</v>
      </c>
      <c r="M39">
        <f t="shared" si="2"/>
        <v>-44.611949422912289</v>
      </c>
      <c r="N39">
        <f t="shared" si="3"/>
        <v>321.37532709521798</v>
      </c>
      <c r="P39">
        <f t="array" ref="P39">EXP(SUMPRODUCT(TRANSPOSE(J$4:J$6),E39:G39))</f>
        <v>1.7855026995845411</v>
      </c>
      <c r="Q39">
        <f t="shared" si="6"/>
        <v>6.1771221164091115</v>
      </c>
    </row>
    <row r="40" spans="1:17" x14ac:dyDescent="0.2">
      <c r="A40" s="1">
        <v>35015</v>
      </c>
      <c r="B40">
        <v>2169</v>
      </c>
      <c r="C40">
        <v>1443.5</v>
      </c>
      <c r="D40">
        <f t="shared" si="0"/>
        <v>2.169</v>
      </c>
      <c r="E40">
        <f t="shared" si="0"/>
        <v>1.4435</v>
      </c>
      <c r="F40">
        <v>0</v>
      </c>
      <c r="G40">
        <v>0</v>
      </c>
      <c r="I40">
        <v>32</v>
      </c>
      <c r="J40">
        <f t="shared" si="4"/>
        <v>140.20900000000003</v>
      </c>
      <c r="K40">
        <f t="shared" si="1"/>
        <v>0.16068769257127269</v>
      </c>
      <c r="L40">
        <f t="shared" si="5"/>
        <v>2.9023663694616175E-8</v>
      </c>
      <c r="M40">
        <f t="shared" si="2"/>
        <v>-37.643329785646323</v>
      </c>
      <c r="N40">
        <f t="shared" si="3"/>
        <v>321.37538514254538</v>
      </c>
      <c r="P40">
        <f t="array" ref="P40">EXP(SUMPRODUCT(TRANSPOSE(J$4:J$6),E40:G40))</f>
        <v>4.2354941343047177</v>
      </c>
      <c r="Q40">
        <f t="shared" si="6"/>
        <v>6.1771355681915381</v>
      </c>
    </row>
    <row r="41" spans="1:17" x14ac:dyDescent="0.2">
      <c r="A41" s="1">
        <v>35022</v>
      </c>
      <c r="B41">
        <v>2240</v>
      </c>
      <c r="C41">
        <v>1695.7</v>
      </c>
      <c r="D41">
        <f t="shared" si="0"/>
        <v>2.2400000000000002</v>
      </c>
      <c r="E41">
        <f t="shared" si="0"/>
        <v>1.6957</v>
      </c>
      <c r="F41">
        <v>0</v>
      </c>
      <c r="G41">
        <v>0</v>
      </c>
      <c r="I41">
        <v>33</v>
      </c>
      <c r="J41">
        <f t="shared" si="4"/>
        <v>142.44900000000004</v>
      </c>
      <c r="K41">
        <f t="shared" si="1"/>
        <v>0.16068772877110526</v>
      </c>
      <c r="L41">
        <f t="shared" si="5"/>
        <v>3.619983257596715E-8</v>
      </c>
      <c r="M41">
        <f t="shared" si="2"/>
        <v>-38.380633408541009</v>
      </c>
      <c r="N41">
        <f t="shared" si="3"/>
        <v>321.37545754221054</v>
      </c>
      <c r="P41">
        <f t="array" ref="P41">EXP(SUMPRODUCT(TRANSPOSE(J$4:J$6),E41:G41))</f>
        <v>5.4504599521281296</v>
      </c>
      <c r="Q41">
        <f t="shared" si="6"/>
        <v>6.177152346000403</v>
      </c>
    </row>
    <row r="42" spans="1:17" x14ac:dyDescent="0.2">
      <c r="A42" s="1">
        <v>35029</v>
      </c>
      <c r="B42">
        <v>2590</v>
      </c>
      <c r="C42">
        <v>2294.5</v>
      </c>
      <c r="D42">
        <f t="shared" si="0"/>
        <v>2.59</v>
      </c>
      <c r="E42">
        <f t="shared" si="0"/>
        <v>2.2945000000000002</v>
      </c>
      <c r="F42">
        <v>0</v>
      </c>
      <c r="G42">
        <v>0</v>
      </c>
      <c r="I42">
        <v>34</v>
      </c>
      <c r="J42">
        <f t="shared" si="4"/>
        <v>145.03900000000004</v>
      </c>
      <c r="K42">
        <f t="shared" si="1"/>
        <v>0.1606877926854432</v>
      </c>
      <c r="L42">
        <f t="shared" si="5"/>
        <v>6.391433793329071E-8</v>
      </c>
      <c r="M42">
        <f t="shared" si="2"/>
        <v>-42.905220290618331</v>
      </c>
      <c r="N42">
        <f t="shared" si="3"/>
        <v>321.37558537088637</v>
      </c>
      <c r="P42">
        <f t="array" ref="P42">EXP(SUMPRODUCT(TRANSPOSE(J$4:J$6),E42:G42))</f>
        <v>9.9194750346269771</v>
      </c>
      <c r="Q42">
        <f t="shared" si="6"/>
        <v>6.1771819689727554</v>
      </c>
    </row>
    <row r="43" spans="1:17" x14ac:dyDescent="0.2">
      <c r="A43" s="1">
        <v>35036</v>
      </c>
      <c r="B43">
        <v>2479</v>
      </c>
      <c r="C43">
        <v>3910</v>
      </c>
      <c r="D43">
        <f t="shared" si="0"/>
        <v>2.4790000000000001</v>
      </c>
      <c r="E43">
        <f t="shared" si="0"/>
        <v>3.91</v>
      </c>
      <c r="F43">
        <v>1</v>
      </c>
      <c r="G43">
        <v>0</v>
      </c>
      <c r="I43">
        <v>35</v>
      </c>
      <c r="J43">
        <f t="shared" si="4"/>
        <v>147.51800000000006</v>
      </c>
      <c r="K43">
        <f t="shared" si="1"/>
        <v>0.16068864129038385</v>
      </c>
      <c r="L43">
        <f t="shared" si="5"/>
        <v>8.4860494065086556E-7</v>
      </c>
      <c r="M43">
        <f t="shared" si="2"/>
        <v>-34.655607091464745</v>
      </c>
      <c r="N43">
        <f t="shared" si="3"/>
        <v>321.37728258076771</v>
      </c>
      <c r="P43">
        <f t="array" ref="P43">EXP(SUMPRODUCT(TRANSPOSE(J$4:J$6),E43:G43))</f>
        <v>135.63941440846523</v>
      </c>
      <c r="Q43">
        <f t="shared" si="6"/>
        <v>6.1775752934712314</v>
      </c>
    </row>
    <row r="44" spans="1:17" x14ac:dyDescent="0.2">
      <c r="A44" s="1">
        <v>35043</v>
      </c>
      <c r="B44">
        <v>2978</v>
      </c>
      <c r="C44">
        <v>5397.9</v>
      </c>
      <c r="D44">
        <f t="shared" si="0"/>
        <v>2.9780000000000002</v>
      </c>
      <c r="E44">
        <f t="shared" si="0"/>
        <v>5.3978999999999999</v>
      </c>
      <c r="F44">
        <v>1</v>
      </c>
      <c r="G44">
        <v>0</v>
      </c>
      <c r="I44">
        <v>36</v>
      </c>
      <c r="J44">
        <f t="shared" si="4"/>
        <v>150.49600000000007</v>
      </c>
      <c r="K44">
        <f t="shared" si="1"/>
        <v>0.16069229225929249</v>
      </c>
      <c r="L44">
        <f t="shared" si="5"/>
        <v>3.6509689086416941E-6</v>
      </c>
      <c r="M44">
        <f t="shared" si="2"/>
        <v>-37.286102518157023</v>
      </c>
      <c r="N44">
        <f t="shared" si="3"/>
        <v>321.38458451858497</v>
      </c>
      <c r="P44">
        <f t="array" ref="P44">EXP(SUMPRODUCT(TRANSPOSE(J$4:J$6),E44:G44))</f>
        <v>600.5824894323988</v>
      </c>
      <c r="Q44">
        <f t="shared" si="6"/>
        <v>6.1792677910311067</v>
      </c>
    </row>
    <row r="45" spans="1:17" x14ac:dyDescent="0.2">
      <c r="A45" s="1">
        <v>35050</v>
      </c>
      <c r="B45">
        <v>4167</v>
      </c>
      <c r="C45">
        <v>6417.2</v>
      </c>
      <c r="D45">
        <f t="shared" si="0"/>
        <v>4.1669999999999998</v>
      </c>
      <c r="E45">
        <f t="shared" si="0"/>
        <v>6.4172000000000002</v>
      </c>
      <c r="F45">
        <v>1</v>
      </c>
      <c r="G45">
        <v>0</v>
      </c>
      <c r="I45">
        <v>37</v>
      </c>
      <c r="J45">
        <f t="shared" si="4"/>
        <v>154.66300000000007</v>
      </c>
      <c r="K45">
        <f t="shared" si="1"/>
        <v>0.16070212775865578</v>
      </c>
      <c r="L45">
        <f t="shared" si="5"/>
        <v>9.8354993632865373E-6</v>
      </c>
      <c r="M45">
        <f t="shared" si="2"/>
        <v>-48.043477892906466</v>
      </c>
      <c r="N45">
        <f t="shared" si="3"/>
        <v>321.40425551731153</v>
      </c>
      <c r="P45">
        <f t="array" ref="P45">EXP(SUMPRODUCT(TRANSPOSE(J$4:J$6),E45:G45))</f>
        <v>1664.3667504322527</v>
      </c>
      <c r="Q45">
        <f t="shared" si="6"/>
        <v>6.1838296258907626</v>
      </c>
    </row>
    <row r="46" spans="1:17" x14ac:dyDescent="0.2">
      <c r="A46" s="1">
        <v>35057</v>
      </c>
      <c r="B46">
        <v>8225</v>
      </c>
      <c r="C46">
        <v>6418</v>
      </c>
      <c r="D46">
        <f t="shared" si="0"/>
        <v>8.2249999999999996</v>
      </c>
      <c r="E46">
        <f t="shared" si="0"/>
        <v>6.4180000000000001</v>
      </c>
      <c r="F46">
        <v>1</v>
      </c>
      <c r="G46">
        <v>1</v>
      </c>
      <c r="I46">
        <v>38</v>
      </c>
      <c r="J46">
        <f t="shared" si="4"/>
        <v>162.88800000000006</v>
      </c>
      <c r="K46">
        <f t="shared" si="1"/>
        <v>0.16072813572200695</v>
      </c>
      <c r="L46">
        <f t="shared" si="5"/>
        <v>2.6007963351171171E-5</v>
      </c>
      <c r="M46">
        <f t="shared" si="2"/>
        <v>-86.832211524225968</v>
      </c>
      <c r="N46">
        <f t="shared" si="3"/>
        <v>321.45627144401391</v>
      </c>
      <c r="P46">
        <f t="array" ref="P46">EXP(SUMPRODUCT(TRANSPOSE(J$4:J$6),E46:G46))</f>
        <v>4527.8387160421626</v>
      </c>
      <c r="Q46">
        <f t="shared" si="6"/>
        <v>6.195908955114259</v>
      </c>
    </row>
    <row r="47" spans="1:17" x14ac:dyDescent="0.2">
      <c r="A47" s="1">
        <v>35064</v>
      </c>
      <c r="B47">
        <v>7502</v>
      </c>
      <c r="C47">
        <v>7969.2</v>
      </c>
      <c r="D47">
        <f t="shared" si="0"/>
        <v>7.5019999999999998</v>
      </c>
      <c r="E47">
        <f t="shared" si="0"/>
        <v>7.9691999999999998</v>
      </c>
      <c r="F47">
        <v>1</v>
      </c>
      <c r="G47">
        <v>0</v>
      </c>
      <c r="I47">
        <v>39</v>
      </c>
      <c r="J47">
        <f t="shared" si="4"/>
        <v>170.39000000000007</v>
      </c>
      <c r="K47">
        <f t="shared" si="1"/>
        <v>0.16077197904915963</v>
      </c>
      <c r="L47">
        <f t="shared" si="5"/>
        <v>4.3843327152681688E-5</v>
      </c>
      <c r="M47">
        <f t="shared" si="2"/>
        <v>-75.281729964472774</v>
      </c>
      <c r="N47">
        <f t="shared" si="3"/>
        <v>321.54395809831925</v>
      </c>
      <c r="P47">
        <f t="array" ref="P47">EXP(SUMPRODUCT(TRANSPOSE(J$4:J$6),E47:G47))</f>
        <v>7857.3132398814732</v>
      </c>
      <c r="Q47">
        <f t="shared" si="6"/>
        <v>6.2163261605284106</v>
      </c>
    </row>
    <row r="48" spans="1:17" x14ac:dyDescent="0.2">
      <c r="A48" s="1">
        <v>35071</v>
      </c>
      <c r="B48">
        <v>4967</v>
      </c>
      <c r="C48">
        <v>8870</v>
      </c>
      <c r="D48">
        <f t="shared" si="0"/>
        <v>4.9669999999999996</v>
      </c>
      <c r="E48">
        <f t="shared" si="0"/>
        <v>8.8699999999999992</v>
      </c>
      <c r="F48">
        <v>0</v>
      </c>
      <c r="G48">
        <v>0</v>
      </c>
      <c r="I48">
        <v>40</v>
      </c>
      <c r="J48">
        <f t="shared" si="4"/>
        <v>175.35700000000008</v>
      </c>
      <c r="K48">
        <f t="shared" si="1"/>
        <v>0.16081055536800681</v>
      </c>
      <c r="L48">
        <f t="shared" si="5"/>
        <v>3.8576318847183266E-5</v>
      </c>
      <c r="M48">
        <f t="shared" si="2"/>
        <v>-50.47898508060652</v>
      </c>
      <c r="N48">
        <f t="shared" si="3"/>
        <v>321.62111073601363</v>
      </c>
      <c r="P48">
        <f t="array" ref="P48">EXP(SUMPRODUCT(TRANSPOSE(J$4:J$6),E48:G48))</f>
        <v>7115.2809731697762</v>
      </c>
      <c r="Q48">
        <f t="shared" si="6"/>
        <v>6.2343471159542583</v>
      </c>
    </row>
    <row r="49" spans="1:17" x14ac:dyDescent="0.2">
      <c r="A49" s="1">
        <v>35078</v>
      </c>
      <c r="B49">
        <v>4283</v>
      </c>
      <c r="C49">
        <v>9017.9</v>
      </c>
      <c r="D49">
        <f t="shared" si="0"/>
        <v>4.2830000000000004</v>
      </c>
      <c r="E49">
        <f t="shared" si="0"/>
        <v>9.0178999999999991</v>
      </c>
      <c r="F49">
        <v>0</v>
      </c>
      <c r="G49">
        <v>0</v>
      </c>
      <c r="I49">
        <v>41</v>
      </c>
      <c r="J49">
        <f t="shared" si="4"/>
        <v>179.64000000000007</v>
      </c>
      <c r="K49">
        <f t="shared" si="1"/>
        <v>0.16085404007098225</v>
      </c>
      <c r="L49">
        <f t="shared" si="5"/>
        <v>4.3484702975438161E-5</v>
      </c>
      <c r="M49">
        <f t="shared" si="2"/>
        <v>-43.014603028307214</v>
      </c>
      <c r="N49">
        <f t="shared" si="3"/>
        <v>321.7080801419645</v>
      </c>
      <c r="P49">
        <f t="array" ref="P49">EXP(SUMPRODUCT(TRANSPOSE(J$4:J$6),E49:G49))</f>
        <v>8249.435064881407</v>
      </c>
      <c r="Q49">
        <f t="shared" si="6"/>
        <v>6.2547246671655996</v>
      </c>
    </row>
    <row r="50" spans="1:17" x14ac:dyDescent="0.2">
      <c r="A50" s="1">
        <v>35085</v>
      </c>
      <c r="B50">
        <v>4694</v>
      </c>
      <c r="C50">
        <v>8945.7999999999993</v>
      </c>
      <c r="D50">
        <f t="shared" si="0"/>
        <v>4.694</v>
      </c>
      <c r="E50">
        <f t="shared" si="0"/>
        <v>8.9457999999999984</v>
      </c>
      <c r="F50">
        <v>0</v>
      </c>
      <c r="G50">
        <v>0</v>
      </c>
      <c r="I50">
        <v>42</v>
      </c>
      <c r="J50">
        <f t="shared" si="4"/>
        <v>184.33400000000006</v>
      </c>
      <c r="K50">
        <f t="shared" si="1"/>
        <v>0.16089340046057432</v>
      </c>
      <c r="L50">
        <f t="shared" si="5"/>
        <v>3.9360389592069112E-5</v>
      </c>
      <c r="M50">
        <f t="shared" si="2"/>
        <v>-47.61007125846065</v>
      </c>
      <c r="N50">
        <f t="shared" si="3"/>
        <v>321.78680092114865</v>
      </c>
      <c r="P50">
        <f t="array" ref="P50">EXP(SUMPRODUCT(TRANSPOSE(J$4:J$6),E50:G50))</f>
        <v>7675.5866038208678</v>
      </c>
      <c r="Q50">
        <f t="shared" si="6"/>
        <v>6.2732278438713882</v>
      </c>
    </row>
    <row r="51" spans="1:17" x14ac:dyDescent="0.2">
      <c r="A51" s="1">
        <v>35092</v>
      </c>
      <c r="B51">
        <v>5030</v>
      </c>
      <c r="C51">
        <v>9594.4</v>
      </c>
      <c r="D51">
        <f t="shared" si="0"/>
        <v>5.03</v>
      </c>
      <c r="E51">
        <f t="shared" si="0"/>
        <v>9.5944000000000003</v>
      </c>
      <c r="F51">
        <v>0</v>
      </c>
      <c r="G51">
        <v>0</v>
      </c>
      <c r="I51">
        <v>43</v>
      </c>
      <c r="J51">
        <f t="shared" si="4"/>
        <v>189.36400000000006</v>
      </c>
      <c r="K51">
        <f t="shared" si="1"/>
        <v>0.16096660500483506</v>
      </c>
      <c r="L51">
        <f t="shared" si="5"/>
        <v>7.3204544260740967E-5</v>
      </c>
      <c r="M51">
        <f t="shared" si="2"/>
        <v>-47.896932886061421</v>
      </c>
      <c r="N51">
        <f t="shared" si="3"/>
        <v>321.93321000967012</v>
      </c>
      <c r="P51">
        <f t="array" ref="P51">EXP(SUMPRODUCT(TRANSPOSE(J$4:J$6),E51:G51))</f>
        <v>14682.32986903402</v>
      </c>
      <c r="Q51">
        <f t="shared" si="6"/>
        <v>6.3077890524393618</v>
      </c>
    </row>
    <row r="52" spans="1:17" x14ac:dyDescent="0.2">
      <c r="A52" s="1">
        <v>35099</v>
      </c>
      <c r="B52">
        <v>5580</v>
      </c>
      <c r="C52">
        <v>9960.7000000000007</v>
      </c>
      <c r="D52">
        <f t="shared" si="0"/>
        <v>5.58</v>
      </c>
      <c r="E52">
        <f t="shared" si="0"/>
        <v>9.960700000000001</v>
      </c>
      <c r="F52">
        <v>0</v>
      </c>
      <c r="G52">
        <v>0</v>
      </c>
      <c r="I52">
        <v>44</v>
      </c>
      <c r="J52">
        <f t="shared" si="4"/>
        <v>194.94400000000007</v>
      </c>
      <c r="K52">
        <f t="shared" si="1"/>
        <v>0.16106907828901573</v>
      </c>
      <c r="L52">
        <f t="shared" si="5"/>
        <v>1.0247328418067081E-4</v>
      </c>
      <c r="M52">
        <f t="shared" si="2"/>
        <v>-51.257369070082603</v>
      </c>
      <c r="N52">
        <f t="shared" si="3"/>
        <v>322.13815657803144</v>
      </c>
      <c r="P52">
        <f t="array" ref="P52">EXP(SUMPRODUCT(TRANSPOSE(J$4:J$6),E52:G52))</f>
        <v>21177.614860597416</v>
      </c>
      <c r="Q52">
        <f t="shared" si="6"/>
        <v>6.356493740047096</v>
      </c>
    </row>
    <row r="53" spans="1:17" x14ac:dyDescent="0.2">
      <c r="A53" s="1">
        <v>35106</v>
      </c>
      <c r="B53">
        <v>6933</v>
      </c>
      <c r="C53">
        <v>10371.700000000001</v>
      </c>
      <c r="D53">
        <f t="shared" si="0"/>
        <v>6.9329999999999998</v>
      </c>
      <c r="E53">
        <f t="shared" si="0"/>
        <v>10.371700000000001</v>
      </c>
      <c r="F53">
        <v>0</v>
      </c>
      <c r="G53">
        <v>0</v>
      </c>
      <c r="I53">
        <v>45</v>
      </c>
      <c r="J53">
        <f t="shared" si="4"/>
        <v>201.87700000000007</v>
      </c>
      <c r="K53">
        <f t="shared" si="1"/>
        <v>0.16121872217979438</v>
      </c>
      <c r="L53">
        <f t="shared" si="5"/>
        <v>1.4964389077865015E-4</v>
      </c>
      <c r="M53">
        <f t="shared" si="2"/>
        <v>-61.060679141361497</v>
      </c>
      <c r="N53">
        <f t="shared" si="3"/>
        <v>322.43744435958877</v>
      </c>
      <c r="P53">
        <f t="array" ref="P53">EXP(SUMPRODUCT(TRANSPOSE(J$4:J$6),E53:G53))</f>
        <v>31942.733485659814</v>
      </c>
      <c r="Q53">
        <f t="shared" si="6"/>
        <v>6.428305434985659</v>
      </c>
    </row>
    <row r="54" spans="1:17" x14ac:dyDescent="0.2">
      <c r="A54" s="1">
        <v>35113</v>
      </c>
      <c r="B54">
        <v>8967</v>
      </c>
      <c r="C54">
        <v>9660.7000000000007</v>
      </c>
      <c r="D54">
        <f t="shared" si="0"/>
        <v>8.9670000000000005</v>
      </c>
      <c r="E54">
        <f t="shared" si="0"/>
        <v>9.6607000000000003</v>
      </c>
      <c r="F54">
        <v>0</v>
      </c>
      <c r="G54">
        <v>0</v>
      </c>
      <c r="I54">
        <v>46</v>
      </c>
      <c r="J54">
        <f t="shared" si="4"/>
        <v>210.84400000000008</v>
      </c>
      <c r="K54">
        <f t="shared" si="1"/>
        <v>0.16129000214139733</v>
      </c>
      <c r="L54">
        <f t="shared" si="5"/>
        <v>7.1279961602943587E-5</v>
      </c>
      <c r="M54">
        <f t="shared" si="2"/>
        <v>-85.624944275985101</v>
      </c>
      <c r="N54">
        <f t="shared" si="3"/>
        <v>322.58000428279468</v>
      </c>
      <c r="P54">
        <f t="array" ref="P54">EXP(SUMPRODUCT(TRANSPOSE(J$4:J$6),E54:G54))</f>
        <v>15688.762959310474</v>
      </c>
      <c r="Q54">
        <f t="shared" si="6"/>
        <v>6.4628007873574091</v>
      </c>
    </row>
    <row r="55" spans="1:17" x14ac:dyDescent="0.2">
      <c r="A55" s="1">
        <v>35120</v>
      </c>
      <c r="B55">
        <v>9443</v>
      </c>
      <c r="C55">
        <v>10335.700000000001</v>
      </c>
      <c r="D55">
        <f t="shared" si="0"/>
        <v>9.4429999999999996</v>
      </c>
      <c r="E55">
        <f t="shared" si="0"/>
        <v>10.335700000000001</v>
      </c>
      <c r="F55">
        <v>0</v>
      </c>
      <c r="G55">
        <v>0</v>
      </c>
      <c r="I55">
        <v>47</v>
      </c>
      <c r="J55">
        <f t="shared" si="4"/>
        <v>220.28700000000009</v>
      </c>
      <c r="K55">
        <f t="shared" si="1"/>
        <v>0.16142590910675292</v>
      </c>
      <c r="L55">
        <f t="shared" si="5"/>
        <v>1.3590696535559221E-4</v>
      </c>
      <c r="M55">
        <f t="shared" si="2"/>
        <v>-84.076128074428865</v>
      </c>
      <c r="N55">
        <f t="shared" si="3"/>
        <v>322.85181821350585</v>
      </c>
      <c r="P55">
        <f t="array" ref="P55">EXP(SUMPRODUCT(TRANSPOSE(J$4:J$6),E55:G55))</f>
        <v>30813.247804260078</v>
      </c>
      <c r="Q55">
        <f t="shared" si="6"/>
        <v>6.5290938380737185</v>
      </c>
    </row>
    <row r="56" spans="1:17" x14ac:dyDescent="0.2">
      <c r="A56" s="1">
        <v>35127</v>
      </c>
      <c r="B56">
        <v>9011</v>
      </c>
      <c r="C56">
        <v>8846.4</v>
      </c>
      <c r="D56">
        <f t="shared" si="0"/>
        <v>9.0109999999999992</v>
      </c>
      <c r="E56">
        <f t="shared" si="0"/>
        <v>8.8463999999999992</v>
      </c>
      <c r="F56">
        <v>0</v>
      </c>
      <c r="G56">
        <v>0</v>
      </c>
      <c r="I56">
        <v>48</v>
      </c>
      <c r="J56">
        <f t="shared" si="4"/>
        <v>229.29800000000009</v>
      </c>
      <c r="K56">
        <f t="shared" si="1"/>
        <v>0.16145572605075398</v>
      </c>
      <c r="L56">
        <f t="shared" si="5"/>
        <v>2.9816944001059831E-5</v>
      </c>
      <c r="M56">
        <f t="shared" si="2"/>
        <v>-93.898528389686987</v>
      </c>
      <c r="N56">
        <f t="shared" si="3"/>
        <v>322.91145210150796</v>
      </c>
      <c r="P56">
        <f t="array" ref="P56">EXP(SUMPRODUCT(TRANSPOSE(J$4:J$6),E56:G56))</f>
        <v>6949.3263096698838</v>
      </c>
      <c r="Q56">
        <f t="shared" si="6"/>
        <v>6.5437301886455232</v>
      </c>
    </row>
    <row r="57" spans="1:17" x14ac:dyDescent="0.2">
      <c r="A57" s="1">
        <v>35134</v>
      </c>
      <c r="B57">
        <v>10025</v>
      </c>
      <c r="C57">
        <v>8282.4</v>
      </c>
      <c r="D57">
        <f t="shared" si="0"/>
        <v>10.025</v>
      </c>
      <c r="E57">
        <f t="shared" si="0"/>
        <v>8.2823999999999991</v>
      </c>
      <c r="F57">
        <v>0</v>
      </c>
      <c r="G57">
        <v>0</v>
      </c>
      <c r="I57">
        <v>49</v>
      </c>
      <c r="J57">
        <f t="shared" si="4"/>
        <v>239.32300000000009</v>
      </c>
      <c r="K57">
        <f t="shared" si="1"/>
        <v>0.16147231063258871</v>
      </c>
      <c r="L57">
        <f t="shared" si="5"/>
        <v>1.6584581834733214E-5</v>
      </c>
      <c r="M57">
        <f t="shared" si="2"/>
        <v>-110.34554692093458</v>
      </c>
      <c r="N57">
        <f t="shared" si="3"/>
        <v>322.94462126517743</v>
      </c>
      <c r="P57">
        <f t="array" ref="P57">EXP(SUMPRODUCT(TRANSPOSE(J$4:J$6),E57:G57))</f>
        <v>3953.6718168697539</v>
      </c>
      <c r="Q57">
        <f t="shared" si="6"/>
        <v>6.5518855430104228</v>
      </c>
    </row>
    <row r="58" spans="1:17" x14ac:dyDescent="0.2">
      <c r="A58" s="1">
        <v>35141</v>
      </c>
      <c r="B58">
        <v>10601</v>
      </c>
      <c r="C58">
        <v>8033.3</v>
      </c>
      <c r="D58">
        <f t="shared" si="0"/>
        <v>10.601000000000001</v>
      </c>
      <c r="E58">
        <f t="shared" si="0"/>
        <v>8.0333000000000006</v>
      </c>
      <c r="F58">
        <v>0</v>
      </c>
      <c r="G58">
        <v>0</v>
      </c>
      <c r="I58">
        <v>50</v>
      </c>
      <c r="J58">
        <f t="shared" si="4"/>
        <v>249.92400000000009</v>
      </c>
      <c r="K58">
        <f t="shared" si="1"/>
        <v>0.16148496307100235</v>
      </c>
      <c r="L58">
        <f t="shared" si="5"/>
        <v>1.265243841364061E-5</v>
      </c>
      <c r="M58">
        <f t="shared" si="2"/>
        <v>-119.55448003538811</v>
      </c>
      <c r="N58">
        <f t="shared" si="3"/>
        <v>322.96992614200468</v>
      </c>
      <c r="P58">
        <f t="array" ref="P58">EXP(SUMPRODUCT(TRANSPOSE(J$4:J$6),E58:G58))</f>
        <v>3081.8951648406937</v>
      </c>
      <c r="Q58">
        <f t="shared" si="6"/>
        <v>6.5581142355231083</v>
      </c>
    </row>
    <row r="59" spans="1:17" x14ac:dyDescent="0.2">
      <c r="A59" s="1">
        <v>35148</v>
      </c>
      <c r="B59">
        <v>11083</v>
      </c>
      <c r="C59">
        <v>6769.2</v>
      </c>
      <c r="D59">
        <f t="shared" si="0"/>
        <v>11.083</v>
      </c>
      <c r="E59">
        <f t="shared" si="0"/>
        <v>6.7691999999999997</v>
      </c>
      <c r="F59">
        <v>0</v>
      </c>
      <c r="G59">
        <v>0</v>
      </c>
      <c r="I59">
        <v>51</v>
      </c>
      <c r="J59">
        <f t="shared" si="4"/>
        <v>261.00700000000012</v>
      </c>
      <c r="K59">
        <f t="shared" si="1"/>
        <v>0.16148846436908315</v>
      </c>
      <c r="L59">
        <f t="shared" si="5"/>
        <v>3.5012980807991312E-6</v>
      </c>
      <c r="M59">
        <f t="shared" si="2"/>
        <v>-139.22882183057018</v>
      </c>
      <c r="N59">
        <f t="shared" si="3"/>
        <v>322.97692873816629</v>
      </c>
      <c r="P59">
        <f t="array" ref="P59">EXP(SUMPRODUCT(TRANSPOSE(J$4:J$6),E59:G59))</f>
        <v>870.61512322104875</v>
      </c>
      <c r="Q59">
        <f t="shared" si="6"/>
        <v>6.5598389584941232</v>
      </c>
    </row>
    <row r="60" spans="1:17" x14ac:dyDescent="0.2">
      <c r="A60" s="1">
        <v>35155</v>
      </c>
      <c r="B60">
        <v>11136</v>
      </c>
      <c r="C60">
        <v>5454</v>
      </c>
      <c r="D60">
        <f t="shared" si="0"/>
        <v>11.135999999999999</v>
      </c>
      <c r="E60">
        <f t="shared" si="0"/>
        <v>5.4539999999999997</v>
      </c>
      <c r="F60">
        <v>0</v>
      </c>
      <c r="G60">
        <v>0</v>
      </c>
      <c r="I60">
        <v>52</v>
      </c>
      <c r="J60">
        <f t="shared" si="4"/>
        <v>272.14300000000014</v>
      </c>
      <c r="K60">
        <f t="shared" si="1"/>
        <v>0.16148938578597161</v>
      </c>
      <c r="L60">
        <f t="shared" si="5"/>
        <v>9.2141688845526204E-7</v>
      </c>
      <c r="M60">
        <f t="shared" si="2"/>
        <v>-154.76092585311576</v>
      </c>
      <c r="N60">
        <f t="shared" si="3"/>
        <v>322.97877157194318</v>
      </c>
      <c r="P60">
        <f t="array" ref="P60">EXP(SUMPRODUCT(TRANSPOSE(J$4:J$6),E60:G60))</f>
        <v>233.69106312185841</v>
      </c>
      <c r="Q60">
        <f t="shared" si="6"/>
        <v>6.5602929207024632</v>
      </c>
    </row>
    <row r="61" spans="1:17" x14ac:dyDescent="0.2">
      <c r="I61" s="3" t="s">
        <v>11</v>
      </c>
      <c r="M61">
        <f>(B2-J60)*LN(1-K60)</f>
        <v>-304.32406547173565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Radiohead -- The Bends</vt:lpstr>
      <vt:lpstr>E_NT</vt:lpstr>
      <vt:lpstr>EG</vt:lpstr>
      <vt:lpstr>EG_cov</vt:lpstr>
      <vt:lpstr>EG_NT</vt:lpstr>
      <vt:lpstr>EG_NT_cov</vt:lpstr>
      <vt:lpstr>WG</vt:lpstr>
      <vt:lpstr>WG_cov</vt:lpstr>
      <vt:lpstr>N</vt:lpstr>
    </vt:vector>
  </TitlesOfParts>
  <Company>The Wharton School-U. of 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Fader</dc:creator>
  <cp:lastModifiedBy>bllguo</cp:lastModifiedBy>
  <dcterms:created xsi:type="dcterms:W3CDTF">1996-04-29T16:31:18Z</dcterms:created>
  <dcterms:modified xsi:type="dcterms:W3CDTF">2016-04-04T06:50:14Z</dcterms:modified>
</cp:coreProperties>
</file>