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24226"/>
  <mc:AlternateContent xmlns:mc="http://schemas.openxmlformats.org/markup-compatibility/2006">
    <mc:Choice Requires="x15">
      <x15ac:absPath xmlns:x15ac="http://schemas.microsoft.com/office/spreadsheetml/2010/11/ac" url="D:\Users\241312U\Desktop\"/>
    </mc:Choice>
  </mc:AlternateContent>
  <xr:revisionPtr revIDLastSave="0" documentId="8_{B7C73C21-5F71-4FE0-B03A-0DE84E9A2B83}" xr6:coauthVersionLast="36" xr6:coauthVersionMax="36" xr10:uidLastSave="{00000000-0000-0000-0000-000000000000}"/>
  <bookViews>
    <workbookView xWindow="0" yWindow="0" windowWidth="28800" windowHeight="12225" tabRatio="796" activeTab="8" xr2:uid="{00000000-000D-0000-FFFF-FFFF00000000}"/>
  </bookViews>
  <sheets>
    <sheet name="Raw Data" sheetId="1" r:id="rId1"/>
    <sheet name="Casualties By Gender " sheetId="38" r:id="rId2"/>
    <sheet name="Traffic &amp; Weather Conditions " sheetId="40" r:id="rId3"/>
    <sheet name="Sheet1" sheetId="45" state="hidden" r:id="rId4"/>
    <sheet name="Sheet2" sheetId="46" state="hidden" r:id="rId5"/>
    <sheet name="Severity of Accidents" sheetId="42" r:id="rId6"/>
    <sheet name="Accidents by Vehicle Type" sheetId="4" r:id="rId7"/>
    <sheet name="Correlation " sheetId="44" r:id="rId8"/>
    <sheet name="Accident 2017 Dashboard" sheetId="47" r:id="rId9"/>
  </sheets>
  <definedNames>
    <definedName name="_xlnm._FilterDatabase" localSheetId="0" hidden="1">'Raw Data'!$A$1:$N$337</definedName>
    <definedName name="_xlcn.WorksheetConnection_Accident2017.xlsxTable11" hidden="1">Table1[]</definedName>
    <definedName name="_xlcn.WorksheetConnection_Accident2017.xlsxTable21" hidden="1">Table2[]</definedName>
    <definedName name="Slicer_Month">#N/A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Accident 2017.xlsx!Table1"/>
          <x15:modelTable id="Table2" name="Table2" connection="WorksheetConnection_Accident 2017.xlsx!Table2"/>
        </x15:modelTables>
      </x15:dataModel>
    </ext>
  </extLst>
</workbook>
</file>

<file path=xl/calcChain.xml><?xml version="1.0" encoding="utf-8"?>
<calcChain xmlns="http://schemas.openxmlformats.org/spreadsheetml/2006/main">
  <c r="C8" i="4" l="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13" i="4" s="1"/>
  <c r="B2" i="4" l="1"/>
  <c r="B6" i="4"/>
  <c r="B10" i="4"/>
  <c r="C2" i="4"/>
  <c r="C10" i="4"/>
  <c r="C6" i="4"/>
  <c r="D2" i="4"/>
  <c r="D6" i="4"/>
  <c r="D10" i="4"/>
  <c r="B3" i="4"/>
  <c r="B7" i="4"/>
  <c r="B11" i="4"/>
  <c r="C11" i="4"/>
  <c r="C3" i="4"/>
  <c r="C7" i="4"/>
  <c r="D3" i="4"/>
  <c r="D7" i="4"/>
  <c r="D11" i="4"/>
  <c r="B4" i="4"/>
  <c r="B8" i="4"/>
  <c r="B12" i="4"/>
  <c r="C4" i="4"/>
  <c r="C12" i="4"/>
  <c r="D4" i="4"/>
  <c r="D8" i="4"/>
  <c r="D12" i="4"/>
  <c r="B5" i="4"/>
  <c r="B9" i="4"/>
  <c r="B13" i="4"/>
  <c r="C5" i="4"/>
  <c r="C13" i="4"/>
  <c r="C9" i="4"/>
  <c r="D5" i="4"/>
  <c r="D9"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Accident 2017.xlsx!Table1" type="102" refreshedVersion="6" minRefreshableVersion="5">
    <extLst>
      <ext xmlns:x15="http://schemas.microsoft.com/office/spreadsheetml/2010/11/main" uri="{DE250136-89BD-433C-8126-D09CA5730AF9}">
        <x15:connection id="Table1">
          <x15:rangePr sourceName="_xlcn.WorksheetConnection_Accident2017.xlsxTable11"/>
        </x15:connection>
      </ext>
    </extLst>
  </connection>
  <connection id="3" xr16:uid="{00000000-0015-0000-FFFF-FFFF02000000}" name="WorksheetConnection_Accident 2017.xlsx!Table2" type="102" refreshedVersion="6" minRefreshableVersion="5">
    <extLst>
      <ext xmlns:x15="http://schemas.microsoft.com/office/spreadsheetml/2010/11/main" uri="{DE250136-89BD-433C-8126-D09CA5730AF9}">
        <x15:connection id="Table2">
          <x15:rangePr sourceName="_xlcn.WorksheetConnection_Accident2017.xlsxTable21"/>
        </x15:connection>
      </ext>
    </extLst>
  </connection>
</connections>
</file>

<file path=xl/sharedStrings.xml><?xml version="1.0" encoding="utf-8"?>
<sst xmlns="http://schemas.openxmlformats.org/spreadsheetml/2006/main" count="3955" uniqueCount="705">
  <si>
    <t>Reference Number</t>
  </si>
  <si>
    <t>4111856</t>
  </si>
  <si>
    <t>Number of Vehicles</t>
  </si>
  <si>
    <t>Accident Date</t>
  </si>
  <si>
    <t>Time (24hr)</t>
  </si>
  <si>
    <t>2120</t>
  </si>
  <si>
    <t>1st Road Class &amp; No</t>
  </si>
  <si>
    <t>U</t>
  </si>
  <si>
    <t>Road Surface</t>
  </si>
  <si>
    <t>Lighting Conditions</t>
  </si>
  <si>
    <t>Weather Conditions</t>
  </si>
  <si>
    <t>Type of Vehicle</t>
  </si>
  <si>
    <t>Casualty Class</t>
  </si>
  <si>
    <t>Casualty Severity</t>
  </si>
  <si>
    <t>Sex of Casualty</t>
  </si>
  <si>
    <t>Age of Casualty</t>
  </si>
  <si>
    <t>4140822</t>
  </si>
  <si>
    <t>1500</t>
  </si>
  <si>
    <t>4150220</t>
  </si>
  <si>
    <t>0732</t>
  </si>
  <si>
    <t>A58</t>
  </si>
  <si>
    <t>4150345</t>
  </si>
  <si>
    <t>0930</t>
  </si>
  <si>
    <t>A646</t>
  </si>
  <si>
    <t>41E0364</t>
  </si>
  <si>
    <t>0909</t>
  </si>
  <si>
    <t>41F1023</t>
  </si>
  <si>
    <t>1659</t>
  </si>
  <si>
    <t>41G0457</t>
  </si>
  <si>
    <t>1059</t>
  </si>
  <si>
    <t>41J1375</t>
  </si>
  <si>
    <t>1849</t>
  </si>
  <si>
    <t>B6138</t>
  </si>
  <si>
    <t>41K0828</t>
  </si>
  <si>
    <t>1408</t>
  </si>
  <si>
    <t>41M0712</t>
  </si>
  <si>
    <t>1325</t>
  </si>
  <si>
    <t>41O0519</t>
  </si>
  <si>
    <t>1126</t>
  </si>
  <si>
    <t>A629</t>
  </si>
  <si>
    <t>41O1290</t>
  </si>
  <si>
    <t>1830</t>
  </si>
  <si>
    <t>A641</t>
  </si>
  <si>
    <t>41P0637</t>
  </si>
  <si>
    <t>1258</t>
  </si>
  <si>
    <t>41Q0527</t>
  </si>
  <si>
    <t>1133</t>
  </si>
  <si>
    <t>A672</t>
  </si>
  <si>
    <t>41Q0996</t>
  </si>
  <si>
    <t>1546</t>
  </si>
  <si>
    <t>A6033</t>
  </si>
  <si>
    <t>41R0704</t>
  </si>
  <si>
    <t>1335</t>
  </si>
  <si>
    <t>41R1106</t>
  </si>
  <si>
    <t>1405</t>
  </si>
  <si>
    <t>41R1599</t>
  </si>
  <si>
    <t>2233</t>
  </si>
  <si>
    <t>41R1837</t>
  </si>
  <si>
    <t>1835</t>
  </si>
  <si>
    <t>41T1074</t>
  </si>
  <si>
    <t>1430</t>
  </si>
  <si>
    <t>41T1644</t>
  </si>
  <si>
    <t>2230</t>
  </si>
  <si>
    <t>41U0773</t>
  </si>
  <si>
    <t>1444</t>
  </si>
  <si>
    <t>41V0794</t>
  </si>
  <si>
    <t>1435</t>
  </si>
  <si>
    <t>41V1319</t>
  </si>
  <si>
    <t>1840</t>
  </si>
  <si>
    <t>4210771</t>
  </si>
  <si>
    <t>1400</t>
  </si>
  <si>
    <t>A6139</t>
  </si>
  <si>
    <t>4220437</t>
  </si>
  <si>
    <t>1045</t>
  </si>
  <si>
    <t>4221640</t>
  </si>
  <si>
    <t>2200</t>
  </si>
  <si>
    <t>4231362</t>
  </si>
  <si>
    <t>1806</t>
  </si>
  <si>
    <t>4240348</t>
  </si>
  <si>
    <t>0612</t>
  </si>
  <si>
    <t>4240820</t>
  </si>
  <si>
    <t>1310</t>
  </si>
  <si>
    <t>A644</t>
  </si>
  <si>
    <t>4241388</t>
  </si>
  <si>
    <t>1730</t>
  </si>
  <si>
    <t>4250713</t>
  </si>
  <si>
    <t>1227</t>
  </si>
  <si>
    <t>A62</t>
  </si>
  <si>
    <t>4270334</t>
  </si>
  <si>
    <t>0921</t>
  </si>
  <si>
    <t>4270824</t>
  </si>
  <si>
    <t>1423</t>
  </si>
  <si>
    <t>B6114</t>
  </si>
  <si>
    <t>4271002</t>
  </si>
  <si>
    <t>A6319</t>
  </si>
  <si>
    <t>4271424</t>
  </si>
  <si>
    <t>1900</t>
  </si>
  <si>
    <t>4280278</t>
  </si>
  <si>
    <t>0833</t>
  </si>
  <si>
    <t>4280857</t>
  </si>
  <si>
    <t>4281236</t>
  </si>
  <si>
    <t>4281343</t>
  </si>
  <si>
    <t>42B0281</t>
  </si>
  <si>
    <t>0605</t>
  </si>
  <si>
    <t>B6112</t>
  </si>
  <si>
    <t>42C0786</t>
  </si>
  <si>
    <t>1338</t>
  </si>
  <si>
    <t>M62</t>
  </si>
  <si>
    <t>42C0952</t>
  </si>
  <si>
    <t>1450</t>
  </si>
  <si>
    <t>42D1839</t>
  </si>
  <si>
    <t>2243</t>
  </si>
  <si>
    <t>42F0694</t>
  </si>
  <si>
    <t>1225</t>
  </si>
  <si>
    <t>42F0909</t>
  </si>
  <si>
    <t>42F1407</t>
  </si>
  <si>
    <t>1854</t>
  </si>
  <si>
    <t>42I0988</t>
  </si>
  <si>
    <t>1440</t>
  </si>
  <si>
    <t>42I1712</t>
  </si>
  <si>
    <t>2330</t>
  </si>
  <si>
    <t>42J0011</t>
  </si>
  <si>
    <t>0005</t>
  </si>
  <si>
    <t>42K0743</t>
  </si>
  <si>
    <t>1212</t>
  </si>
  <si>
    <t>42L0256</t>
  </si>
  <si>
    <t>0700</t>
  </si>
  <si>
    <t>42M1521</t>
  </si>
  <si>
    <t>1939</t>
  </si>
  <si>
    <t>A681</t>
  </si>
  <si>
    <t>42O1331</t>
  </si>
  <si>
    <t>1200</t>
  </si>
  <si>
    <t>42O1888</t>
  </si>
  <si>
    <t>2227</t>
  </si>
  <si>
    <t>B6113</t>
  </si>
  <si>
    <t>42S0294</t>
  </si>
  <si>
    <t>0847</t>
  </si>
  <si>
    <t>4341635</t>
  </si>
  <si>
    <t>4370295</t>
  </si>
  <si>
    <t>0823</t>
  </si>
  <si>
    <t>43A0392</t>
  </si>
  <si>
    <t>0940</t>
  </si>
  <si>
    <t>43G0238</t>
  </si>
  <si>
    <t>0743</t>
  </si>
  <si>
    <t>43G1614</t>
  </si>
  <si>
    <t>1415</t>
  </si>
  <si>
    <t>43H1118</t>
  </si>
  <si>
    <t>1503</t>
  </si>
  <si>
    <t>43H1176</t>
  </si>
  <si>
    <t>1605</t>
  </si>
  <si>
    <t>43H1440</t>
  </si>
  <si>
    <t>1315</t>
  </si>
  <si>
    <t>43I1037</t>
  </si>
  <si>
    <t>1508</t>
  </si>
  <si>
    <t>43K0190</t>
  </si>
  <si>
    <t>43K1466</t>
  </si>
  <si>
    <t>1550</t>
  </si>
  <si>
    <t>43L0705</t>
  </si>
  <si>
    <t>1231</t>
  </si>
  <si>
    <t>43L1108</t>
  </si>
  <si>
    <t>1552</t>
  </si>
  <si>
    <t>43M0474</t>
  </si>
  <si>
    <t>0800</t>
  </si>
  <si>
    <t>43N0355</t>
  </si>
  <si>
    <t>0900</t>
  </si>
  <si>
    <t>43P1503</t>
  </si>
  <si>
    <t>1855</t>
  </si>
  <si>
    <t>43Q0788</t>
  </si>
  <si>
    <t>1353</t>
  </si>
  <si>
    <t>43T0484</t>
  </si>
  <si>
    <t>0805</t>
  </si>
  <si>
    <t>43U0173</t>
  </si>
  <si>
    <t>0444</t>
  </si>
  <si>
    <t>4411435</t>
  </si>
  <si>
    <t>1820</t>
  </si>
  <si>
    <t>4430811</t>
  </si>
  <si>
    <t>4441341</t>
  </si>
  <si>
    <t>0840</t>
  </si>
  <si>
    <t>4451585</t>
  </si>
  <si>
    <t>1913</t>
  </si>
  <si>
    <t>4470031</t>
  </si>
  <si>
    <t>0022</t>
  </si>
  <si>
    <t>4470817</t>
  </si>
  <si>
    <t>1317</t>
  </si>
  <si>
    <t>4471768</t>
  </si>
  <si>
    <t>0000</t>
  </si>
  <si>
    <t>4480043</t>
  </si>
  <si>
    <t>0026</t>
  </si>
  <si>
    <t>4480848</t>
  </si>
  <si>
    <t>1320</t>
  </si>
  <si>
    <t>4492016</t>
  </si>
  <si>
    <t>2142</t>
  </si>
  <si>
    <t>44B0514</t>
  </si>
  <si>
    <t>1130</t>
  </si>
  <si>
    <t>44B0837</t>
  </si>
  <si>
    <t>1356</t>
  </si>
  <si>
    <t>44B1237</t>
  </si>
  <si>
    <t>1610</t>
  </si>
  <si>
    <t>44B1351</t>
  </si>
  <si>
    <t>1535</t>
  </si>
  <si>
    <t>44D1103</t>
  </si>
  <si>
    <t>1614</t>
  </si>
  <si>
    <t>44D1726</t>
  </si>
  <si>
    <t>2125</t>
  </si>
  <si>
    <t>44M0740</t>
  </si>
  <si>
    <t>44N0736</t>
  </si>
  <si>
    <t>1232</t>
  </si>
  <si>
    <t>44N1429</t>
  </si>
  <si>
    <t>44P1298</t>
  </si>
  <si>
    <t>1700</t>
  </si>
  <si>
    <t>44P1322</t>
  </si>
  <si>
    <t>1755</t>
  </si>
  <si>
    <t>44P1334</t>
  </si>
  <si>
    <t>1705</t>
  </si>
  <si>
    <t>44Q0208</t>
  </si>
  <si>
    <t>44R0228</t>
  </si>
  <si>
    <t>0734</t>
  </si>
  <si>
    <t>A629(M)</t>
  </si>
  <si>
    <t>44R1259</t>
  </si>
  <si>
    <t>1720</t>
  </si>
  <si>
    <t>44S0381</t>
  </si>
  <si>
    <t>0943</t>
  </si>
  <si>
    <t>44S1117</t>
  </si>
  <si>
    <t>1600</t>
  </si>
  <si>
    <t>44T0937</t>
  </si>
  <si>
    <t>1446</t>
  </si>
  <si>
    <t>4511074</t>
  </si>
  <si>
    <t>1454</t>
  </si>
  <si>
    <t>4561852</t>
  </si>
  <si>
    <t>1949</t>
  </si>
  <si>
    <t>4591073</t>
  </si>
  <si>
    <t>1540</t>
  </si>
  <si>
    <t>45A1355</t>
  </si>
  <si>
    <t>1740</t>
  </si>
  <si>
    <t>A643</t>
  </si>
  <si>
    <t>45C0356</t>
  </si>
  <si>
    <t>45C1230</t>
  </si>
  <si>
    <t>1515</t>
  </si>
  <si>
    <t>45D1487</t>
  </si>
  <si>
    <t>1701</t>
  </si>
  <si>
    <t>45K0563</t>
  </si>
  <si>
    <t>0932</t>
  </si>
  <si>
    <t>45M1764</t>
  </si>
  <si>
    <t>1930</t>
  </si>
  <si>
    <t>45O0315</t>
  </si>
  <si>
    <t>0735</t>
  </si>
  <si>
    <t>45O0986</t>
  </si>
  <si>
    <t>1230</t>
  </si>
  <si>
    <t>45O1644</t>
  </si>
  <si>
    <t>1933</t>
  </si>
  <si>
    <t>45P0243</t>
  </si>
  <si>
    <t>0640</t>
  </si>
  <si>
    <t>45P0887</t>
  </si>
  <si>
    <t>45P1441</t>
  </si>
  <si>
    <t>45S0413</t>
  </si>
  <si>
    <t>45U1498</t>
  </si>
  <si>
    <t>1809</t>
  </si>
  <si>
    <t>45V1655</t>
  </si>
  <si>
    <t>4610165</t>
  </si>
  <si>
    <t>0213</t>
  </si>
  <si>
    <t>4610207</t>
  </si>
  <si>
    <t>0325</t>
  </si>
  <si>
    <t>4631335</t>
  </si>
  <si>
    <t>1345</t>
  </si>
  <si>
    <t>4631739</t>
  </si>
  <si>
    <t>1805</t>
  </si>
  <si>
    <t>4650346</t>
  </si>
  <si>
    <t>4660967</t>
  </si>
  <si>
    <t>4661010</t>
  </si>
  <si>
    <t>1453</t>
  </si>
  <si>
    <t>46B0737</t>
  </si>
  <si>
    <t>1210</t>
  </si>
  <si>
    <t>46D1172</t>
  </si>
  <si>
    <t>1355</t>
  </si>
  <si>
    <t>46D1331</t>
  </si>
  <si>
    <t>1628</t>
  </si>
  <si>
    <t>46F0944</t>
  </si>
  <si>
    <t>1341</t>
  </si>
  <si>
    <t>46G1337</t>
  </si>
  <si>
    <t>1630</t>
  </si>
  <si>
    <t>46G2169</t>
  </si>
  <si>
    <t>46J1701</t>
  </si>
  <si>
    <t>46K0315</t>
  </si>
  <si>
    <t>0713</t>
  </si>
  <si>
    <t>46K0362</t>
  </si>
  <si>
    <t>0752</t>
  </si>
  <si>
    <t>46K1353</t>
  </si>
  <si>
    <t>46K1676</t>
  </si>
  <si>
    <t>1826</t>
  </si>
  <si>
    <t>46L1638</t>
  </si>
  <si>
    <t>1750</t>
  </si>
  <si>
    <t>46M1396</t>
  </si>
  <si>
    <t>1656</t>
  </si>
  <si>
    <t>46N1878</t>
  </si>
  <si>
    <t>2023</t>
  </si>
  <si>
    <t>46N2017</t>
  </si>
  <si>
    <t>46O0634</t>
  </si>
  <si>
    <t>1032</t>
  </si>
  <si>
    <t>46O0783</t>
  </si>
  <si>
    <t>1157</t>
  </si>
  <si>
    <t>46O0950</t>
  </si>
  <si>
    <t>46O1875</t>
  </si>
  <si>
    <t>46O1901</t>
  </si>
  <si>
    <t>2056</t>
  </si>
  <si>
    <t>46Q1119</t>
  </si>
  <si>
    <t>1432</t>
  </si>
  <si>
    <t>46S0219</t>
  </si>
  <si>
    <t>0721</t>
  </si>
  <si>
    <t>46T0627</t>
  </si>
  <si>
    <t>1800</t>
  </si>
  <si>
    <t>46T0687</t>
  </si>
  <si>
    <t>1215</t>
  </si>
  <si>
    <t>46T1349</t>
  </si>
  <si>
    <t>1640</t>
  </si>
  <si>
    <t>4711015</t>
  </si>
  <si>
    <t>1330</t>
  </si>
  <si>
    <t>4711388</t>
  </si>
  <si>
    <t>1636</t>
  </si>
  <si>
    <t>4721397</t>
  </si>
  <si>
    <t>1732</t>
  </si>
  <si>
    <t>4721935</t>
  </si>
  <si>
    <t>1520</t>
  </si>
  <si>
    <t>4721995</t>
  </si>
  <si>
    <t>2236</t>
  </si>
  <si>
    <t>4732052</t>
  </si>
  <si>
    <t>4770922</t>
  </si>
  <si>
    <t>4772110</t>
  </si>
  <si>
    <t>2300</t>
  </si>
  <si>
    <t>4780774</t>
  </si>
  <si>
    <t>1151</t>
  </si>
  <si>
    <t>4780808</t>
  </si>
  <si>
    <t>1207</t>
  </si>
  <si>
    <t>4781720</t>
  </si>
  <si>
    <t>1915</t>
  </si>
  <si>
    <t>4781834</t>
  </si>
  <si>
    <t>1950</t>
  </si>
  <si>
    <t>4790922</t>
  </si>
  <si>
    <t>2140</t>
  </si>
  <si>
    <t>4791357</t>
  </si>
  <si>
    <t>4791434</t>
  </si>
  <si>
    <t>1642</t>
  </si>
  <si>
    <t>47A1679</t>
  </si>
  <si>
    <t>1926</t>
  </si>
  <si>
    <t>47A1696</t>
  </si>
  <si>
    <t>1931</t>
  </si>
  <si>
    <t>47D0435</t>
  </si>
  <si>
    <t>0907</t>
  </si>
  <si>
    <t>47F1134</t>
  </si>
  <si>
    <t>1510</t>
  </si>
  <si>
    <t>47F2047</t>
  </si>
  <si>
    <t>2241</t>
  </si>
  <si>
    <t>47G0996</t>
  </si>
  <si>
    <t>1357</t>
  </si>
  <si>
    <t>47H0325</t>
  </si>
  <si>
    <t>0849</t>
  </si>
  <si>
    <t>47J0272</t>
  </si>
  <si>
    <t>0750</t>
  </si>
  <si>
    <t>A6036</t>
  </si>
  <si>
    <t>47J0580</t>
  </si>
  <si>
    <t>1114</t>
  </si>
  <si>
    <t>47K0372</t>
  </si>
  <si>
    <t>0843</t>
  </si>
  <si>
    <t>47K0399</t>
  </si>
  <si>
    <t>0859</t>
  </si>
  <si>
    <t>47L1644</t>
  </si>
  <si>
    <t>1758</t>
  </si>
  <si>
    <t>47O2038</t>
  </si>
  <si>
    <t>2328</t>
  </si>
  <si>
    <t>47T0050</t>
  </si>
  <si>
    <t>0040</t>
  </si>
  <si>
    <t>47U0522</t>
  </si>
  <si>
    <t>0822</t>
  </si>
  <si>
    <t>47U1613</t>
  </si>
  <si>
    <t>4810481</t>
  </si>
  <si>
    <t>1020</t>
  </si>
  <si>
    <t>4851225</t>
  </si>
  <si>
    <t>4861128</t>
  </si>
  <si>
    <t>1530</t>
  </si>
  <si>
    <t>4861226</t>
  </si>
  <si>
    <t>4861278</t>
  </si>
  <si>
    <t>4861903</t>
  </si>
  <si>
    <t>2206</t>
  </si>
  <si>
    <t>4881424</t>
  </si>
  <si>
    <t>1814</t>
  </si>
  <si>
    <t>4890233</t>
  </si>
  <si>
    <t>4890514</t>
  </si>
  <si>
    <t>1110</t>
  </si>
  <si>
    <t>4891189</t>
  </si>
  <si>
    <t>4891232</t>
  </si>
  <si>
    <t>1655</t>
  </si>
  <si>
    <t>48B0335</t>
  </si>
  <si>
    <t>48D1802</t>
  </si>
  <si>
    <t>2043</t>
  </si>
  <si>
    <t>48D1817</t>
  </si>
  <si>
    <t>2050</t>
  </si>
  <si>
    <t>48D1946</t>
  </si>
  <si>
    <t>2146</t>
  </si>
  <si>
    <t>48H0715</t>
  </si>
  <si>
    <t>48I1835</t>
  </si>
  <si>
    <t>2100</t>
  </si>
  <si>
    <t>48N1093</t>
  </si>
  <si>
    <t>1518</t>
  </si>
  <si>
    <t>48R0466</t>
  </si>
  <si>
    <t>0609</t>
  </si>
  <si>
    <t>48R0654</t>
  </si>
  <si>
    <t>0922</t>
  </si>
  <si>
    <t>48R1122</t>
  </si>
  <si>
    <t>1433</t>
  </si>
  <si>
    <t>48R1181</t>
  </si>
  <si>
    <t>1505</t>
  </si>
  <si>
    <t>48R1397</t>
  </si>
  <si>
    <t>1657</t>
  </si>
  <si>
    <t>48S0579</t>
  </si>
  <si>
    <t>0929</t>
  </si>
  <si>
    <t>48U1299</t>
  </si>
  <si>
    <t>1706</t>
  </si>
  <si>
    <t>48U1341</t>
  </si>
  <si>
    <t>1721</t>
  </si>
  <si>
    <t>48U1427</t>
  </si>
  <si>
    <t>1615</t>
  </si>
  <si>
    <t>4910488</t>
  </si>
  <si>
    <t>1058</t>
  </si>
  <si>
    <t>4910985</t>
  </si>
  <si>
    <t>1455</t>
  </si>
  <si>
    <t>4911846</t>
  </si>
  <si>
    <t>2128</t>
  </si>
  <si>
    <t>4911854</t>
  </si>
  <si>
    <t>2136</t>
  </si>
  <si>
    <t>4921714</t>
  </si>
  <si>
    <t>1957</t>
  </si>
  <si>
    <t>4940720</t>
  </si>
  <si>
    <t>1240</t>
  </si>
  <si>
    <t>4940976</t>
  </si>
  <si>
    <t>4941215</t>
  </si>
  <si>
    <t>4961497</t>
  </si>
  <si>
    <t>0645</t>
  </si>
  <si>
    <t>4961846</t>
  </si>
  <si>
    <t>2209</t>
  </si>
  <si>
    <t>4970265</t>
  </si>
  <si>
    <t>0727</t>
  </si>
  <si>
    <t>4980253</t>
  </si>
  <si>
    <t>4980264</t>
  </si>
  <si>
    <t>4980265</t>
  </si>
  <si>
    <t>0828</t>
  </si>
  <si>
    <t>4981369</t>
  </si>
  <si>
    <t>4981892</t>
  </si>
  <si>
    <t>2130</t>
  </si>
  <si>
    <t>4991053</t>
  </si>
  <si>
    <t>1522</t>
  </si>
  <si>
    <t>4991333</t>
  </si>
  <si>
    <t>1743</t>
  </si>
  <si>
    <t>49A1213</t>
  </si>
  <si>
    <t>1608</t>
  </si>
  <si>
    <t>49B0176</t>
  </si>
  <si>
    <t>0538</t>
  </si>
  <si>
    <t>49B0818</t>
  </si>
  <si>
    <t>49B1517</t>
  </si>
  <si>
    <t>1838</t>
  </si>
  <si>
    <t>49D1537</t>
  </si>
  <si>
    <t>1935</t>
  </si>
  <si>
    <t>49F0682</t>
  </si>
  <si>
    <t>1214</t>
  </si>
  <si>
    <t>49G0777</t>
  </si>
  <si>
    <t>1205</t>
  </si>
  <si>
    <t>49G1225</t>
  </si>
  <si>
    <t>1555</t>
  </si>
  <si>
    <t>49H0655</t>
  </si>
  <si>
    <t>1025</t>
  </si>
  <si>
    <t>49K1272</t>
  </si>
  <si>
    <t>1627</t>
  </si>
  <si>
    <t>49L1293</t>
  </si>
  <si>
    <t>1625</t>
  </si>
  <si>
    <t>49M1282</t>
  </si>
  <si>
    <t>1617</t>
  </si>
  <si>
    <t>49M1648</t>
  </si>
  <si>
    <t>0725</t>
  </si>
  <si>
    <t>49R1694</t>
  </si>
  <si>
    <t>1943</t>
  </si>
  <si>
    <t>49S0685</t>
  </si>
  <si>
    <t>49S1979</t>
  </si>
  <si>
    <t>2129</t>
  </si>
  <si>
    <t>49T0884</t>
  </si>
  <si>
    <t>49T0927</t>
  </si>
  <si>
    <t>1300</t>
  </si>
  <si>
    <t>49T1639</t>
  </si>
  <si>
    <t>1843</t>
  </si>
  <si>
    <t>4A11372</t>
  </si>
  <si>
    <t>1715</t>
  </si>
  <si>
    <t>4A30335</t>
  </si>
  <si>
    <t>0850</t>
  </si>
  <si>
    <t>4A30785</t>
  </si>
  <si>
    <t>1250</t>
  </si>
  <si>
    <t>4A40320</t>
  </si>
  <si>
    <t>0753</t>
  </si>
  <si>
    <t>4A51176</t>
  </si>
  <si>
    <t>4A51336</t>
  </si>
  <si>
    <t>4A60240</t>
  </si>
  <si>
    <t>0620</t>
  </si>
  <si>
    <t>A6025</t>
  </si>
  <si>
    <t>4A60722</t>
  </si>
  <si>
    <t>1220</t>
  </si>
  <si>
    <t>4A60939</t>
  </si>
  <si>
    <t>1418</t>
  </si>
  <si>
    <t>4A71935</t>
  </si>
  <si>
    <t>2122</t>
  </si>
  <si>
    <t>A647</t>
  </si>
  <si>
    <t>4A91308</t>
  </si>
  <si>
    <t>4A91447</t>
  </si>
  <si>
    <t>4AA0228</t>
  </si>
  <si>
    <t>0702</t>
  </si>
  <si>
    <t>4AA1437</t>
  </si>
  <si>
    <t>1745</t>
  </si>
  <si>
    <t>4AB0090</t>
  </si>
  <si>
    <t>0143</t>
  </si>
  <si>
    <t>A6026(M)</t>
  </si>
  <si>
    <t>4AB0833</t>
  </si>
  <si>
    <t>4AC0206</t>
  </si>
  <si>
    <t>0611</t>
  </si>
  <si>
    <t>4AE0030</t>
  </si>
  <si>
    <t>0012</t>
  </si>
  <si>
    <t>4AF2060</t>
  </si>
  <si>
    <t>4AG0553</t>
  </si>
  <si>
    <t>1011</t>
  </si>
  <si>
    <t>4AH1313</t>
  </si>
  <si>
    <t>1607</t>
  </si>
  <si>
    <t>4AI0485</t>
  </si>
  <si>
    <t>1007</t>
  </si>
  <si>
    <t>4AJ0397</t>
  </si>
  <si>
    <t>4AJ1074</t>
  </si>
  <si>
    <t>4AL0093</t>
  </si>
  <si>
    <t>0055</t>
  </si>
  <si>
    <t>4AM1166</t>
  </si>
  <si>
    <t>1531</t>
  </si>
  <si>
    <t>4AP1089</t>
  </si>
  <si>
    <t>4AR1368</t>
  </si>
  <si>
    <t>4AS0987</t>
  </si>
  <si>
    <t>1313</t>
  </si>
  <si>
    <t>A649</t>
  </si>
  <si>
    <t>4AT0998</t>
  </si>
  <si>
    <t>4AV0735</t>
  </si>
  <si>
    <t>1202</t>
  </si>
  <si>
    <t>4AV1397</t>
  </si>
  <si>
    <t>4AV1733</t>
  </si>
  <si>
    <t>1851</t>
  </si>
  <si>
    <t>4B10338</t>
  </si>
  <si>
    <t>0744</t>
  </si>
  <si>
    <t>4B42407</t>
  </si>
  <si>
    <t>2331</t>
  </si>
  <si>
    <t>4B50624</t>
  </si>
  <si>
    <t>4B52500</t>
  </si>
  <si>
    <t>2259</t>
  </si>
  <si>
    <t>4B61187</t>
  </si>
  <si>
    <t>4B61516</t>
  </si>
  <si>
    <t>1709</t>
  </si>
  <si>
    <t>4B61523</t>
  </si>
  <si>
    <t>1713</t>
  </si>
  <si>
    <t>4B70768</t>
  </si>
  <si>
    <t>1150</t>
  </si>
  <si>
    <t>4B71215</t>
  </si>
  <si>
    <t>4B81335</t>
  </si>
  <si>
    <t>1651</t>
  </si>
  <si>
    <t>4B81461</t>
  </si>
  <si>
    <t>4B81864</t>
  </si>
  <si>
    <t>4B91405</t>
  </si>
  <si>
    <t>4BB1652</t>
  </si>
  <si>
    <t>1858</t>
  </si>
  <si>
    <t>4BD1322</t>
  </si>
  <si>
    <t>1644</t>
  </si>
  <si>
    <t>4BE0996</t>
  </si>
  <si>
    <t>1420</t>
  </si>
  <si>
    <t>4BJ0742</t>
  </si>
  <si>
    <t>1030</t>
  </si>
  <si>
    <t>4BJ1085</t>
  </si>
  <si>
    <t>4BK1661</t>
  </si>
  <si>
    <t>4BN1161</t>
  </si>
  <si>
    <t>4BO0999</t>
  </si>
  <si>
    <t>1407</t>
  </si>
  <si>
    <t>4BP0912</t>
  </si>
  <si>
    <t>4BR0301</t>
  </si>
  <si>
    <t>1308</t>
  </si>
  <si>
    <t>4BS0373</t>
  </si>
  <si>
    <t>4BS0989</t>
  </si>
  <si>
    <t>1426</t>
  </si>
  <si>
    <t>4BS1151</t>
  </si>
  <si>
    <t>4BT1522</t>
  </si>
  <si>
    <t>4BU1244</t>
  </si>
  <si>
    <t>1635</t>
  </si>
  <si>
    <t>4C10553</t>
  </si>
  <si>
    <t>1055</t>
  </si>
  <si>
    <t>4C11192</t>
  </si>
  <si>
    <t>4C40339</t>
  </si>
  <si>
    <t>4C40671</t>
  </si>
  <si>
    <t>4C50654</t>
  </si>
  <si>
    <t>1120</t>
  </si>
  <si>
    <t>4C60859</t>
  </si>
  <si>
    <t>4C70337</t>
  </si>
  <si>
    <t>0829</t>
  </si>
  <si>
    <t>4C80344</t>
  </si>
  <si>
    <t>0815</t>
  </si>
  <si>
    <t>4C91217</t>
  </si>
  <si>
    <t>1521</t>
  </si>
  <si>
    <t>4CC0257</t>
  </si>
  <si>
    <t>0820</t>
  </si>
  <si>
    <t>4CC0638</t>
  </si>
  <si>
    <t>4CE0185</t>
  </si>
  <si>
    <t>0521</t>
  </si>
  <si>
    <t>4CE1079</t>
  </si>
  <si>
    <t>4CE1247</t>
  </si>
  <si>
    <t>4CF0983</t>
  </si>
  <si>
    <t>4CG0833</t>
  </si>
  <si>
    <t>1302</t>
  </si>
  <si>
    <t>4CI0753</t>
  </si>
  <si>
    <t>1410</t>
  </si>
  <si>
    <t>4CJ1131</t>
  </si>
  <si>
    <t>4CL1529</t>
  </si>
  <si>
    <t>1815</t>
  </si>
  <si>
    <t>4CM0347</t>
  </si>
  <si>
    <t>0818</t>
  </si>
  <si>
    <t>4CO1445</t>
  </si>
  <si>
    <t>A6026</t>
  </si>
  <si>
    <t>4CQ0580</t>
  </si>
  <si>
    <t>1217</t>
  </si>
  <si>
    <t>4CR1477</t>
  </si>
  <si>
    <t>1859</t>
  </si>
  <si>
    <t>4CR1653</t>
  </si>
  <si>
    <t>2053</t>
  </si>
  <si>
    <t>4CS0470</t>
  </si>
  <si>
    <t>1132</t>
  </si>
  <si>
    <t>4CS1484</t>
  </si>
  <si>
    <t>2020</t>
  </si>
  <si>
    <t>4CV0744</t>
  </si>
  <si>
    <t>1331</t>
  </si>
  <si>
    <t>Dry</t>
  </si>
  <si>
    <t>Wet/Damp</t>
  </si>
  <si>
    <t>Snow</t>
  </si>
  <si>
    <t>Frost/Ice</t>
  </si>
  <si>
    <t>Daylight:street lights present</t>
  </si>
  <si>
    <t>Darkness: street lights present and lit</t>
  </si>
  <si>
    <t>Darkness: street lights present but unlit</t>
  </si>
  <si>
    <t>Darkness: no street lighting</t>
  </si>
  <si>
    <t>Darkness: street lighting unknown</t>
  </si>
  <si>
    <t>Fine without high winds</t>
  </si>
  <si>
    <t>Raining without high winds</t>
  </si>
  <si>
    <t>Snowing without high winds</t>
  </si>
  <si>
    <t>Fine with high winds</t>
  </si>
  <si>
    <t>Raining with high winds</t>
  </si>
  <si>
    <t>Snowing with high winds</t>
  </si>
  <si>
    <t>Fog or mist - if hazard</t>
  </si>
  <si>
    <t>Other</t>
  </si>
  <si>
    <t>Driver or rider</t>
  </si>
  <si>
    <t>Vehicle or pillion passenger</t>
  </si>
  <si>
    <t>Pedestrian</t>
  </si>
  <si>
    <t>Fatal</t>
  </si>
  <si>
    <t>Serious</t>
  </si>
  <si>
    <t>Slight</t>
  </si>
  <si>
    <t>Male</t>
  </si>
  <si>
    <t>Female</t>
  </si>
  <si>
    <t>Pedal cycle</t>
  </si>
  <si>
    <t>Motorcycle over 50cc and up to 125cc</t>
  </si>
  <si>
    <t>Motorcycle over 125cc and up to 500cc</t>
  </si>
  <si>
    <t>Motorcycle over 500cc</t>
  </si>
  <si>
    <t>Taxi/Private hire car</t>
  </si>
  <si>
    <t>Car</t>
  </si>
  <si>
    <t>Minibus (8 – 16 passenger seats)</t>
  </si>
  <si>
    <t>Bus or coach (17 or more passenger seats)</t>
  </si>
  <si>
    <t>Goods vehicle 3.5 tonnes mgw and under</t>
  </si>
  <si>
    <t>Goods vehicle over 3.5 tonnes and under 7.5 tonnes mgw</t>
  </si>
  <si>
    <t>Goods vehicle 7.5 tonnes mgw and over</t>
  </si>
  <si>
    <t>Motorcycle - Unknown CC</t>
  </si>
  <si>
    <t>Month</t>
  </si>
  <si>
    <t>January</t>
  </si>
  <si>
    <t xml:space="preserve">February </t>
  </si>
  <si>
    <t>March</t>
  </si>
  <si>
    <t>April</t>
  </si>
  <si>
    <t>May</t>
  </si>
  <si>
    <t>June</t>
  </si>
  <si>
    <t>July</t>
  </si>
  <si>
    <t>August</t>
  </si>
  <si>
    <t>September</t>
  </si>
  <si>
    <t>October</t>
  </si>
  <si>
    <t>November</t>
  </si>
  <si>
    <t>December</t>
  </si>
  <si>
    <t>Motorcycle 50cc and under</t>
  </si>
  <si>
    <t>Motorcycle accidents</t>
  </si>
  <si>
    <t>Car accidents</t>
  </si>
  <si>
    <t xml:space="preserve">Total accidents </t>
  </si>
  <si>
    <t>Grand Total</t>
  </si>
  <si>
    <t>February</t>
  </si>
  <si>
    <t>(All)</t>
  </si>
  <si>
    <t>Total Casualties</t>
  </si>
  <si>
    <t>Raining (Not Windy)</t>
  </si>
  <si>
    <t>Fine (Not Windy)</t>
  </si>
  <si>
    <t>Casualties</t>
  </si>
  <si>
    <t>Others</t>
  </si>
  <si>
    <t>(Multiple Items)</t>
  </si>
  <si>
    <t>Weather and Lighting Conditions</t>
  </si>
  <si>
    <t>Column Labels</t>
  </si>
  <si>
    <t>Casualty</t>
  </si>
  <si>
    <t>Num of Vehicles Involved</t>
  </si>
  <si>
    <t>Total Num of Vehicles Involved</t>
  </si>
  <si>
    <t>Fine (Windy)</t>
  </si>
  <si>
    <t>Fog or mist</t>
  </si>
  <si>
    <t>Raining (Windy)</t>
  </si>
  <si>
    <t>Snowing (Windy)</t>
  </si>
  <si>
    <t>Snowing (Not Windy)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</si>
</sst>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0" fontId="0" fillId="0" borderId="0" xfId="0" applyAlignment="1">
      <alignment horizontal="left" vertical="center"/>
    </xf>
    <xf numFmtId="14" fontId="0" fillId="0" borderId="0" xfId="0" applyNumberFormat="1" applyAlignment="1">
      <alignment horizontal="left" vertical="center"/>
    </xf>
    <xf numFmtId="0" fontId="0" fillId="0" borderId="0" xfId="0" quotePrefix="1"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2" borderId="1" xfId="0" applyFont="1" applyFill="1" applyBorder="1"/>
    <xf numFmtId="0" fontId="1" fillId="0" borderId="0" xfId="0" pivotButton="1" applyFont="1"/>
    <xf numFmtId="14" fontId="0" fillId="0" borderId="0" xfId="0" applyNumberFormat="1"/>
  </cellXfs>
  <cellStyles count="1">
    <cellStyle name="Normal" xfId="0" builtinId="0"/>
  </cellStyles>
  <dxfs count="40">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9" formatCode="d/m/yyyy"/>
    </dxf>
    <dxf>
      <numFmt numFmtId="19" formatCode="d/m/yyyy"/>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9"/>
      <tableStyleElement type="headerRow" dxfId="3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1.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[Accident_2017.xlsx]Casualties By Gender !PivotTable28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Bahnschrift" panose="020B0502040204020203" pitchFamily="34" charset="0"/>
              </a:rPr>
              <a:t>Casualties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8.3333333333333329E-2"/>
              <c:y val="1.85185185185184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4166666666666666"/>
              <c:y val="-0.1527777777777777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'Casualties By Gender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197-4DC8-8531-BE73BDD208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2197-4DC8-8531-BE73BDD20828}"/>
              </c:ext>
            </c:extLst>
          </c:dPt>
          <c:dLbls>
            <c:dLbl>
              <c:idx val="0"/>
              <c:layout>
                <c:manualLayout>
                  <c:x val="0.14166666666666666"/>
                  <c:y val="-0.1527777777777777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197-4DC8-8531-BE73BDD20828}"/>
                </c:ext>
              </c:extLst>
            </c:dLbl>
            <c:dLbl>
              <c:idx val="1"/>
              <c:layout>
                <c:manualLayout>
                  <c:x val="-8.3333333333333329E-2"/>
                  <c:y val="1.851851851851843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197-4DC8-8531-BE73BDD2082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'Casualties By Gender '!$A$4:$A$6</c:f>
              <c:strCache>
                <c:ptCount val="2"/>
                <c:pt idx="0">
                  <c:v>Female</c:v>
                </c:pt>
                <c:pt idx="1">
                  <c:v>Male</c:v>
                </c:pt>
              </c:strCache>
            </c:strRef>
          </c:cat>
          <c:val>
            <c:numRef>
              <c:f>'Casualties By Gender '!$B$4:$B$6</c:f>
              <c:numCache>
                <c:formatCode>General</c:formatCode>
                <c:ptCount val="2"/>
                <c:pt idx="0">
                  <c:v>121</c:v>
                </c:pt>
                <c:pt idx="1">
                  <c:v>215</c:v>
                </c:pt>
              </c:numCache>
            </c:numRef>
          </c:val>
          <c:extLst>
            <c:ext xmlns:c16="http://schemas.microsoft.com/office/drawing/2014/chart" uri="{C3380CC4-5D6E-409C-BE32-E72D297353CC}">
              <c16:uniqueId val="{00000000-2197-4DC8-8531-BE73BDD2082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[Accident_2017.xlsx]Severity of Accidents!PivotTable1</c:name>
    <c:fmtId val="1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i="0" u="none" strike="noStrike" baseline="0">
                <a:effectLst/>
                <a:latin typeface="Bahnschrift" panose="020B0502040204020203" pitchFamily="34" charset="0"/>
              </a:rPr>
              <a:t>Injury Severity of Car Accidents</a:t>
            </a:r>
            <a:r>
              <a:rPr lang="en-US" sz="1600" b="0" i="0" u="none" strike="noStrike" baseline="0">
                <a:effectLst/>
                <a:latin typeface="Bahnschrift" panose="020B0502040204020203" pitchFamily="34" charset="0"/>
              </a:rPr>
              <a:t> </a:t>
            </a:r>
            <a:endParaRPr lang="en-US" sz="1600">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'Severity of Accidents'!$B$4:$B$5</c:f>
              <c:strCache>
                <c:ptCount val="1"/>
                <c:pt idx="0">
                  <c:v>Fatal</c:v>
                </c:pt>
              </c:strCache>
            </c:strRef>
          </c:tx>
          <c:spPr>
            <a:solidFill>
              <a:schemeClr val="accent1"/>
            </a:solidFill>
            <a:ln>
              <a:noFill/>
            </a:ln>
            <a:effectLst/>
          </c:spPr>
          <c:invertIfNegative val="0"/>
          <c:cat>
            <c:strRef>
              <c:f>'Severity of Accidents'!$A$6:$A$18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'Severity of Accidents'!$B$6:$B$18</c:f>
              <c:numCache>
                <c:formatCode>General</c:formatCode>
                <c:ptCount val="12"/>
                <c:pt idx="5">
                  <c:v>1</c:v>
                </c:pt>
              </c:numCache>
            </c:numRef>
          </c:val>
          <c:extLst>
            <c:ext xmlns:c16="http://schemas.microsoft.com/office/drawing/2014/chart" uri="{C3380CC4-5D6E-409C-BE32-E72D297353CC}">
              <c16:uniqueId val="{00000000-D61C-4380-9B23-D2127BDE7331}"/>
            </c:ext>
          </c:extLst>
        </c:ser>
        <c:ser>
          <c:idx val="1"/>
          <c:order val="1"/>
          <c:tx>
            <c:strRef>
              <c:f>'Severity of Accidents'!$C$4:$C$5</c:f>
              <c:strCache>
                <c:ptCount val="1"/>
                <c:pt idx="0">
                  <c:v>Serious</c:v>
                </c:pt>
              </c:strCache>
            </c:strRef>
          </c:tx>
          <c:spPr>
            <a:solidFill>
              <a:schemeClr val="accent2"/>
            </a:solidFill>
            <a:ln>
              <a:noFill/>
            </a:ln>
            <a:effectLst/>
          </c:spPr>
          <c:invertIfNegative val="0"/>
          <c:cat>
            <c:strRef>
              <c:f>'Severity of Accidents'!$A$6:$A$18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'Severity of Accidents'!$C$6:$C$18</c:f>
              <c:numCache>
                <c:formatCode>General</c:formatCode>
                <c:ptCount val="12"/>
                <c:pt idx="0">
                  <c:v>3</c:v>
                </c:pt>
                <c:pt idx="1">
                  <c:v>4</c:v>
                </c:pt>
                <c:pt idx="3">
                  <c:v>3</c:v>
                </c:pt>
                <c:pt idx="4">
                  <c:v>4</c:v>
                </c:pt>
                <c:pt idx="5">
                  <c:v>4</c:v>
                </c:pt>
                <c:pt idx="6">
                  <c:v>3</c:v>
                </c:pt>
                <c:pt idx="7">
                  <c:v>4</c:v>
                </c:pt>
                <c:pt idx="8">
                  <c:v>4</c:v>
                </c:pt>
                <c:pt idx="9">
                  <c:v>2</c:v>
                </c:pt>
                <c:pt idx="10">
                  <c:v>2</c:v>
                </c:pt>
                <c:pt idx="11">
                  <c:v>6</c:v>
                </c:pt>
              </c:numCache>
            </c:numRef>
          </c:val>
          <c:extLst>
            <c:ext xmlns:c16="http://schemas.microsoft.com/office/drawing/2014/chart" uri="{C3380CC4-5D6E-409C-BE32-E72D297353CC}">
              <c16:uniqueId val="{00000001-D61C-4380-9B23-D2127BDE7331}"/>
            </c:ext>
          </c:extLst>
        </c:ser>
        <c:ser>
          <c:idx val="2"/>
          <c:order val="2"/>
          <c:tx>
            <c:strRef>
              <c:f>'Severity of Accidents'!$D$4:$D$5</c:f>
              <c:strCache>
                <c:ptCount val="1"/>
                <c:pt idx="0">
                  <c:v>Slight</c:v>
                </c:pt>
              </c:strCache>
            </c:strRef>
          </c:tx>
          <c:spPr>
            <a:solidFill>
              <a:schemeClr val="accent3"/>
            </a:solidFill>
            <a:ln>
              <a:noFill/>
            </a:ln>
            <a:effectLst/>
          </c:spPr>
          <c:invertIfNegative val="0"/>
          <c:cat>
            <c:strRef>
              <c:f>'Severity of Accidents'!$A$6:$A$18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'Severity of Accidents'!$D$6:$D$18</c:f>
              <c:numCache>
                <c:formatCode>General</c:formatCode>
                <c:ptCount val="12"/>
                <c:pt idx="0">
                  <c:v>17</c:v>
                </c:pt>
                <c:pt idx="1">
                  <c:v>24</c:v>
                </c:pt>
                <c:pt idx="2">
                  <c:v>16</c:v>
                </c:pt>
                <c:pt idx="3">
                  <c:v>17</c:v>
                </c:pt>
                <c:pt idx="4">
                  <c:v>11</c:v>
                </c:pt>
                <c:pt idx="5">
                  <c:v>21</c:v>
                </c:pt>
                <c:pt idx="6">
                  <c:v>20</c:v>
                </c:pt>
                <c:pt idx="7">
                  <c:v>13</c:v>
                </c:pt>
                <c:pt idx="8">
                  <c:v>22</c:v>
                </c:pt>
                <c:pt idx="9">
                  <c:v>25</c:v>
                </c:pt>
                <c:pt idx="10">
                  <c:v>19</c:v>
                </c:pt>
                <c:pt idx="11">
                  <c:v>16</c:v>
                </c:pt>
              </c:numCache>
            </c:numRef>
          </c:val>
          <c:extLst>
            <c:ext xmlns:c16="http://schemas.microsoft.com/office/drawing/2014/chart" uri="{C3380CC4-5D6E-409C-BE32-E72D297353CC}">
              <c16:uniqueId val="{00000003-D61C-4380-9B23-D2127BDE7331}"/>
            </c:ext>
          </c:extLst>
        </c:ser>
        <c:dLbls>
          <c:showLegendKey val="0"/>
          <c:showVal val="0"/>
          <c:showCatName val="0"/>
          <c:showSerName val="0"/>
          <c:showPercent val="0"/>
          <c:showBubbleSize val="0"/>
        </c:dLbls>
        <c:gapWidth val="219"/>
        <c:overlap val="-27"/>
        <c:axId val="384964608"/>
        <c:axId val="384968544"/>
      </c:barChart>
      <c:catAx>
        <c:axId val="38496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68544"/>
        <c:crosses val="autoZero"/>
        <c:auto val="1"/>
        <c:lblAlgn val="ctr"/>
        <c:lblOffset val="100"/>
        <c:noMultiLvlLbl val="0"/>
      </c:catAx>
      <c:valAx>
        <c:axId val="38496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6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600">
                <a:latin typeface="Bahnschrift" panose="020B0502040204020203" pitchFamily="34" charset="0"/>
              </a:rPr>
              <a:t>Accidents in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'Accidents by Vehicle Type'!$A$2:$A$13</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'Accidents by Vehicle Type'!$B$2:$B$13</c:f>
              <c:numCache>
                <c:formatCode>General</c:formatCode>
                <c:ptCount val="12"/>
                <c:pt idx="0">
                  <c:v>1</c:v>
                </c:pt>
                <c:pt idx="1">
                  <c:v>2</c:v>
                </c:pt>
                <c:pt idx="2">
                  <c:v>1</c:v>
                </c:pt>
                <c:pt idx="3">
                  <c:v>1</c:v>
                </c:pt>
                <c:pt idx="4">
                  <c:v>1</c:v>
                </c:pt>
                <c:pt idx="5">
                  <c:v>1</c:v>
                </c:pt>
                <c:pt idx="6">
                  <c:v>1</c:v>
                </c:pt>
                <c:pt idx="7">
                  <c:v>4</c:v>
                </c:pt>
                <c:pt idx="8">
                  <c:v>6</c:v>
                </c:pt>
                <c:pt idx="9">
                  <c:v>2</c:v>
                </c:pt>
                <c:pt idx="10">
                  <c:v>2</c:v>
                </c:pt>
                <c:pt idx="11">
                  <c:v>0</c:v>
                </c:pt>
              </c:numCache>
            </c:numRef>
          </c:val>
          <c:smooth val="0"/>
          <c:extLst>
            <c:ext xmlns:c16="http://schemas.microsoft.com/office/drawing/2014/chart" uri="{C3380CC4-5D6E-409C-BE32-E72D297353CC}">
              <c16:uniqueId val="{00000000-FC1C-46FF-83A5-778403F9E2E5}"/>
            </c:ext>
          </c:extLst>
        </c:ser>
        <c:ser>
          <c:idx val="1"/>
          <c:order val="1"/>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'Accidents by Vehicle Type'!$A$2:$A$13</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'Accidents by Vehicle Type'!$C$2:$C$13</c:f>
              <c:numCache>
                <c:formatCode>General</c:formatCode>
                <c:ptCount val="12"/>
                <c:pt idx="0">
                  <c:v>20</c:v>
                </c:pt>
                <c:pt idx="1">
                  <c:v>28</c:v>
                </c:pt>
                <c:pt idx="2">
                  <c:v>16</c:v>
                </c:pt>
                <c:pt idx="3">
                  <c:v>20</c:v>
                </c:pt>
                <c:pt idx="4">
                  <c:v>15</c:v>
                </c:pt>
                <c:pt idx="5">
                  <c:v>26</c:v>
                </c:pt>
                <c:pt idx="6">
                  <c:v>23</c:v>
                </c:pt>
                <c:pt idx="7">
                  <c:v>17</c:v>
                </c:pt>
                <c:pt idx="8">
                  <c:v>26</c:v>
                </c:pt>
                <c:pt idx="9">
                  <c:v>27</c:v>
                </c:pt>
                <c:pt idx="10">
                  <c:v>21</c:v>
                </c:pt>
                <c:pt idx="11">
                  <c:v>22</c:v>
                </c:pt>
              </c:numCache>
            </c:numRef>
          </c:val>
          <c:smooth val="0"/>
          <c:extLst>
            <c:ext xmlns:c16="http://schemas.microsoft.com/office/drawing/2014/chart" uri="{C3380CC4-5D6E-409C-BE32-E72D297353CC}">
              <c16:uniqueId val="{00000001-FC1C-46FF-83A5-778403F9E2E5}"/>
            </c:ext>
          </c:extLst>
        </c:ser>
        <c:ser>
          <c:idx val="2"/>
          <c:order val="2"/>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lgDash"/>
              </a:ln>
              <a:effectLst/>
            </c:spPr>
            <c:trendlineType val="linear"/>
            <c:dispRSqr val="0"/>
            <c:dispEq val="0"/>
          </c:trendline>
          <c:cat>
            <c:strRef>
              <c:f>'Accidents by Vehicle Type'!$A$2:$A$13</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'Accidents by Vehicle Type'!$D$2:$D$13</c:f>
              <c:numCache>
                <c:formatCode>General</c:formatCode>
                <c:ptCount val="12"/>
                <c:pt idx="0">
                  <c:v>24</c:v>
                </c:pt>
                <c:pt idx="1">
                  <c:v>32</c:v>
                </c:pt>
                <c:pt idx="2">
                  <c:v>19</c:v>
                </c:pt>
                <c:pt idx="3">
                  <c:v>27</c:v>
                </c:pt>
                <c:pt idx="4">
                  <c:v>19</c:v>
                </c:pt>
                <c:pt idx="5">
                  <c:v>31</c:v>
                </c:pt>
                <c:pt idx="6">
                  <c:v>31</c:v>
                </c:pt>
                <c:pt idx="7">
                  <c:v>27</c:v>
                </c:pt>
                <c:pt idx="8">
                  <c:v>37</c:v>
                </c:pt>
                <c:pt idx="9">
                  <c:v>34</c:v>
                </c:pt>
                <c:pt idx="10">
                  <c:v>28</c:v>
                </c:pt>
                <c:pt idx="11">
                  <c:v>27</c:v>
                </c:pt>
              </c:numCache>
            </c:numRef>
          </c:val>
          <c:smooth val="0"/>
          <c:extLst>
            <c:ext xmlns:c16="http://schemas.microsoft.com/office/drawing/2014/chart" uri="{C3380CC4-5D6E-409C-BE32-E72D297353CC}">
              <c16:uniqueId val="{00000003-FC1C-46FF-83A5-778403F9E2E5}"/>
            </c:ext>
          </c:extLst>
        </c:ser>
        <c:dLbls>
          <c:showLegendKey val="0"/>
          <c:showVal val="0"/>
          <c:showCatName val="0"/>
          <c:showSerName val="0"/>
          <c:showPercent val="0"/>
          <c:showBubbleSize val="0"/>
        </c:dLbls>
        <c:marker val="1"/>
        <c:smooth val="0"/>
        <c:axId val="2021246079"/>
        <c:axId val="1986587743"/>
      </c:lineChart>
      <c:catAx>
        <c:axId val="202124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587743"/>
        <c:crosses val="autoZero"/>
        <c:auto val="1"/>
        <c:lblAlgn val="ctr"/>
        <c:lblOffset val="100"/>
        <c:noMultiLvlLbl val="0"/>
      </c:catAx>
      <c:valAx>
        <c:axId val="19865877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246079"/>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600">
                <a:latin typeface="Bahnschrift" panose="020B0502040204020203" pitchFamily="34" charset="0"/>
              </a:rPr>
              <a:t>Are there more Pedestrian casualty if more vehicles are involved in the accident?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'Correlation '!$B$26</c:f>
              <c:strCache>
                <c:ptCount val="1"/>
                <c:pt idx="0">
                  <c:v>Num of Vehicles Involved</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'Correlation '!$A$27:$A$38</c:f>
              <c:numCache>
                <c:formatCode>General</c:formatCode>
                <c:ptCount val="12"/>
                <c:pt idx="0">
                  <c:v>8</c:v>
                </c:pt>
                <c:pt idx="1">
                  <c:v>9</c:v>
                </c:pt>
                <c:pt idx="2">
                  <c:v>4</c:v>
                </c:pt>
                <c:pt idx="3">
                  <c:v>5</c:v>
                </c:pt>
                <c:pt idx="4">
                  <c:v>5</c:v>
                </c:pt>
                <c:pt idx="5">
                  <c:v>8</c:v>
                </c:pt>
                <c:pt idx="6">
                  <c:v>6</c:v>
                </c:pt>
                <c:pt idx="7">
                  <c:v>6</c:v>
                </c:pt>
                <c:pt idx="8">
                  <c:v>4</c:v>
                </c:pt>
                <c:pt idx="9">
                  <c:v>8</c:v>
                </c:pt>
                <c:pt idx="10">
                  <c:v>8</c:v>
                </c:pt>
                <c:pt idx="11">
                  <c:v>5</c:v>
                </c:pt>
              </c:numCache>
            </c:numRef>
          </c:xVal>
          <c:yVal>
            <c:numRef>
              <c:f>'Correlation '!$B$27:$B$38</c:f>
              <c:numCache>
                <c:formatCode>General</c:formatCode>
                <c:ptCount val="12"/>
                <c:pt idx="0">
                  <c:v>9</c:v>
                </c:pt>
                <c:pt idx="1">
                  <c:v>9</c:v>
                </c:pt>
                <c:pt idx="2">
                  <c:v>4</c:v>
                </c:pt>
                <c:pt idx="3">
                  <c:v>5</c:v>
                </c:pt>
                <c:pt idx="4">
                  <c:v>5</c:v>
                </c:pt>
                <c:pt idx="5">
                  <c:v>9</c:v>
                </c:pt>
                <c:pt idx="6">
                  <c:v>6</c:v>
                </c:pt>
                <c:pt idx="7">
                  <c:v>6</c:v>
                </c:pt>
                <c:pt idx="8">
                  <c:v>4</c:v>
                </c:pt>
                <c:pt idx="9">
                  <c:v>8</c:v>
                </c:pt>
                <c:pt idx="10">
                  <c:v>8</c:v>
                </c:pt>
                <c:pt idx="11">
                  <c:v>5</c:v>
                </c:pt>
              </c:numCache>
            </c:numRef>
          </c:yVal>
          <c:smooth val="0"/>
          <c:extLst>
            <c:ext xmlns:c16="http://schemas.microsoft.com/office/drawing/2014/chart" uri="{C3380CC4-5D6E-409C-BE32-E72D297353CC}">
              <c16:uniqueId val="{00000001-F8F5-4697-8A77-3B01E6C3521C}"/>
            </c:ext>
          </c:extLst>
        </c:ser>
        <c:dLbls>
          <c:showLegendKey val="0"/>
          <c:showVal val="0"/>
          <c:showCatName val="0"/>
          <c:showSerName val="0"/>
          <c:showPercent val="0"/>
          <c:showBubbleSize val="0"/>
        </c:dLbls>
        <c:axId val="2021251679"/>
        <c:axId val="1322888031"/>
      </c:scatterChart>
      <c:valAx>
        <c:axId val="2021251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888031"/>
        <c:crosses val="autoZero"/>
        <c:crossBetween val="midCat"/>
      </c:valAx>
      <c:valAx>
        <c:axId val="132288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2516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[Accident_2017.xlsx]Traffic &amp; Weather Conditions !PivotTable30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Bahnschrift" panose="020B0502040204020203" pitchFamily="34" charset="0"/>
              </a:rPr>
              <a:t>Casualties by Weather and Lightning Conditions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stacked"/>
        <c:varyColors val="0"/>
        <c:ser>
          <c:idx val="0"/>
          <c:order val="0"/>
          <c:tx>
            <c:strRef>
              <c:f>'Traffic &amp; Weather Conditions '!$B$3</c:f>
              <c:strCache>
                <c:ptCount val="1"/>
                <c:pt idx="0">
                  <c:v>Total</c:v>
                </c:pt>
              </c:strCache>
            </c:strRef>
          </c:tx>
          <c:spPr>
            <a:solidFill>
              <a:schemeClr val="accent1"/>
            </a:solidFill>
            <a:ln>
              <a:noFill/>
            </a:ln>
            <a:effectLst/>
          </c:spPr>
          <c:invertIfNegative val="0"/>
          <c:cat>
            <c:multiLvlStrRef>
              <c:f>'Traffic &amp; Weather Conditions '!$A$4:$A$31</c:f>
              <c:multiLvlStrCache>
                <c:ptCount val="19"/>
                <c:lvl>
                  <c:pt idx="0">
                    <c:v>Darkness: no street lighting</c:v>
                  </c:pt>
                  <c:pt idx="1">
                    <c:v>Daylight:street lights present</c:v>
                  </c:pt>
                  <c:pt idx="2">
                    <c:v>Darkness: no street lighting</c:v>
                  </c:pt>
                  <c:pt idx="3">
                    <c:v>Darkness: street lighting unknown</c:v>
                  </c:pt>
                  <c:pt idx="4">
                    <c:v>Darkness: street lights present and lit</c:v>
                  </c:pt>
                  <c:pt idx="5">
                    <c:v>Daylight:street lights present</c:v>
                  </c:pt>
                  <c:pt idx="6">
                    <c:v>Darkness: street lights present and lit</c:v>
                  </c:pt>
                  <c:pt idx="7">
                    <c:v>Darkness: street lighting unknown</c:v>
                  </c:pt>
                  <c:pt idx="8">
                    <c:v>Darkness: street lights present and lit</c:v>
                  </c:pt>
                  <c:pt idx="9">
                    <c:v>Darkness: street lighting unknown</c:v>
                  </c:pt>
                  <c:pt idx="10">
                    <c:v>Daylight:street lights present</c:v>
                  </c:pt>
                  <c:pt idx="11">
                    <c:v>Darkness: no street lighting</c:v>
                  </c:pt>
                  <c:pt idx="12">
                    <c:v>Darkness: street lighting unknown</c:v>
                  </c:pt>
                  <c:pt idx="13">
                    <c:v>Darkness: street lights present and lit</c:v>
                  </c:pt>
                  <c:pt idx="14">
                    <c:v>Darkness: street lights present but unlit</c:v>
                  </c:pt>
                  <c:pt idx="15">
                    <c:v>Daylight:street lights present</c:v>
                  </c:pt>
                  <c:pt idx="16">
                    <c:v>Daylight:street lights present</c:v>
                  </c:pt>
                  <c:pt idx="17">
                    <c:v>Darkness: street lights present and lit</c:v>
                  </c:pt>
                  <c:pt idx="18">
                    <c:v>Daylight:street lights present</c:v>
                  </c:pt>
                </c:lvl>
                <c:lvl>
                  <c:pt idx="0">
                    <c:v>Fine (Windy)</c:v>
                  </c:pt>
                  <c:pt idx="2">
                    <c:v>Fine (Not Windy)</c:v>
                  </c:pt>
                  <c:pt idx="6">
                    <c:v>Fog or mist</c:v>
                  </c:pt>
                  <c:pt idx="7">
                    <c:v>Others</c:v>
                  </c:pt>
                  <c:pt idx="9">
                    <c:v>Raining (Windy)</c:v>
                  </c:pt>
                  <c:pt idx="11">
                    <c:v>Raining (Not Windy)</c:v>
                  </c:pt>
                  <c:pt idx="16">
                    <c:v>Snowing (Windy)</c:v>
                  </c:pt>
                  <c:pt idx="17">
                    <c:v>Snowing (Not Windy)</c:v>
                  </c:pt>
                </c:lvl>
              </c:multiLvlStrCache>
            </c:multiLvlStrRef>
          </c:cat>
          <c:val>
            <c:numRef>
              <c:f>'Traffic &amp; Weather Conditions '!$B$4:$B$31</c:f>
              <c:numCache>
                <c:formatCode>General</c:formatCode>
                <c:ptCount val="19"/>
                <c:pt idx="0">
                  <c:v>1</c:v>
                </c:pt>
                <c:pt idx="1">
                  <c:v>2</c:v>
                </c:pt>
                <c:pt idx="2">
                  <c:v>3</c:v>
                </c:pt>
                <c:pt idx="3">
                  <c:v>55</c:v>
                </c:pt>
                <c:pt idx="4">
                  <c:v>58</c:v>
                </c:pt>
                <c:pt idx="5">
                  <c:v>177</c:v>
                </c:pt>
                <c:pt idx="6">
                  <c:v>1</c:v>
                </c:pt>
                <c:pt idx="7">
                  <c:v>1</c:v>
                </c:pt>
                <c:pt idx="8">
                  <c:v>1</c:v>
                </c:pt>
                <c:pt idx="9">
                  <c:v>1</c:v>
                </c:pt>
                <c:pt idx="10">
                  <c:v>4</c:v>
                </c:pt>
                <c:pt idx="11">
                  <c:v>1</c:v>
                </c:pt>
                <c:pt idx="12">
                  <c:v>4</c:v>
                </c:pt>
                <c:pt idx="13">
                  <c:v>9</c:v>
                </c:pt>
                <c:pt idx="14">
                  <c:v>1</c:v>
                </c:pt>
                <c:pt idx="15">
                  <c:v>14</c:v>
                </c:pt>
                <c:pt idx="16">
                  <c:v>1</c:v>
                </c:pt>
                <c:pt idx="17">
                  <c:v>1</c:v>
                </c:pt>
                <c:pt idx="18">
                  <c:v>1</c:v>
                </c:pt>
              </c:numCache>
            </c:numRef>
          </c:val>
          <c:extLst>
            <c:ext xmlns:c16="http://schemas.microsoft.com/office/drawing/2014/chart" uri="{C3380CC4-5D6E-409C-BE32-E72D297353CC}">
              <c16:uniqueId val="{00000000-B967-40C6-8F7D-B04EF854C47D}"/>
            </c:ext>
          </c:extLst>
        </c:ser>
        <c:dLbls>
          <c:showLegendKey val="0"/>
          <c:showVal val="0"/>
          <c:showCatName val="0"/>
          <c:showSerName val="0"/>
          <c:showPercent val="0"/>
          <c:showBubbleSize val="0"/>
        </c:dLbls>
        <c:gapWidth val="150"/>
        <c:overlap val="100"/>
        <c:axId val="1879120799"/>
        <c:axId val="1866767503"/>
      </c:barChart>
      <c:catAx>
        <c:axId val="1879120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767503"/>
        <c:crosses val="autoZero"/>
        <c:auto val="1"/>
        <c:lblAlgn val="ctr"/>
        <c:lblOffset val="100"/>
        <c:noMultiLvlLbl val="0"/>
      </c:catAx>
      <c:valAx>
        <c:axId val="1866767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120799"/>
        <c:crosses val="autoZero"/>
        <c:crossBetween val="between"/>
        <c:maj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[Accident_2017.xlsx]Severity of Accidents!PivotTable1</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i="0" u="none" strike="noStrike" baseline="0">
                <a:effectLst/>
                <a:latin typeface="Bahnschrift" panose="020B0502040204020203" pitchFamily="34" charset="0"/>
              </a:rPr>
              <a:t>Injury Severity of Car Accidents</a:t>
            </a:r>
            <a:r>
              <a:rPr lang="en-US" sz="1600" b="0" i="0" u="none" strike="noStrike" baseline="0">
                <a:effectLst/>
                <a:latin typeface="Bahnschrift" panose="020B0502040204020203" pitchFamily="34" charset="0"/>
              </a:rPr>
              <a:t> </a:t>
            </a:r>
            <a:endParaRPr lang="en-US" sz="1600">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'Severity of Accidents'!$B$4:$B$5</c:f>
              <c:strCache>
                <c:ptCount val="1"/>
                <c:pt idx="0">
                  <c:v>Fatal</c:v>
                </c:pt>
              </c:strCache>
            </c:strRef>
          </c:tx>
          <c:spPr>
            <a:solidFill>
              <a:schemeClr val="accent1"/>
            </a:solidFill>
            <a:ln>
              <a:noFill/>
            </a:ln>
            <a:effectLst/>
          </c:spPr>
          <c:invertIfNegative val="0"/>
          <c:cat>
            <c:strRef>
              <c:f>'Severity of Accidents'!$A$6:$A$18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'Severity of Accidents'!$B$6:$B$18</c:f>
              <c:numCache>
                <c:formatCode>General</c:formatCode>
                <c:ptCount val="12"/>
                <c:pt idx="5">
                  <c:v>1</c:v>
                </c:pt>
              </c:numCache>
            </c:numRef>
          </c:val>
          <c:extLst>
            <c:ext xmlns:c16="http://schemas.microsoft.com/office/drawing/2014/chart" uri="{C3380CC4-5D6E-409C-BE32-E72D297353CC}">
              <c16:uniqueId val="{00000000-7BE5-4B26-B3C4-64542212F8BE}"/>
            </c:ext>
          </c:extLst>
        </c:ser>
        <c:ser>
          <c:idx val="1"/>
          <c:order val="1"/>
          <c:tx>
            <c:strRef>
              <c:f>'Severity of Accidents'!$C$4:$C$5</c:f>
              <c:strCache>
                <c:ptCount val="1"/>
                <c:pt idx="0">
                  <c:v>Serious</c:v>
                </c:pt>
              </c:strCache>
            </c:strRef>
          </c:tx>
          <c:spPr>
            <a:solidFill>
              <a:schemeClr val="accent2"/>
            </a:solidFill>
            <a:ln>
              <a:noFill/>
            </a:ln>
            <a:effectLst/>
          </c:spPr>
          <c:invertIfNegative val="0"/>
          <c:cat>
            <c:strRef>
              <c:f>'Severity of Accidents'!$A$6:$A$18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'Severity of Accidents'!$C$6:$C$18</c:f>
              <c:numCache>
                <c:formatCode>General</c:formatCode>
                <c:ptCount val="12"/>
                <c:pt idx="0">
                  <c:v>3</c:v>
                </c:pt>
                <c:pt idx="1">
                  <c:v>4</c:v>
                </c:pt>
                <c:pt idx="3">
                  <c:v>3</c:v>
                </c:pt>
                <c:pt idx="4">
                  <c:v>4</c:v>
                </c:pt>
                <c:pt idx="5">
                  <c:v>4</c:v>
                </c:pt>
                <c:pt idx="6">
                  <c:v>3</c:v>
                </c:pt>
                <c:pt idx="7">
                  <c:v>4</c:v>
                </c:pt>
                <c:pt idx="8">
                  <c:v>4</c:v>
                </c:pt>
                <c:pt idx="9">
                  <c:v>2</c:v>
                </c:pt>
                <c:pt idx="10">
                  <c:v>2</c:v>
                </c:pt>
                <c:pt idx="11">
                  <c:v>6</c:v>
                </c:pt>
              </c:numCache>
            </c:numRef>
          </c:val>
          <c:extLst>
            <c:ext xmlns:c16="http://schemas.microsoft.com/office/drawing/2014/chart" uri="{C3380CC4-5D6E-409C-BE32-E72D297353CC}">
              <c16:uniqueId val="{00000003-7BE5-4B26-B3C4-64542212F8BE}"/>
            </c:ext>
          </c:extLst>
        </c:ser>
        <c:ser>
          <c:idx val="2"/>
          <c:order val="2"/>
          <c:tx>
            <c:strRef>
              <c:f>'Severity of Accidents'!$D$4:$D$5</c:f>
              <c:strCache>
                <c:ptCount val="1"/>
                <c:pt idx="0">
                  <c:v>Slight</c:v>
                </c:pt>
              </c:strCache>
            </c:strRef>
          </c:tx>
          <c:spPr>
            <a:solidFill>
              <a:schemeClr val="accent3"/>
            </a:solidFill>
            <a:ln>
              <a:noFill/>
            </a:ln>
            <a:effectLst/>
          </c:spPr>
          <c:invertIfNegative val="0"/>
          <c:cat>
            <c:strRef>
              <c:f>'Severity of Accidents'!$A$6:$A$18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'Severity of Accidents'!$D$6:$D$18</c:f>
              <c:numCache>
                <c:formatCode>General</c:formatCode>
                <c:ptCount val="12"/>
                <c:pt idx="0">
                  <c:v>17</c:v>
                </c:pt>
                <c:pt idx="1">
                  <c:v>24</c:v>
                </c:pt>
                <c:pt idx="2">
                  <c:v>16</c:v>
                </c:pt>
                <c:pt idx="3">
                  <c:v>17</c:v>
                </c:pt>
                <c:pt idx="4">
                  <c:v>11</c:v>
                </c:pt>
                <c:pt idx="5">
                  <c:v>21</c:v>
                </c:pt>
                <c:pt idx="6">
                  <c:v>20</c:v>
                </c:pt>
                <c:pt idx="7">
                  <c:v>13</c:v>
                </c:pt>
                <c:pt idx="8">
                  <c:v>22</c:v>
                </c:pt>
                <c:pt idx="9">
                  <c:v>25</c:v>
                </c:pt>
                <c:pt idx="10">
                  <c:v>19</c:v>
                </c:pt>
                <c:pt idx="11">
                  <c:v>16</c:v>
                </c:pt>
              </c:numCache>
            </c:numRef>
          </c:val>
          <c:extLst>
            <c:ext xmlns:c16="http://schemas.microsoft.com/office/drawing/2014/chart" uri="{C3380CC4-5D6E-409C-BE32-E72D297353CC}">
              <c16:uniqueId val="{00000000-6F33-46CB-9048-283A3312989E}"/>
            </c:ext>
          </c:extLst>
        </c:ser>
        <c:dLbls>
          <c:showLegendKey val="0"/>
          <c:showVal val="0"/>
          <c:showCatName val="0"/>
          <c:showSerName val="0"/>
          <c:showPercent val="0"/>
          <c:showBubbleSize val="0"/>
        </c:dLbls>
        <c:gapWidth val="219"/>
        <c:overlap val="-27"/>
        <c:axId val="384964608"/>
        <c:axId val="384968544"/>
      </c:barChart>
      <c:catAx>
        <c:axId val="38496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68544"/>
        <c:crosses val="autoZero"/>
        <c:auto val="1"/>
        <c:lblAlgn val="ctr"/>
        <c:lblOffset val="100"/>
        <c:noMultiLvlLbl val="0"/>
      </c:catAx>
      <c:valAx>
        <c:axId val="38496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6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[Accident_2017.xlsx]Severity of Accidents!PivotTable2</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600">
                <a:latin typeface="Bahnschrift" panose="020B0502040204020203" pitchFamily="34" charset="0"/>
              </a:rPr>
              <a:t>Injury</a:t>
            </a:r>
            <a:r>
              <a:rPr lang="en-SG" sz="1600" baseline="0">
                <a:latin typeface="Bahnschrift" panose="020B0502040204020203" pitchFamily="34" charset="0"/>
              </a:rPr>
              <a:t> Severity of Motorcycle Accidents </a:t>
            </a:r>
            <a:endParaRPr lang="en-SG" sz="1600">
              <a:latin typeface="Bahnschrift" panose="020B0502040204020203" pitchFamily="34" charset="0"/>
            </a:endParaRPr>
          </a:p>
        </c:rich>
      </c:tx>
      <c:layout>
        <c:manualLayout>
          <c:xMode val="edge"/>
          <c:yMode val="edge"/>
          <c:x val="0.28483018687515105"/>
          <c:y val="0.1119077861073873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'Severity of Accidents'!$B$23:$B$24</c:f>
              <c:strCache>
                <c:ptCount val="1"/>
                <c:pt idx="0">
                  <c:v>Fatal</c:v>
                </c:pt>
              </c:strCache>
            </c:strRef>
          </c:tx>
          <c:spPr>
            <a:solidFill>
              <a:schemeClr val="accent1"/>
            </a:solidFill>
            <a:ln>
              <a:noFill/>
            </a:ln>
            <a:effectLst/>
          </c:spPr>
          <c:invertIfNegative val="0"/>
          <c:cat>
            <c:strRef>
              <c:f>'Severity of Accidents'!$A$25:$A$36</c:f>
              <c:strCache>
                <c:ptCount val="11"/>
                <c:pt idx="0">
                  <c:v>January</c:v>
                </c:pt>
                <c:pt idx="1">
                  <c:v>February</c:v>
                </c:pt>
                <c:pt idx="2">
                  <c:v>March</c:v>
                </c:pt>
                <c:pt idx="3">
                  <c:v>April</c:v>
                </c:pt>
                <c:pt idx="4">
                  <c:v>May</c:v>
                </c:pt>
                <c:pt idx="5">
                  <c:v>June</c:v>
                </c:pt>
                <c:pt idx="6">
                  <c:v>July</c:v>
                </c:pt>
                <c:pt idx="7">
                  <c:v>August</c:v>
                </c:pt>
                <c:pt idx="8">
                  <c:v>September</c:v>
                </c:pt>
                <c:pt idx="9">
                  <c:v>October</c:v>
                </c:pt>
                <c:pt idx="10">
                  <c:v>November</c:v>
                </c:pt>
              </c:strCache>
            </c:strRef>
          </c:cat>
          <c:val>
            <c:numRef>
              <c:f>'Severity of Accidents'!$B$25:$B$36</c:f>
              <c:numCache>
                <c:formatCode>General</c:formatCode>
                <c:ptCount val="11"/>
                <c:pt idx="9">
                  <c:v>1</c:v>
                </c:pt>
              </c:numCache>
            </c:numRef>
          </c:val>
          <c:extLst>
            <c:ext xmlns:c16="http://schemas.microsoft.com/office/drawing/2014/chart" uri="{C3380CC4-5D6E-409C-BE32-E72D297353CC}">
              <c16:uniqueId val="{00000000-1996-4F79-81EC-FF410A11AA1C}"/>
            </c:ext>
          </c:extLst>
        </c:ser>
        <c:ser>
          <c:idx val="1"/>
          <c:order val="1"/>
          <c:tx>
            <c:strRef>
              <c:f>'Severity of Accidents'!$C$23:$C$24</c:f>
              <c:strCache>
                <c:ptCount val="1"/>
                <c:pt idx="0">
                  <c:v>Serious</c:v>
                </c:pt>
              </c:strCache>
            </c:strRef>
          </c:tx>
          <c:spPr>
            <a:solidFill>
              <a:schemeClr val="accent3"/>
            </a:solidFill>
            <a:ln>
              <a:noFill/>
            </a:ln>
            <a:effectLst/>
          </c:spPr>
          <c:invertIfNegative val="0"/>
          <c:cat>
            <c:strRef>
              <c:f>'Severity of Accidents'!$A$25:$A$36</c:f>
              <c:strCache>
                <c:ptCount val="11"/>
                <c:pt idx="0">
                  <c:v>January</c:v>
                </c:pt>
                <c:pt idx="1">
                  <c:v>February</c:v>
                </c:pt>
                <c:pt idx="2">
                  <c:v>March</c:v>
                </c:pt>
                <c:pt idx="3">
                  <c:v>April</c:v>
                </c:pt>
                <c:pt idx="4">
                  <c:v>May</c:v>
                </c:pt>
                <c:pt idx="5">
                  <c:v>June</c:v>
                </c:pt>
                <c:pt idx="6">
                  <c:v>July</c:v>
                </c:pt>
                <c:pt idx="7">
                  <c:v>August</c:v>
                </c:pt>
                <c:pt idx="8">
                  <c:v>September</c:v>
                </c:pt>
                <c:pt idx="9">
                  <c:v>October</c:v>
                </c:pt>
                <c:pt idx="10">
                  <c:v>November</c:v>
                </c:pt>
              </c:strCache>
            </c:strRef>
          </c:cat>
          <c:val>
            <c:numRef>
              <c:f>'Severity of Accidents'!$C$25:$C$36</c:f>
              <c:numCache>
                <c:formatCode>General</c:formatCode>
                <c:ptCount val="11"/>
                <c:pt idx="0">
                  <c:v>1</c:v>
                </c:pt>
                <c:pt idx="1">
                  <c:v>1</c:v>
                </c:pt>
                <c:pt idx="2">
                  <c:v>1</c:v>
                </c:pt>
                <c:pt idx="7">
                  <c:v>2</c:v>
                </c:pt>
                <c:pt idx="8">
                  <c:v>2</c:v>
                </c:pt>
              </c:numCache>
            </c:numRef>
          </c:val>
          <c:extLst>
            <c:ext xmlns:c16="http://schemas.microsoft.com/office/drawing/2014/chart" uri="{C3380CC4-5D6E-409C-BE32-E72D297353CC}">
              <c16:uniqueId val="{00000001-1996-4F79-81EC-FF410A11AA1C}"/>
            </c:ext>
          </c:extLst>
        </c:ser>
        <c:ser>
          <c:idx val="2"/>
          <c:order val="2"/>
          <c:tx>
            <c:strRef>
              <c:f>'Severity of Accidents'!$D$23:$D$24</c:f>
              <c:strCache>
                <c:ptCount val="1"/>
                <c:pt idx="0">
                  <c:v>Slight</c:v>
                </c:pt>
              </c:strCache>
            </c:strRef>
          </c:tx>
          <c:spPr>
            <a:solidFill>
              <a:schemeClr val="accent5"/>
            </a:solidFill>
            <a:ln>
              <a:noFill/>
            </a:ln>
            <a:effectLst/>
          </c:spPr>
          <c:invertIfNegative val="0"/>
          <c:cat>
            <c:strRef>
              <c:f>'Severity of Accidents'!$A$25:$A$36</c:f>
              <c:strCache>
                <c:ptCount val="11"/>
                <c:pt idx="0">
                  <c:v>January</c:v>
                </c:pt>
                <c:pt idx="1">
                  <c:v>February</c:v>
                </c:pt>
                <c:pt idx="2">
                  <c:v>March</c:v>
                </c:pt>
                <c:pt idx="3">
                  <c:v>April</c:v>
                </c:pt>
                <c:pt idx="4">
                  <c:v>May</c:v>
                </c:pt>
                <c:pt idx="5">
                  <c:v>June</c:v>
                </c:pt>
                <c:pt idx="6">
                  <c:v>July</c:v>
                </c:pt>
                <c:pt idx="7">
                  <c:v>August</c:v>
                </c:pt>
                <c:pt idx="8">
                  <c:v>September</c:v>
                </c:pt>
                <c:pt idx="9">
                  <c:v>October</c:v>
                </c:pt>
                <c:pt idx="10">
                  <c:v>November</c:v>
                </c:pt>
              </c:strCache>
            </c:strRef>
          </c:cat>
          <c:val>
            <c:numRef>
              <c:f>'Severity of Accidents'!$D$25:$D$36</c:f>
              <c:numCache>
                <c:formatCode>General</c:formatCode>
                <c:ptCount val="11"/>
                <c:pt idx="1">
                  <c:v>1</c:v>
                </c:pt>
                <c:pt idx="3">
                  <c:v>1</c:v>
                </c:pt>
                <c:pt idx="4">
                  <c:v>1</c:v>
                </c:pt>
                <c:pt idx="5">
                  <c:v>1</c:v>
                </c:pt>
                <c:pt idx="6">
                  <c:v>1</c:v>
                </c:pt>
                <c:pt idx="7">
                  <c:v>2</c:v>
                </c:pt>
                <c:pt idx="8">
                  <c:v>4</c:v>
                </c:pt>
                <c:pt idx="9">
                  <c:v>1</c:v>
                </c:pt>
                <c:pt idx="10">
                  <c:v>2</c:v>
                </c:pt>
              </c:numCache>
            </c:numRef>
          </c:val>
          <c:extLst>
            <c:ext xmlns:c16="http://schemas.microsoft.com/office/drawing/2014/chart" uri="{C3380CC4-5D6E-409C-BE32-E72D297353CC}">
              <c16:uniqueId val="{00000003-1996-4F79-81EC-FF410A11AA1C}"/>
            </c:ext>
          </c:extLst>
        </c:ser>
        <c:dLbls>
          <c:showLegendKey val="0"/>
          <c:showVal val="0"/>
          <c:showCatName val="0"/>
          <c:showSerName val="0"/>
          <c:showPercent val="0"/>
          <c:showBubbleSize val="0"/>
        </c:dLbls>
        <c:gapWidth val="219"/>
        <c:overlap val="-27"/>
        <c:axId val="1882507775"/>
        <c:axId val="1323141039"/>
      </c:barChart>
      <c:catAx>
        <c:axId val="188250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141039"/>
        <c:crosses val="autoZero"/>
        <c:auto val="1"/>
        <c:lblAlgn val="ctr"/>
        <c:lblOffset val="100"/>
        <c:noMultiLvlLbl val="0"/>
      </c:catAx>
      <c:valAx>
        <c:axId val="132314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0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600">
                <a:latin typeface="Bahnschrift" panose="020B0502040204020203" pitchFamily="34" charset="0"/>
              </a:rPr>
              <a:t>Accidents in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'Accidents by Vehicle Type'!$A$2:$A$13</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'Accidents by Vehicle Type'!$B$2:$B$13</c:f>
              <c:numCache>
                <c:formatCode>General</c:formatCode>
                <c:ptCount val="12"/>
                <c:pt idx="0">
                  <c:v>1</c:v>
                </c:pt>
                <c:pt idx="1">
                  <c:v>2</c:v>
                </c:pt>
                <c:pt idx="2">
                  <c:v>1</c:v>
                </c:pt>
                <c:pt idx="3">
                  <c:v>1</c:v>
                </c:pt>
                <c:pt idx="4">
                  <c:v>1</c:v>
                </c:pt>
                <c:pt idx="5">
                  <c:v>1</c:v>
                </c:pt>
                <c:pt idx="6">
                  <c:v>1</c:v>
                </c:pt>
                <c:pt idx="7">
                  <c:v>4</c:v>
                </c:pt>
                <c:pt idx="8">
                  <c:v>6</c:v>
                </c:pt>
                <c:pt idx="9">
                  <c:v>2</c:v>
                </c:pt>
                <c:pt idx="10">
                  <c:v>2</c:v>
                </c:pt>
                <c:pt idx="11">
                  <c:v>0</c:v>
                </c:pt>
              </c:numCache>
            </c:numRef>
          </c:val>
          <c:smooth val="0"/>
          <c:extLst>
            <c:ext xmlns:c16="http://schemas.microsoft.com/office/drawing/2014/chart" uri="{C3380CC4-5D6E-409C-BE32-E72D297353CC}">
              <c16:uniqueId val="{00000000-28A9-4AE6-9D8D-13D14B471308}"/>
            </c:ext>
          </c:extLst>
        </c:ser>
        <c:ser>
          <c:idx val="1"/>
          <c:order val="1"/>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'Accidents by Vehicle Type'!$A$2:$A$13</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'Accidents by Vehicle Type'!$C$2:$C$13</c:f>
              <c:numCache>
                <c:formatCode>General</c:formatCode>
                <c:ptCount val="12"/>
                <c:pt idx="0">
                  <c:v>20</c:v>
                </c:pt>
                <c:pt idx="1">
                  <c:v>28</c:v>
                </c:pt>
                <c:pt idx="2">
                  <c:v>16</c:v>
                </c:pt>
                <c:pt idx="3">
                  <c:v>20</c:v>
                </c:pt>
                <c:pt idx="4">
                  <c:v>15</c:v>
                </c:pt>
                <c:pt idx="5">
                  <c:v>26</c:v>
                </c:pt>
                <c:pt idx="6">
                  <c:v>23</c:v>
                </c:pt>
                <c:pt idx="7">
                  <c:v>17</c:v>
                </c:pt>
                <c:pt idx="8">
                  <c:v>26</c:v>
                </c:pt>
                <c:pt idx="9">
                  <c:v>27</c:v>
                </c:pt>
                <c:pt idx="10">
                  <c:v>21</c:v>
                </c:pt>
                <c:pt idx="11">
                  <c:v>22</c:v>
                </c:pt>
              </c:numCache>
            </c:numRef>
          </c:val>
          <c:smooth val="0"/>
          <c:extLst>
            <c:ext xmlns:c16="http://schemas.microsoft.com/office/drawing/2014/chart" uri="{C3380CC4-5D6E-409C-BE32-E72D297353CC}">
              <c16:uniqueId val="{00000001-28A9-4AE6-9D8D-13D14B471308}"/>
            </c:ext>
          </c:extLst>
        </c:ser>
        <c:ser>
          <c:idx val="2"/>
          <c:order val="2"/>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lgDash"/>
              </a:ln>
              <a:effectLst/>
            </c:spPr>
            <c:trendlineType val="linear"/>
            <c:dispRSqr val="0"/>
            <c:dispEq val="0"/>
          </c:trendline>
          <c:cat>
            <c:strRef>
              <c:f>'Accidents by Vehicle Type'!$A$2:$A$13</c:f>
              <c:strCache>
                <c:ptCount val="12"/>
                <c:pt idx="0">
                  <c:v>January</c:v>
                </c:pt>
                <c:pt idx="1">
                  <c:v>February </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'Accidents by Vehicle Type'!$D$2:$D$13</c:f>
              <c:numCache>
                <c:formatCode>General</c:formatCode>
                <c:ptCount val="12"/>
                <c:pt idx="0">
                  <c:v>24</c:v>
                </c:pt>
                <c:pt idx="1">
                  <c:v>32</c:v>
                </c:pt>
                <c:pt idx="2">
                  <c:v>19</c:v>
                </c:pt>
                <c:pt idx="3">
                  <c:v>27</c:v>
                </c:pt>
                <c:pt idx="4">
                  <c:v>19</c:v>
                </c:pt>
                <c:pt idx="5">
                  <c:v>31</c:v>
                </c:pt>
                <c:pt idx="6">
                  <c:v>31</c:v>
                </c:pt>
                <c:pt idx="7">
                  <c:v>27</c:v>
                </c:pt>
                <c:pt idx="8">
                  <c:v>37</c:v>
                </c:pt>
                <c:pt idx="9">
                  <c:v>34</c:v>
                </c:pt>
                <c:pt idx="10">
                  <c:v>28</c:v>
                </c:pt>
                <c:pt idx="11">
                  <c:v>27</c:v>
                </c:pt>
              </c:numCache>
            </c:numRef>
          </c:val>
          <c:smooth val="0"/>
          <c:extLst>
            <c:ext xmlns:c16="http://schemas.microsoft.com/office/drawing/2014/chart" uri="{C3380CC4-5D6E-409C-BE32-E72D297353CC}">
              <c16:uniqueId val="{00000002-28A9-4AE6-9D8D-13D14B471308}"/>
            </c:ext>
          </c:extLst>
        </c:ser>
        <c:dLbls>
          <c:showLegendKey val="0"/>
          <c:showVal val="0"/>
          <c:showCatName val="0"/>
          <c:showSerName val="0"/>
          <c:showPercent val="0"/>
          <c:showBubbleSize val="0"/>
        </c:dLbls>
        <c:marker val="1"/>
        <c:smooth val="0"/>
        <c:axId val="2021246079"/>
        <c:axId val="1986587743"/>
      </c:lineChart>
      <c:catAx>
        <c:axId val="202124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587743"/>
        <c:crosses val="autoZero"/>
        <c:auto val="1"/>
        <c:lblAlgn val="ctr"/>
        <c:lblOffset val="100"/>
        <c:noMultiLvlLbl val="0"/>
      </c:catAx>
      <c:valAx>
        <c:axId val="19865877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246079"/>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600">
                <a:latin typeface="Bahnschrift" panose="020B0502040204020203" pitchFamily="34" charset="0"/>
              </a:rPr>
              <a:t>Are there more Pedestrian casualty if more vehicles are involved in the accident?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'Correlation '!$B$26</c:f>
              <c:strCache>
                <c:ptCount val="1"/>
                <c:pt idx="0">
                  <c:v>Num of Vehicles Involved</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'Correlation '!$A$27:$A$38</c:f>
              <c:numCache>
                <c:formatCode>General</c:formatCode>
                <c:ptCount val="12"/>
                <c:pt idx="0">
                  <c:v>8</c:v>
                </c:pt>
                <c:pt idx="1">
                  <c:v>9</c:v>
                </c:pt>
                <c:pt idx="2">
                  <c:v>4</c:v>
                </c:pt>
                <c:pt idx="3">
                  <c:v>5</c:v>
                </c:pt>
                <c:pt idx="4">
                  <c:v>5</c:v>
                </c:pt>
                <c:pt idx="5">
                  <c:v>8</c:v>
                </c:pt>
                <c:pt idx="6">
                  <c:v>6</c:v>
                </c:pt>
                <c:pt idx="7">
                  <c:v>6</c:v>
                </c:pt>
                <c:pt idx="8">
                  <c:v>4</c:v>
                </c:pt>
                <c:pt idx="9">
                  <c:v>8</c:v>
                </c:pt>
                <c:pt idx="10">
                  <c:v>8</c:v>
                </c:pt>
                <c:pt idx="11">
                  <c:v>5</c:v>
                </c:pt>
              </c:numCache>
            </c:numRef>
          </c:xVal>
          <c:yVal>
            <c:numRef>
              <c:f>'Correlation '!$B$27:$B$38</c:f>
              <c:numCache>
                <c:formatCode>General</c:formatCode>
                <c:ptCount val="12"/>
                <c:pt idx="0">
                  <c:v>9</c:v>
                </c:pt>
                <c:pt idx="1">
                  <c:v>9</c:v>
                </c:pt>
                <c:pt idx="2">
                  <c:v>4</c:v>
                </c:pt>
                <c:pt idx="3">
                  <c:v>5</c:v>
                </c:pt>
                <c:pt idx="4">
                  <c:v>5</c:v>
                </c:pt>
                <c:pt idx="5">
                  <c:v>9</c:v>
                </c:pt>
                <c:pt idx="6">
                  <c:v>6</c:v>
                </c:pt>
                <c:pt idx="7">
                  <c:v>6</c:v>
                </c:pt>
                <c:pt idx="8">
                  <c:v>4</c:v>
                </c:pt>
                <c:pt idx="9">
                  <c:v>8</c:v>
                </c:pt>
                <c:pt idx="10">
                  <c:v>8</c:v>
                </c:pt>
                <c:pt idx="11">
                  <c:v>5</c:v>
                </c:pt>
              </c:numCache>
            </c:numRef>
          </c:yVal>
          <c:smooth val="0"/>
          <c:extLst>
            <c:ext xmlns:c16="http://schemas.microsoft.com/office/drawing/2014/chart" uri="{C3380CC4-5D6E-409C-BE32-E72D297353CC}">
              <c16:uniqueId val="{00000000-D5E1-485C-B4B4-D1D62C2EC69A}"/>
            </c:ext>
          </c:extLst>
        </c:ser>
        <c:dLbls>
          <c:showLegendKey val="0"/>
          <c:showVal val="0"/>
          <c:showCatName val="0"/>
          <c:showSerName val="0"/>
          <c:showPercent val="0"/>
          <c:showBubbleSize val="0"/>
        </c:dLbls>
        <c:axId val="2021251679"/>
        <c:axId val="1322888031"/>
      </c:scatterChart>
      <c:valAx>
        <c:axId val="2021251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888031"/>
        <c:crosses val="autoZero"/>
        <c:crossBetween val="midCat"/>
      </c:valAx>
      <c:valAx>
        <c:axId val="132288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2516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[Accident_2017.xlsx]Casualties By Gender !PivotTable28</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Bahnschrift" panose="020B0502040204020203" pitchFamily="34" charset="0"/>
              </a:rPr>
              <a:t>Casualties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8.3333333333333329E-2"/>
              <c:y val="1.85185185185184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4166666666666666"/>
              <c:y val="-0.1527777777777777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4166666666666666"/>
              <c:y val="-0.1527777777777777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8.3333333333333329E-2"/>
              <c:y val="1.85185185185184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4166666666666666"/>
              <c:y val="-0.1527777777777777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8.3333333333333329E-2"/>
              <c:y val="1.85185185185184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'Casualties By Gender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BF-4C8D-BEEA-8DE7AEFE9C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BF-4C8D-BEEA-8DE7AEFE9CAF}"/>
              </c:ext>
            </c:extLst>
          </c:dPt>
          <c:dLbls>
            <c:dLbl>
              <c:idx val="0"/>
              <c:layout>
                <c:manualLayout>
                  <c:x val="0.14166666666666666"/>
                  <c:y val="-0.1527777777777777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4BF-4C8D-BEEA-8DE7AEFE9CAF}"/>
                </c:ext>
              </c:extLst>
            </c:dLbl>
            <c:dLbl>
              <c:idx val="1"/>
              <c:layout>
                <c:manualLayout>
                  <c:x val="-8.3333333333333329E-2"/>
                  <c:y val="1.851851851851843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4BF-4C8D-BEEA-8DE7AEFE9CA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'Casualties By Gender '!$A$4:$A$6</c:f>
              <c:strCache>
                <c:ptCount val="2"/>
                <c:pt idx="0">
                  <c:v>Female</c:v>
                </c:pt>
                <c:pt idx="1">
                  <c:v>Male</c:v>
                </c:pt>
              </c:strCache>
            </c:strRef>
          </c:cat>
          <c:val>
            <c:numRef>
              <c:f>'Casualties By Gender '!$B$4:$B$6</c:f>
              <c:numCache>
                <c:formatCode>General</c:formatCode>
                <c:ptCount val="2"/>
                <c:pt idx="0">
                  <c:v>121</c:v>
                </c:pt>
                <c:pt idx="1">
                  <c:v>215</c:v>
                </c:pt>
              </c:numCache>
            </c:numRef>
          </c:val>
          <c:extLst>
            <c:ext xmlns:c16="http://schemas.microsoft.com/office/drawing/2014/chart" uri="{C3380CC4-5D6E-409C-BE32-E72D297353CC}">
              <c16:uniqueId val="{00000004-C4BF-4C8D-BEEA-8DE7AEFE9CA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[Accident_2017.xlsx]Traffic &amp; Weather Conditions !PivotTable30</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Bahnschrift" panose="020B0502040204020203" pitchFamily="34" charset="0"/>
              </a:rPr>
              <a:t>Casualties by Weather and Lightning Conditions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ser>
          <c:idx val="0"/>
          <c:order val="0"/>
          <c:tx>
            <c:strRef>
              <c:f>'Traffic &amp; Weather Conditions '!$B$3</c:f>
              <c:strCache>
                <c:ptCount val="1"/>
                <c:pt idx="0">
                  <c:v>Total</c:v>
                </c:pt>
              </c:strCache>
            </c:strRef>
          </c:tx>
          <c:spPr>
            <a:solidFill>
              <a:schemeClr val="accent1"/>
            </a:solidFill>
            <a:ln>
              <a:noFill/>
            </a:ln>
            <a:effectLst/>
          </c:spPr>
          <c:invertIfNegative val="0"/>
          <c:cat>
            <c:multiLvlStrRef>
              <c:f>'Traffic &amp; Weather Conditions '!$A$4:$A$31</c:f>
              <c:multiLvlStrCache>
                <c:ptCount val="19"/>
                <c:lvl>
                  <c:pt idx="0">
                    <c:v>Darkness: no street lighting</c:v>
                  </c:pt>
                  <c:pt idx="1">
                    <c:v>Daylight:street lights present</c:v>
                  </c:pt>
                  <c:pt idx="2">
                    <c:v>Darkness: no street lighting</c:v>
                  </c:pt>
                  <c:pt idx="3">
                    <c:v>Darkness: street lighting unknown</c:v>
                  </c:pt>
                  <c:pt idx="4">
                    <c:v>Darkness: street lights present and lit</c:v>
                  </c:pt>
                  <c:pt idx="5">
                    <c:v>Daylight:street lights present</c:v>
                  </c:pt>
                  <c:pt idx="6">
                    <c:v>Darkness: street lights present and lit</c:v>
                  </c:pt>
                  <c:pt idx="7">
                    <c:v>Darkness: street lighting unknown</c:v>
                  </c:pt>
                  <c:pt idx="8">
                    <c:v>Darkness: street lights present and lit</c:v>
                  </c:pt>
                  <c:pt idx="9">
                    <c:v>Darkness: street lighting unknown</c:v>
                  </c:pt>
                  <c:pt idx="10">
                    <c:v>Daylight:street lights present</c:v>
                  </c:pt>
                  <c:pt idx="11">
                    <c:v>Darkness: no street lighting</c:v>
                  </c:pt>
                  <c:pt idx="12">
                    <c:v>Darkness: street lighting unknown</c:v>
                  </c:pt>
                  <c:pt idx="13">
                    <c:v>Darkness: street lights present and lit</c:v>
                  </c:pt>
                  <c:pt idx="14">
                    <c:v>Darkness: street lights present but unlit</c:v>
                  </c:pt>
                  <c:pt idx="15">
                    <c:v>Daylight:street lights present</c:v>
                  </c:pt>
                  <c:pt idx="16">
                    <c:v>Daylight:street lights present</c:v>
                  </c:pt>
                  <c:pt idx="17">
                    <c:v>Darkness: street lights present and lit</c:v>
                  </c:pt>
                  <c:pt idx="18">
                    <c:v>Daylight:street lights present</c:v>
                  </c:pt>
                </c:lvl>
                <c:lvl>
                  <c:pt idx="0">
                    <c:v>Fine (Windy)</c:v>
                  </c:pt>
                  <c:pt idx="2">
                    <c:v>Fine (Not Windy)</c:v>
                  </c:pt>
                  <c:pt idx="6">
                    <c:v>Fog or mist</c:v>
                  </c:pt>
                  <c:pt idx="7">
                    <c:v>Others</c:v>
                  </c:pt>
                  <c:pt idx="9">
                    <c:v>Raining (Windy)</c:v>
                  </c:pt>
                  <c:pt idx="11">
                    <c:v>Raining (Not Windy)</c:v>
                  </c:pt>
                  <c:pt idx="16">
                    <c:v>Snowing (Windy)</c:v>
                  </c:pt>
                  <c:pt idx="17">
                    <c:v>Snowing (Not Windy)</c:v>
                  </c:pt>
                </c:lvl>
              </c:multiLvlStrCache>
            </c:multiLvlStrRef>
          </c:cat>
          <c:val>
            <c:numRef>
              <c:f>'Traffic &amp; Weather Conditions '!$B$4:$B$31</c:f>
              <c:numCache>
                <c:formatCode>General</c:formatCode>
                <c:ptCount val="19"/>
                <c:pt idx="0">
                  <c:v>1</c:v>
                </c:pt>
                <c:pt idx="1">
                  <c:v>2</c:v>
                </c:pt>
                <c:pt idx="2">
                  <c:v>3</c:v>
                </c:pt>
                <c:pt idx="3">
                  <c:v>55</c:v>
                </c:pt>
                <c:pt idx="4">
                  <c:v>58</c:v>
                </c:pt>
                <c:pt idx="5">
                  <c:v>177</c:v>
                </c:pt>
                <c:pt idx="6">
                  <c:v>1</c:v>
                </c:pt>
                <c:pt idx="7">
                  <c:v>1</c:v>
                </c:pt>
                <c:pt idx="8">
                  <c:v>1</c:v>
                </c:pt>
                <c:pt idx="9">
                  <c:v>1</c:v>
                </c:pt>
                <c:pt idx="10">
                  <c:v>4</c:v>
                </c:pt>
                <c:pt idx="11">
                  <c:v>1</c:v>
                </c:pt>
                <c:pt idx="12">
                  <c:v>4</c:v>
                </c:pt>
                <c:pt idx="13">
                  <c:v>9</c:v>
                </c:pt>
                <c:pt idx="14">
                  <c:v>1</c:v>
                </c:pt>
                <c:pt idx="15">
                  <c:v>14</c:v>
                </c:pt>
                <c:pt idx="16">
                  <c:v>1</c:v>
                </c:pt>
                <c:pt idx="17">
                  <c:v>1</c:v>
                </c:pt>
                <c:pt idx="18">
                  <c:v>1</c:v>
                </c:pt>
              </c:numCache>
            </c:numRef>
          </c:val>
          <c:extLst>
            <c:ext xmlns:c16="http://schemas.microsoft.com/office/drawing/2014/chart" uri="{C3380CC4-5D6E-409C-BE32-E72D297353CC}">
              <c16:uniqueId val="{00000000-0252-43D9-9077-CEB617851EFD}"/>
            </c:ext>
          </c:extLst>
        </c:ser>
        <c:dLbls>
          <c:showLegendKey val="0"/>
          <c:showVal val="0"/>
          <c:showCatName val="0"/>
          <c:showSerName val="0"/>
          <c:showPercent val="0"/>
          <c:showBubbleSize val="0"/>
        </c:dLbls>
        <c:gapWidth val="150"/>
        <c:overlap val="100"/>
        <c:axId val="1879120799"/>
        <c:axId val="1866767503"/>
      </c:barChart>
      <c:catAx>
        <c:axId val="1879120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767503"/>
        <c:crosses val="autoZero"/>
        <c:auto val="1"/>
        <c:lblAlgn val="ctr"/>
        <c:lblOffset val="100"/>
        <c:noMultiLvlLbl val="0"/>
      </c:catAx>
      <c:valAx>
        <c:axId val="1866767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120799"/>
        <c:crosses val="autoZero"/>
        <c:crossBetween val="between"/>
        <c:maj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[Accident_2017.xlsx]Severity of Accidents!PivotTable2</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600">
                <a:latin typeface="Bahnschrift" panose="020B0502040204020203" pitchFamily="34" charset="0"/>
              </a:rPr>
              <a:t>Injury</a:t>
            </a:r>
            <a:r>
              <a:rPr lang="en-SG" sz="1600" baseline="0">
                <a:latin typeface="Bahnschrift" panose="020B0502040204020203" pitchFamily="34" charset="0"/>
              </a:rPr>
              <a:t> Severity of Motorcycle Accidents </a:t>
            </a:r>
            <a:endParaRPr lang="en-SG" sz="1600">
              <a:latin typeface="Bahnschrift" panose="020B0502040204020203" pitchFamily="34" charset="0"/>
            </a:endParaRPr>
          </a:p>
        </c:rich>
      </c:tx>
      <c:layout>
        <c:manualLayout>
          <c:xMode val="edge"/>
          <c:yMode val="edge"/>
          <c:x val="0.28483018687515105"/>
          <c:y val="0.1119077861073873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'Severity of Accidents'!$B$23:$B$24</c:f>
              <c:strCache>
                <c:ptCount val="1"/>
                <c:pt idx="0">
                  <c:v>Fatal</c:v>
                </c:pt>
              </c:strCache>
            </c:strRef>
          </c:tx>
          <c:spPr>
            <a:solidFill>
              <a:schemeClr val="accent1"/>
            </a:solidFill>
            <a:ln>
              <a:noFill/>
            </a:ln>
            <a:effectLst/>
          </c:spPr>
          <c:invertIfNegative val="0"/>
          <c:cat>
            <c:strRef>
              <c:f>'Severity of Accidents'!$A$25:$A$36</c:f>
              <c:strCache>
                <c:ptCount val="11"/>
                <c:pt idx="0">
                  <c:v>January</c:v>
                </c:pt>
                <c:pt idx="1">
                  <c:v>February</c:v>
                </c:pt>
                <c:pt idx="2">
                  <c:v>March</c:v>
                </c:pt>
                <c:pt idx="3">
                  <c:v>April</c:v>
                </c:pt>
                <c:pt idx="4">
                  <c:v>May</c:v>
                </c:pt>
                <c:pt idx="5">
                  <c:v>June</c:v>
                </c:pt>
                <c:pt idx="6">
                  <c:v>July</c:v>
                </c:pt>
                <c:pt idx="7">
                  <c:v>August</c:v>
                </c:pt>
                <c:pt idx="8">
                  <c:v>September</c:v>
                </c:pt>
                <c:pt idx="9">
                  <c:v>October</c:v>
                </c:pt>
                <c:pt idx="10">
                  <c:v>November</c:v>
                </c:pt>
              </c:strCache>
            </c:strRef>
          </c:cat>
          <c:val>
            <c:numRef>
              <c:f>'Severity of Accidents'!$B$25:$B$36</c:f>
              <c:numCache>
                <c:formatCode>General</c:formatCode>
                <c:ptCount val="11"/>
                <c:pt idx="9">
                  <c:v>1</c:v>
                </c:pt>
              </c:numCache>
            </c:numRef>
          </c:val>
          <c:extLst>
            <c:ext xmlns:c16="http://schemas.microsoft.com/office/drawing/2014/chart" uri="{C3380CC4-5D6E-409C-BE32-E72D297353CC}">
              <c16:uniqueId val="{00000000-71CA-4552-BE1E-3DAD180C69A2}"/>
            </c:ext>
          </c:extLst>
        </c:ser>
        <c:ser>
          <c:idx val="1"/>
          <c:order val="1"/>
          <c:tx>
            <c:strRef>
              <c:f>'Severity of Accidents'!$C$23:$C$24</c:f>
              <c:strCache>
                <c:ptCount val="1"/>
                <c:pt idx="0">
                  <c:v>Serious</c:v>
                </c:pt>
              </c:strCache>
            </c:strRef>
          </c:tx>
          <c:spPr>
            <a:solidFill>
              <a:schemeClr val="accent3"/>
            </a:solidFill>
            <a:ln>
              <a:noFill/>
            </a:ln>
            <a:effectLst/>
          </c:spPr>
          <c:invertIfNegative val="0"/>
          <c:cat>
            <c:strRef>
              <c:f>'Severity of Accidents'!$A$25:$A$36</c:f>
              <c:strCache>
                <c:ptCount val="11"/>
                <c:pt idx="0">
                  <c:v>January</c:v>
                </c:pt>
                <c:pt idx="1">
                  <c:v>February</c:v>
                </c:pt>
                <c:pt idx="2">
                  <c:v>March</c:v>
                </c:pt>
                <c:pt idx="3">
                  <c:v>April</c:v>
                </c:pt>
                <c:pt idx="4">
                  <c:v>May</c:v>
                </c:pt>
                <c:pt idx="5">
                  <c:v>June</c:v>
                </c:pt>
                <c:pt idx="6">
                  <c:v>July</c:v>
                </c:pt>
                <c:pt idx="7">
                  <c:v>August</c:v>
                </c:pt>
                <c:pt idx="8">
                  <c:v>September</c:v>
                </c:pt>
                <c:pt idx="9">
                  <c:v>October</c:v>
                </c:pt>
                <c:pt idx="10">
                  <c:v>November</c:v>
                </c:pt>
              </c:strCache>
            </c:strRef>
          </c:cat>
          <c:val>
            <c:numRef>
              <c:f>'Severity of Accidents'!$C$25:$C$36</c:f>
              <c:numCache>
                <c:formatCode>General</c:formatCode>
                <c:ptCount val="11"/>
                <c:pt idx="0">
                  <c:v>1</c:v>
                </c:pt>
                <c:pt idx="1">
                  <c:v>1</c:v>
                </c:pt>
                <c:pt idx="2">
                  <c:v>1</c:v>
                </c:pt>
                <c:pt idx="7">
                  <c:v>2</c:v>
                </c:pt>
                <c:pt idx="8">
                  <c:v>2</c:v>
                </c:pt>
              </c:numCache>
            </c:numRef>
          </c:val>
          <c:extLst>
            <c:ext xmlns:c16="http://schemas.microsoft.com/office/drawing/2014/chart" uri="{C3380CC4-5D6E-409C-BE32-E72D297353CC}">
              <c16:uniqueId val="{00000001-71CA-4552-BE1E-3DAD180C69A2}"/>
            </c:ext>
          </c:extLst>
        </c:ser>
        <c:ser>
          <c:idx val="2"/>
          <c:order val="2"/>
          <c:tx>
            <c:strRef>
              <c:f>'Severity of Accidents'!$D$23:$D$24</c:f>
              <c:strCache>
                <c:ptCount val="1"/>
                <c:pt idx="0">
                  <c:v>Slight</c:v>
                </c:pt>
              </c:strCache>
            </c:strRef>
          </c:tx>
          <c:spPr>
            <a:solidFill>
              <a:schemeClr val="accent5"/>
            </a:solidFill>
            <a:ln>
              <a:noFill/>
            </a:ln>
            <a:effectLst/>
          </c:spPr>
          <c:invertIfNegative val="0"/>
          <c:cat>
            <c:strRef>
              <c:f>'Severity of Accidents'!$A$25:$A$36</c:f>
              <c:strCache>
                <c:ptCount val="11"/>
                <c:pt idx="0">
                  <c:v>January</c:v>
                </c:pt>
                <c:pt idx="1">
                  <c:v>February</c:v>
                </c:pt>
                <c:pt idx="2">
                  <c:v>March</c:v>
                </c:pt>
                <c:pt idx="3">
                  <c:v>April</c:v>
                </c:pt>
                <c:pt idx="4">
                  <c:v>May</c:v>
                </c:pt>
                <c:pt idx="5">
                  <c:v>June</c:v>
                </c:pt>
                <c:pt idx="6">
                  <c:v>July</c:v>
                </c:pt>
                <c:pt idx="7">
                  <c:v>August</c:v>
                </c:pt>
                <c:pt idx="8">
                  <c:v>September</c:v>
                </c:pt>
                <c:pt idx="9">
                  <c:v>October</c:v>
                </c:pt>
                <c:pt idx="10">
                  <c:v>November</c:v>
                </c:pt>
              </c:strCache>
            </c:strRef>
          </c:cat>
          <c:val>
            <c:numRef>
              <c:f>'Severity of Accidents'!$D$25:$D$36</c:f>
              <c:numCache>
                <c:formatCode>General</c:formatCode>
                <c:ptCount val="11"/>
                <c:pt idx="1">
                  <c:v>1</c:v>
                </c:pt>
                <c:pt idx="3">
                  <c:v>1</c:v>
                </c:pt>
                <c:pt idx="4">
                  <c:v>1</c:v>
                </c:pt>
                <c:pt idx="5">
                  <c:v>1</c:v>
                </c:pt>
                <c:pt idx="6">
                  <c:v>1</c:v>
                </c:pt>
                <c:pt idx="7">
                  <c:v>2</c:v>
                </c:pt>
                <c:pt idx="8">
                  <c:v>4</c:v>
                </c:pt>
                <c:pt idx="9">
                  <c:v>1</c:v>
                </c:pt>
                <c:pt idx="10">
                  <c:v>2</c:v>
                </c:pt>
              </c:numCache>
            </c:numRef>
          </c:val>
          <c:extLst>
            <c:ext xmlns:c16="http://schemas.microsoft.com/office/drawing/2014/chart" uri="{C3380CC4-5D6E-409C-BE32-E72D297353CC}">
              <c16:uniqueId val="{00000003-71CA-4552-BE1E-3DAD180C69A2}"/>
            </c:ext>
          </c:extLst>
        </c:ser>
        <c:dLbls>
          <c:showLegendKey val="0"/>
          <c:showVal val="0"/>
          <c:showCatName val="0"/>
          <c:showSerName val="0"/>
          <c:showPercent val="0"/>
          <c:showBubbleSize val="0"/>
        </c:dLbls>
        <c:gapWidth val="219"/>
        <c:overlap val="-27"/>
        <c:axId val="1882507775"/>
        <c:axId val="1323141039"/>
      </c:barChart>
      <c:catAx>
        <c:axId val="188250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141039"/>
        <c:crosses val="autoZero"/>
        <c:auto val="1"/>
        <c:lblAlgn val="ctr"/>
        <c:lblOffset val="100"/>
        <c:noMultiLvlLbl val="0"/>
      </c:catAx>
      <c:valAx>
        <c:axId val="132314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50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9</xdr:col>
      <xdr:colOff>419100</xdr:colOff>
      <xdr:row>11</xdr:row>
      <xdr:rowOff>185737</xdr:rowOff>
    </xdr:from>
    <xdr:to>
      <xdr:col>17</xdr:col>
      <xdr:colOff>114300</xdr:colOff>
      <xdr:row>26</xdr:row>
      <xdr:rowOff>71437</xdr:rowOff>
    </xdr:to>
    <xdr:graphicFrame macro="">
      <xdr:nvGraphicFramePr>
        <xdr:cNvPr id="2" name="Chart 1">
          <a:extLst>
            <a:ext uri="{FF2B5EF4-FFF2-40B4-BE49-F238E27FC236}">
              <a16:creationId xmlns:a16="http://schemas.microsoft.com/office/drawing/2014/main" id="{66EC2C35-4436-4D21-BD9E-90F994096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593910</xdr:colOff>
      <xdr:row>5</xdr:row>
      <xdr:rowOff>12325</xdr:rowOff>
    </xdr:from>
    <xdr:to>
      <xdr:col>23</xdr:col>
      <xdr:colOff>44823</xdr:colOff>
      <xdr:row>44</xdr:row>
      <xdr:rowOff>123264</xdr:rowOff>
    </xdr:to>
    <xdr:graphicFrame macro="">
      <xdr:nvGraphicFramePr>
        <xdr:cNvPr id="2" name="Chart 1">
          <a:extLst>
            <a:ext uri="{FF2B5EF4-FFF2-40B4-BE49-F238E27FC236}">
              <a16:creationId xmlns:a16="http://schemas.microsoft.com/office/drawing/2014/main" id="{3C2A5119-5857-435F-B414-4EE164669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752475</xdr:colOff>
      <xdr:row>1</xdr:row>
      <xdr:rowOff>166686</xdr:rowOff>
    </xdr:from>
    <xdr:to>
      <xdr:col>9</xdr:col>
      <xdr:colOff>2257425</xdr:colOff>
      <xdr:row>22</xdr:row>
      <xdr:rowOff>76200</xdr:rowOff>
    </xdr:to>
    <xdr:graphicFrame macro="">
      <xdr:nvGraphicFramePr>
        <xdr:cNvPr id="3" name="Chart 2">
          <a:extLst>
            <a:ext uri="{FF2B5EF4-FFF2-40B4-BE49-F238E27FC236}">
              <a16:creationId xmlns:a16="http://schemas.microsoft.com/office/drawing/2014/main" id="{0A86CA52-5415-46BB-BD35-BD05466CF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328612</xdr:colOff>
      <xdr:row>26</xdr:row>
      <xdr:rowOff>23812</xdr:rowOff>
    </xdr:from>
    <xdr:to>
      <xdr:col>9</xdr:col>
      <xdr:colOff>2286000</xdr:colOff>
      <xdr:row>48</xdr:row>
      <xdr:rowOff>95250</xdr:rowOff>
    </xdr:to>
    <xdr:graphicFrame macro="">
      <xdr:nvGraphicFramePr>
        <xdr:cNvPr id="4" name="Chart 3">
          <a:extLst>
            <a:ext uri="{FF2B5EF4-FFF2-40B4-BE49-F238E27FC236}">
              <a16:creationId xmlns:a16="http://schemas.microsoft.com/office/drawing/2014/main" id="{6A24A6AD-671E-41E5-AB80-C587FDB45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280987</xdr:colOff>
      <xdr:row>11</xdr:row>
      <xdr:rowOff>185736</xdr:rowOff>
    </xdr:from>
    <xdr:to>
      <xdr:col>18</xdr:col>
      <xdr:colOff>257175</xdr:colOff>
      <xdr:row>32</xdr:row>
      <xdr:rowOff>76199</xdr:rowOff>
    </xdr:to>
    <xdr:graphicFrame macro="">
      <xdr:nvGraphicFramePr>
        <xdr:cNvPr id="2" name="Chart 1">
          <a:extLst>
            <a:ext uri="{FF2B5EF4-FFF2-40B4-BE49-F238E27FC236}">
              <a16:creationId xmlns:a16="http://schemas.microsoft.com/office/drawing/2014/main" id="{659E741F-A3EE-4970-B424-09285B044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966106</xdr:colOff>
      <xdr:row>20</xdr:row>
      <xdr:rowOff>166007</xdr:rowOff>
    </xdr:from>
    <xdr:to>
      <xdr:col>10</xdr:col>
      <xdr:colOff>231321</xdr:colOff>
      <xdr:row>56</xdr:row>
      <xdr:rowOff>176893</xdr:rowOff>
    </xdr:to>
    <xdr:graphicFrame macro="">
      <xdr:nvGraphicFramePr>
        <xdr:cNvPr id="2" name="Chart 1">
          <a:extLst>
            <a:ext uri="{FF2B5EF4-FFF2-40B4-BE49-F238E27FC236}">
              <a16:creationId xmlns:a16="http://schemas.microsoft.com/office/drawing/2014/main" id="{DF89E082-EB7B-4918-AFDF-75E6CA531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26</xdr:col>
      <xdr:colOff>243320</xdr:colOff>
      <xdr:row>0</xdr:row>
      <xdr:rowOff>128155</xdr:rowOff>
    </xdr:from>
    <xdr:to>
      <xdr:col>34</xdr:col>
      <xdr:colOff>15152</xdr:colOff>
      <xdr:row>5</xdr:row>
      <xdr:rowOff>51955</xdr:rowOff>
    </xdr:to>
    <xdr:sp macro="" textlink="">
      <xdr:nvSpPr>
        <xdr:cNvPr id="2" name="TextBox 1">
          <a:extLst>
            <a:ext uri="{FF2B5EF4-FFF2-40B4-BE49-F238E27FC236}">
              <a16:creationId xmlns:a16="http://schemas.microsoft.com/office/drawing/2014/main" id="{AB28E0D6-6E2F-4804-9802-A72E70D0BFDF}"/>
            </a:ext>
          </a:extLst>
        </xdr:cNvPr>
        <xdr:cNvSpPr txBox="1"/>
      </xdr:nvSpPr>
      <xdr:spPr>
        <a:xfrm>
          <a:off x="16002865" y="128155"/>
          <a:ext cx="4620923" cy="8763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SG" sz="4000">
              <a:solidFill>
                <a:schemeClr val="bg1"/>
              </a:solidFill>
              <a:latin typeface="Bahnschrift" panose="020B0502040204020203" pitchFamily="34" charset="0"/>
            </a:rPr>
            <a:t>Accidents</a:t>
          </a:r>
          <a:r>
            <a:rPr lang="en-SG" sz="4000" baseline="0">
              <a:solidFill>
                <a:schemeClr val="bg1"/>
              </a:solidFill>
              <a:latin typeface="Bahnschrift" panose="020B0502040204020203" pitchFamily="34" charset="0"/>
            </a:rPr>
            <a:t> 2017</a:t>
          </a:r>
          <a:endParaRPr lang="en-SG" sz="4000">
            <a:solidFill>
              <a:schemeClr val="bg1"/>
            </a:solidFill>
            <a:latin typeface="Bahnschrift" panose="020B0502040204020203" pitchFamily="34" charset="0"/>
          </a:endParaRPr>
        </a:p>
      </xdr:txBody>
    </xdr:sp>
    <xdr:clientData/>
  </xdr:twoCellAnchor>
  <xdr:twoCellAnchor>
    <xdr:from>
      <xdr:col>10</xdr:col>
      <xdr:colOff>180975</xdr:colOff>
      <xdr:row>10</xdr:row>
      <xdr:rowOff>61912</xdr:rowOff>
    </xdr:from>
    <xdr:to>
      <xdr:col>23</xdr:col>
      <xdr:colOff>595312</xdr:colOff>
      <xdr:row>47</xdr:row>
      <xdr:rowOff>95250</xdr:rowOff>
    </xdr:to>
    <xdr:sp macro="" textlink="">
      <xdr:nvSpPr>
        <xdr:cNvPr id="3" name="Rectangle 2">
          <a:extLst>
            <a:ext uri="{FF2B5EF4-FFF2-40B4-BE49-F238E27FC236}">
              <a16:creationId xmlns:a16="http://schemas.microsoft.com/office/drawing/2014/main" id="{18F99DEA-744F-42C0-84FF-C1848DFAAECC}"/>
            </a:ext>
          </a:extLst>
        </xdr:cNvPr>
        <xdr:cNvSpPr/>
      </xdr:nvSpPr>
      <xdr:spPr>
        <a:xfrm>
          <a:off x="6372225" y="1966912"/>
          <a:ext cx="8462962" cy="7081838"/>
        </a:xfrm>
        <a:prstGeom prst="rect">
          <a:avLst/>
        </a:prstGeom>
        <a:solidFill>
          <a:schemeClr val="accent1">
            <a:lumMod val="60000"/>
            <a:lumOff val="40000"/>
            <a:alpha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10</xdr:col>
      <xdr:colOff>366712</xdr:colOff>
      <xdr:row>11</xdr:row>
      <xdr:rowOff>80962</xdr:rowOff>
    </xdr:from>
    <xdr:to>
      <xdr:col>23</xdr:col>
      <xdr:colOff>452437</xdr:colOff>
      <xdr:row>46</xdr:row>
      <xdr:rowOff>23812</xdr:rowOff>
    </xdr:to>
    <xdr:graphicFrame macro="">
      <xdr:nvGraphicFramePr>
        <xdr:cNvPr id="4" name="Chart 3">
          <a:extLst>
            <a:ext uri="{FF2B5EF4-FFF2-40B4-BE49-F238E27FC236}">
              <a16:creationId xmlns:a16="http://schemas.microsoft.com/office/drawing/2014/main" id="{9EDEF26C-EF42-412D-901E-97E81E76E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519113</xdr:colOff>
      <xdr:row>10</xdr:row>
      <xdr:rowOff>76200</xdr:rowOff>
    </xdr:from>
    <xdr:to>
      <xdr:col>37</xdr:col>
      <xdr:colOff>552018</xdr:colOff>
      <xdr:row>48</xdr:row>
      <xdr:rowOff>116898</xdr:rowOff>
    </xdr:to>
    <xdr:sp macro="" textlink="">
      <xdr:nvSpPr>
        <xdr:cNvPr id="5" name="Rectangle 4">
          <a:extLst>
            <a:ext uri="{FF2B5EF4-FFF2-40B4-BE49-F238E27FC236}">
              <a16:creationId xmlns:a16="http://schemas.microsoft.com/office/drawing/2014/main" id="{7AD6EA86-65F1-4B3F-B3AB-2C429EC338B4}"/>
            </a:ext>
          </a:extLst>
        </xdr:cNvPr>
        <xdr:cNvSpPr/>
      </xdr:nvSpPr>
      <xdr:spPr>
        <a:xfrm>
          <a:off x="15378113" y="1981200"/>
          <a:ext cx="8081530" cy="7279698"/>
        </a:xfrm>
        <a:prstGeom prst="rect">
          <a:avLst/>
        </a:prstGeom>
        <a:solidFill>
          <a:schemeClr val="accent3">
            <a:lumMod val="60000"/>
            <a:lumOff val="40000"/>
            <a:alpha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25</xdr:col>
      <xdr:colOff>23813</xdr:colOff>
      <xdr:row>10</xdr:row>
      <xdr:rowOff>171448</xdr:rowOff>
    </xdr:from>
    <xdr:to>
      <xdr:col>37</xdr:col>
      <xdr:colOff>478416</xdr:colOff>
      <xdr:row>48</xdr:row>
      <xdr:rowOff>12987</xdr:rowOff>
    </xdr:to>
    <xdr:graphicFrame macro="">
      <xdr:nvGraphicFramePr>
        <xdr:cNvPr id="6" name="Chart 5">
          <a:extLst>
            <a:ext uri="{FF2B5EF4-FFF2-40B4-BE49-F238E27FC236}">
              <a16:creationId xmlns:a16="http://schemas.microsoft.com/office/drawing/2014/main" id="{FDEAB401-C740-4CCE-8F9A-316F2B7BB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95250</xdr:colOff>
      <xdr:row>7</xdr:row>
      <xdr:rowOff>140710</xdr:rowOff>
    </xdr:from>
    <xdr:to>
      <xdr:col>52</xdr:col>
      <xdr:colOff>30307</xdr:colOff>
      <xdr:row>30</xdr:row>
      <xdr:rowOff>54119</xdr:rowOff>
    </xdr:to>
    <xdr:sp macro="" textlink="">
      <xdr:nvSpPr>
        <xdr:cNvPr id="7" name="Rectangle 6">
          <a:extLst>
            <a:ext uri="{FF2B5EF4-FFF2-40B4-BE49-F238E27FC236}">
              <a16:creationId xmlns:a16="http://schemas.microsoft.com/office/drawing/2014/main" id="{0DDAC125-18C6-41C2-86F9-064E686C9A7C}"/>
            </a:ext>
          </a:extLst>
        </xdr:cNvPr>
        <xdr:cNvSpPr/>
      </xdr:nvSpPr>
      <xdr:spPr>
        <a:xfrm>
          <a:off x="23622000" y="1474210"/>
          <a:ext cx="8602807" cy="4294909"/>
        </a:xfrm>
        <a:prstGeom prst="rect">
          <a:avLst/>
        </a:prstGeom>
        <a:solidFill>
          <a:schemeClr val="accent6">
            <a:lumMod val="40000"/>
            <a:lumOff val="60000"/>
            <a:alpha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38</xdr:col>
      <xdr:colOff>214312</xdr:colOff>
      <xdr:row>9</xdr:row>
      <xdr:rowOff>36800</xdr:rowOff>
    </xdr:from>
    <xdr:to>
      <xdr:col>51</xdr:col>
      <xdr:colOff>387494</xdr:colOff>
      <xdr:row>28</xdr:row>
      <xdr:rowOff>175345</xdr:rowOff>
    </xdr:to>
    <xdr:graphicFrame macro="">
      <xdr:nvGraphicFramePr>
        <xdr:cNvPr id="8" name="Chart 7">
          <a:extLst>
            <a:ext uri="{FF2B5EF4-FFF2-40B4-BE49-F238E27FC236}">
              <a16:creationId xmlns:a16="http://schemas.microsoft.com/office/drawing/2014/main" id="{14EF753D-DD5B-4E4D-9221-D45828FA5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140710</xdr:colOff>
      <xdr:row>30</xdr:row>
      <xdr:rowOff>179676</xdr:rowOff>
    </xdr:from>
    <xdr:to>
      <xdr:col>52</xdr:col>
      <xdr:colOff>58448</xdr:colOff>
      <xdr:row>49</xdr:row>
      <xdr:rowOff>110403</xdr:rowOff>
    </xdr:to>
    <xdr:sp macro="" textlink="">
      <xdr:nvSpPr>
        <xdr:cNvPr id="9" name="Rectangle 8">
          <a:extLst>
            <a:ext uri="{FF2B5EF4-FFF2-40B4-BE49-F238E27FC236}">
              <a16:creationId xmlns:a16="http://schemas.microsoft.com/office/drawing/2014/main" id="{0BCD80C4-8EFC-43DE-9313-44F0691FDBAE}"/>
            </a:ext>
          </a:extLst>
        </xdr:cNvPr>
        <xdr:cNvSpPr/>
      </xdr:nvSpPr>
      <xdr:spPr>
        <a:xfrm>
          <a:off x="23173892" y="5894676"/>
          <a:ext cx="8403647" cy="3550227"/>
        </a:xfrm>
        <a:prstGeom prst="rect">
          <a:avLst/>
        </a:prstGeom>
        <a:solidFill>
          <a:schemeClr val="accent4">
            <a:alpha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38</xdr:col>
      <xdr:colOff>376671</xdr:colOff>
      <xdr:row>32</xdr:row>
      <xdr:rowOff>32472</xdr:rowOff>
    </xdr:from>
    <xdr:to>
      <xdr:col>51</xdr:col>
      <xdr:colOff>359352</xdr:colOff>
      <xdr:row>48</xdr:row>
      <xdr:rowOff>32472</xdr:rowOff>
    </xdr:to>
    <xdr:graphicFrame macro="">
      <xdr:nvGraphicFramePr>
        <xdr:cNvPr id="10" name="Chart 9">
          <a:extLst>
            <a:ext uri="{FF2B5EF4-FFF2-40B4-BE49-F238E27FC236}">
              <a16:creationId xmlns:a16="http://schemas.microsoft.com/office/drawing/2014/main" id="{15ED51BF-66F2-4B48-B99A-407A2FF56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225137</xdr:colOff>
      <xdr:row>51</xdr:row>
      <xdr:rowOff>155864</xdr:rowOff>
    </xdr:from>
    <xdr:to>
      <xdr:col>24</xdr:col>
      <xdr:colOff>155863</xdr:colOff>
      <xdr:row>103</xdr:row>
      <xdr:rowOff>86591</xdr:rowOff>
    </xdr:to>
    <xdr:sp macro="" textlink="">
      <xdr:nvSpPr>
        <xdr:cNvPr id="11" name="Rectangle 10">
          <a:extLst>
            <a:ext uri="{FF2B5EF4-FFF2-40B4-BE49-F238E27FC236}">
              <a16:creationId xmlns:a16="http://schemas.microsoft.com/office/drawing/2014/main" id="{661DE949-6D76-475A-A125-4678A4341A1F}"/>
            </a:ext>
          </a:extLst>
        </xdr:cNvPr>
        <xdr:cNvSpPr/>
      </xdr:nvSpPr>
      <xdr:spPr>
        <a:xfrm>
          <a:off x="3861955" y="9871364"/>
          <a:ext cx="10841181" cy="9836727"/>
        </a:xfrm>
        <a:prstGeom prst="rect">
          <a:avLst/>
        </a:prstGeom>
        <a:solidFill>
          <a:schemeClr val="accent3">
            <a:lumMod val="20000"/>
            <a:lumOff val="80000"/>
            <a:alpha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6</xdr:col>
      <xdr:colOff>467591</xdr:colOff>
      <xdr:row>53</xdr:row>
      <xdr:rowOff>34636</xdr:rowOff>
    </xdr:from>
    <xdr:to>
      <xdr:col>23</xdr:col>
      <xdr:colOff>415637</xdr:colOff>
      <xdr:row>101</xdr:row>
      <xdr:rowOff>155863</xdr:rowOff>
    </xdr:to>
    <xdr:graphicFrame macro="">
      <xdr:nvGraphicFramePr>
        <xdr:cNvPr id="12" name="Chart 11">
          <a:extLst>
            <a:ext uri="{FF2B5EF4-FFF2-40B4-BE49-F238E27FC236}">
              <a16:creationId xmlns:a16="http://schemas.microsoft.com/office/drawing/2014/main" id="{DBBE8792-0FB7-41BE-AEF5-E000F4A79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350693</xdr:colOff>
      <xdr:row>50</xdr:row>
      <xdr:rowOff>101744</xdr:rowOff>
    </xdr:from>
    <xdr:to>
      <xdr:col>45</xdr:col>
      <xdr:colOff>173183</xdr:colOff>
      <xdr:row>91</xdr:row>
      <xdr:rowOff>101744</xdr:rowOff>
    </xdr:to>
    <xdr:sp macro="" textlink="">
      <xdr:nvSpPr>
        <xdr:cNvPr id="13" name="Rectangle 12">
          <a:extLst>
            <a:ext uri="{FF2B5EF4-FFF2-40B4-BE49-F238E27FC236}">
              <a16:creationId xmlns:a16="http://schemas.microsoft.com/office/drawing/2014/main" id="{9963BD08-7F2F-4415-BBE2-61FEFF00DBEC}"/>
            </a:ext>
          </a:extLst>
        </xdr:cNvPr>
        <xdr:cNvSpPr/>
      </xdr:nvSpPr>
      <xdr:spPr>
        <a:xfrm>
          <a:off x="14897966" y="9626744"/>
          <a:ext cx="12551353" cy="7810500"/>
        </a:xfrm>
        <a:prstGeom prst="rect">
          <a:avLst/>
        </a:prstGeom>
        <a:solidFill>
          <a:schemeClr val="accent2">
            <a:lumMod val="20000"/>
            <a:lumOff val="80000"/>
            <a:alpha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25</xdr:col>
      <xdr:colOff>95250</xdr:colOff>
      <xdr:row>51</xdr:row>
      <xdr:rowOff>158027</xdr:rowOff>
    </xdr:from>
    <xdr:to>
      <xdr:col>44</xdr:col>
      <xdr:colOff>439449</xdr:colOff>
      <xdr:row>89</xdr:row>
      <xdr:rowOff>110403</xdr:rowOff>
    </xdr:to>
    <xdr:graphicFrame macro="">
      <xdr:nvGraphicFramePr>
        <xdr:cNvPr id="14" name="Chart 13">
          <a:extLst>
            <a:ext uri="{FF2B5EF4-FFF2-40B4-BE49-F238E27FC236}">
              <a16:creationId xmlns:a16="http://schemas.microsoft.com/office/drawing/2014/main" id="{10728E5C-7D6A-40F1-A51E-686190AE5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46</xdr:col>
      <xdr:colOff>212868</xdr:colOff>
      <xdr:row>51</xdr:row>
      <xdr:rowOff>129887</xdr:rowOff>
    </xdr:from>
    <xdr:to>
      <xdr:col>50</xdr:col>
      <xdr:colOff>530369</xdr:colOff>
      <xdr:row>70</xdr:row>
      <xdr:rowOff>66387</xdr:rowOff>
    </xdr:to>
    <mc:AlternateContent xmlns:mc="http://schemas.openxmlformats.org/markup-compatibility/2006">
      <mc:Choice xmlns:a14="http://schemas.microsoft.com/office/drawing/2010/main" Requires="a14">
        <xdr:graphicFrame macro="">
          <xdr:nvGraphicFramePr>
            <xdr:cNvPr id="16" name="Month">
              <a:extLst>
                <a:ext uri="{FF2B5EF4-FFF2-40B4-BE49-F238E27FC236}">
                  <a16:creationId xmlns:a16="http://schemas.microsoft.com/office/drawing/2014/main" id="{8642C0FD-0824-4BB4-BA05-5FDE7B67346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8095141" y="9845387"/>
              <a:ext cx="2742046" cy="35560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iFen Wang" refreshedDate="44165.712217476852" createdVersion="6" refreshedVersion="6" minRefreshableVersion="3" recordCount="336" xr:uid="{00000000-000A-0000-FFFF-FFFF00000000}">
  <cacheSource type="worksheet">
    <worksheetSource ref="A1:N337" sheet="Raw Data"/>
  </cacheSource>
  <cacheFields count="15">
    <cacheField name="Reference Number" numFmtId="0">
      <sharedItems/>
    </cacheField>
    <cacheField name="Number of Vehicles" numFmtId="0">
      <sharedItems containsSemiMixedTypes="0" containsString="0" containsNumber="1" containsInteger="1" minValue="1" maxValue="5"/>
    </cacheField>
    <cacheField name="Month" numFmtId="0">
      <sharedItems containsSemiMixedTypes="0" containsString="0" containsNumber="1" containsInteger="1" minValue="1" maxValue="12" count="12">
        <n v="1"/>
        <n v="2"/>
        <n v="3"/>
        <n v="8"/>
        <n v="4"/>
        <n v="5"/>
        <n v="6"/>
        <n v="7"/>
        <n v="10"/>
        <n v="9"/>
        <n v="11"/>
        <n v="12"/>
      </sharedItems>
    </cacheField>
    <cacheField name="Accident Date" numFmtId="14">
      <sharedItems containsSemiMixedTypes="0" containsNonDate="0" containsDate="1" containsString="0" minDate="2017-01-01T00:00:00" maxDate="2018-01-01T00:00:00" count="212">
        <d v="2017-01-01T00:00:00"/>
        <d v="2017-01-04T00:00:00"/>
        <d v="2017-01-05T00:00:00"/>
        <d v="2017-01-14T00:00:00"/>
        <d v="2017-01-15T00:00:00"/>
        <d v="2017-01-16T00:00:00"/>
        <d v="2017-01-19T00:00:00"/>
        <d v="2017-01-20T00:00:00"/>
        <d v="2017-01-22T00:00:00"/>
        <d v="2017-01-24T00:00:00"/>
        <d v="2017-01-25T00:00:00"/>
        <d v="2017-01-26T00:00:00"/>
        <d v="2017-01-27T00:00:00"/>
        <d v="2017-01-29T00:00:00"/>
        <d v="2017-01-30T00:00:00"/>
        <d v="2017-01-31T00:00:00"/>
        <d v="2017-02-01T00:00:00"/>
        <d v="2017-02-02T00:00:00"/>
        <d v="2017-02-03T00:00:00"/>
        <d v="2017-02-04T00:00:00"/>
        <d v="2017-02-05T00:00:00"/>
        <d v="2017-02-07T00:00:00"/>
        <d v="2017-02-06T00:00:00"/>
        <d v="2017-02-08T00:00:00"/>
        <d v="2017-02-11T00:00:00"/>
        <d v="2017-02-12T00:00:00"/>
        <d v="2017-02-13T00:00:00"/>
        <d v="2017-02-15T00:00:00"/>
        <d v="2017-02-18T00:00:00"/>
        <d v="2017-02-19T00:00:00"/>
        <d v="2017-02-20T00:00:00"/>
        <d v="2017-02-21T00:00:00"/>
        <d v="2017-02-22T00:00:00"/>
        <d v="2017-02-24T00:00:00"/>
        <d v="2017-02-28T00:00:00"/>
        <d v="2017-03-04T00:00:00"/>
        <d v="2017-03-07T00:00:00"/>
        <d v="2017-08-10T00:00:00"/>
        <d v="2017-03-16T00:00:00"/>
        <d v="2017-03-17T00:00:00"/>
        <d v="2017-03-19T00:00:00"/>
        <d v="2017-03-20T00:00:00"/>
        <d v="2017-03-21T00:00:00"/>
        <d v="2017-03-22T00:00:00"/>
        <d v="2017-03-23T00:00:00"/>
        <d v="2017-03-25T00:00:00"/>
        <d v="2017-03-26T00:00:00"/>
        <d v="2017-03-29T00:00:00"/>
        <d v="2017-03-30T00:00:00"/>
        <d v="2017-04-01T00:00:00"/>
        <d v="2017-04-03T00:00:00"/>
        <d v="2017-04-04T00:00:00"/>
        <d v="2017-04-05T00:00:00"/>
        <d v="2017-04-07T00:00:00"/>
        <d v="2017-04-08T00:00:00"/>
        <d v="2017-04-09T00:00:00"/>
        <d v="2017-03-31T00:00:00"/>
        <d v="2017-04-11T00:00:00"/>
        <d v="2017-04-13T00:00:00"/>
        <d v="2017-04-21T00:00:00"/>
        <d v="2017-04-23T00:00:00"/>
        <d v="2017-04-25T00:00:00"/>
        <d v="2017-04-26T00:00:00"/>
        <d v="2017-04-27T00:00:00"/>
        <d v="2017-04-28T00:00:00"/>
        <d v="2017-05-01T00:00:00"/>
        <d v="2017-05-06T00:00:00"/>
        <d v="2017-05-09T00:00:00"/>
        <d v="2017-05-12T00:00:00"/>
        <d v="2017-05-13T00:00:00"/>
        <d v="2017-05-20T00:00:00"/>
        <d v="2017-05-22T00:00:00"/>
        <d v="2017-05-24T00:00:00"/>
        <d v="2017-05-23T00:00:00"/>
        <d v="2017-05-25T00:00:00"/>
        <d v="2017-05-15T00:00:00"/>
        <d v="2017-05-28T00:00:00"/>
        <d v="2017-05-30T00:00:00"/>
        <d v="2017-05-31T00:00:00"/>
        <d v="2017-06-01T00:00:00"/>
        <d v="2017-06-03T00:00:00"/>
        <d v="2017-06-05T00:00:00"/>
        <d v="2017-06-06T00:00:00"/>
        <d v="2017-06-13T00:00:00"/>
        <d v="2017-06-15T00:00:00"/>
        <d v="2017-06-16T00:00:00"/>
        <d v="2017-06-19T00:00:00"/>
        <d v="2017-06-20T00:00:00"/>
        <d v="2017-06-21T00:00:00"/>
        <d v="2017-06-22T00:00:00"/>
        <d v="2017-06-23T00:00:00"/>
        <d v="2017-06-24T00:00:00"/>
        <d v="2017-06-26T00:00:00"/>
        <d v="2017-06-28T00:00:00"/>
        <d v="2017-06-29T00:00:00"/>
        <d v="2017-07-01T00:00:00"/>
        <d v="2017-07-02T00:00:00"/>
        <d v="2017-07-03T00:00:00"/>
        <d v="2017-07-07T00:00:00"/>
        <d v="2017-07-08T00:00:00"/>
        <d v="2017-07-09T00:00:00"/>
        <d v="2017-07-10T00:00:00"/>
        <d v="2017-07-13T00:00:00"/>
        <d v="2017-07-15T00:00:00"/>
        <d v="2017-07-16T00:00:00"/>
        <d v="2017-07-17T00:00:00"/>
        <d v="2017-07-19T00:00:00"/>
        <d v="2017-07-20T00:00:00"/>
        <d v="2017-07-21T00:00:00"/>
        <d v="2017-07-24T00:00:00"/>
        <d v="2017-07-29T00:00:00"/>
        <d v="2017-07-30T00:00:00"/>
        <d v="2017-08-01T00:00:00"/>
        <d v="2017-08-05T00:00:00"/>
        <d v="2017-08-06T00:00:00"/>
        <d v="2017-08-08T00:00:00"/>
        <d v="2017-08-09T00:00:00"/>
        <d v="2017-08-04T00:00:00"/>
        <d v="2017-08-11T00:00:00"/>
        <d v="2017-08-03T00:00:00"/>
        <d v="2017-08-13T00:00:00"/>
        <d v="2017-08-17T00:00:00"/>
        <d v="2017-08-18T00:00:00"/>
        <d v="2017-08-23T00:00:00"/>
        <d v="2017-08-27T00:00:00"/>
        <d v="2017-10-07T00:00:00"/>
        <d v="2017-08-28T00:00:00"/>
        <d v="2017-08-30T00:00:00"/>
        <d v="2017-09-01T00:00:00"/>
        <d v="2017-09-02T00:00:00"/>
        <d v="2017-09-04T00:00:00"/>
        <d v="2017-09-05T00:00:00"/>
        <d v="2017-09-06T00:00:00"/>
        <d v="2017-09-07T00:00:00"/>
        <d v="2017-09-08T00:00:00"/>
        <d v="2017-09-13T00:00:00"/>
        <d v="2017-09-09T00:00:00"/>
        <d v="2017-09-10T00:00:00"/>
        <d v="2017-09-11T00:00:00"/>
        <d v="2017-09-15T00:00:00"/>
        <d v="2017-09-16T00:00:00"/>
        <d v="2017-09-17T00:00:00"/>
        <d v="2017-09-20T00:00:00"/>
        <d v="2017-09-21T00:00:00"/>
        <d v="2017-09-22T00:00:00"/>
        <d v="2017-09-27T00:00:00"/>
        <d v="2017-09-28T00:00:00"/>
        <d v="2017-09-26T00:00:00"/>
        <d v="2017-09-29T00:00:00"/>
        <d v="2017-10-01T00:00:00"/>
        <d v="2017-10-03T00:00:00"/>
        <d v="2017-10-04T00:00:00"/>
        <d v="2017-10-05T00:00:00"/>
        <d v="2017-10-06T00:00:00"/>
        <d v="2017-10-08T00:00:00"/>
        <d v="2017-10-09T00:00:00"/>
        <d v="2017-10-10T00:00:00"/>
        <d v="2017-10-11T00:00:00"/>
        <d v="2017-10-12T00:00:00"/>
        <d v="2017-10-14T00:00:00"/>
        <d v="2017-10-15T00:00:00"/>
        <d v="2017-10-16T00:00:00"/>
        <d v="2017-10-17T00:00:00"/>
        <d v="2017-10-18T00:00:00"/>
        <d v="2017-10-19T00:00:00"/>
        <d v="2017-10-21T00:00:00"/>
        <d v="2017-10-22T00:00:00"/>
        <d v="2017-10-25T00:00:00"/>
        <d v="2017-10-27T00:00:00"/>
        <d v="2017-10-28T00:00:00"/>
        <d v="2017-10-29T00:00:00"/>
        <d v="2017-10-31T00:00:00"/>
        <d v="2017-11-01T00:00:00"/>
        <d v="2017-11-04T00:00:00"/>
        <d v="2017-11-05T00:00:00"/>
        <d v="2017-11-06T00:00:00"/>
        <d v="2017-11-07T00:00:00"/>
        <d v="2017-11-08T00:00:00"/>
        <d v="2017-11-09T00:00:00"/>
        <d v="2017-11-11T00:00:00"/>
        <d v="2017-11-13T00:00:00"/>
        <d v="2017-11-14T00:00:00"/>
        <d v="2017-11-19T00:00:00"/>
        <d v="2017-11-20T00:00:00"/>
        <d v="2017-11-23T00:00:00"/>
        <d v="2017-11-24T00:00:00"/>
        <d v="2017-11-25T00:00:00"/>
        <d v="2017-11-27T00:00:00"/>
        <d v="2017-11-28T00:00:00"/>
        <d v="2017-11-29T00:00:00"/>
        <d v="2017-11-30T00:00:00"/>
        <d v="2017-12-01T00:00:00"/>
        <d v="2017-12-04T00:00:00"/>
        <d v="2017-12-05T00:00:00"/>
        <d v="2017-12-06T00:00:00"/>
        <d v="2017-12-07T00:00:00"/>
        <d v="2017-12-08T00:00:00"/>
        <d v="2017-12-09T00:00:00"/>
        <d v="2017-12-12T00:00:00"/>
        <d v="2017-12-14T00:00:00"/>
        <d v="2017-12-13T00:00:00"/>
        <d v="2017-12-15T00:00:00"/>
        <d v="2017-12-16T00:00:00"/>
        <d v="2017-12-18T00:00:00"/>
        <d v="2017-12-19T00:00:00"/>
        <d v="2017-12-21T00:00:00"/>
        <d v="2017-12-22T00:00:00"/>
        <d v="2017-12-24T00:00:00"/>
        <d v="2017-12-26T00:00:00"/>
        <d v="2017-12-27T00:00:00"/>
        <d v="2017-12-28T00:00:00"/>
        <d v="2017-12-31T00:00:00"/>
      </sharedItems>
      <fieldGroup par="14" base="3">
        <rangePr groupBy="days" startDate="2017-01-01T00:00:00" endDate="2018-01-01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Time (24hr)" numFmtId="0">
      <sharedItems/>
    </cacheField>
    <cacheField name="1st Road Class &amp; No" numFmtId="0">
      <sharedItems/>
    </cacheField>
    <cacheField name="Road Surface" numFmtId="0">
      <sharedItems/>
    </cacheField>
    <cacheField name="Lighting Conditions" numFmtId="0">
      <sharedItems count="5">
        <s v="Darkness: street lights present and lit"/>
        <s v="Daylight:street lights present"/>
        <s v="Darkness: street lights present but unlit"/>
        <s v="Darkness: street lighting unknown"/>
        <s v="Darkness: no street lighting"/>
      </sharedItems>
    </cacheField>
    <cacheField name="Weather Conditions" numFmtId="0">
      <sharedItems count="8">
        <s v="Raining without high winds"/>
        <s v="Fine without high winds"/>
        <s v="Raining with high winds"/>
        <s v="Fog or mist - if hazard"/>
        <s v="Snowing without high winds"/>
        <s v="Snowing with high winds"/>
        <s v="Fine with high winds"/>
        <s v="Other"/>
      </sharedItems>
    </cacheField>
    <cacheField name="Type of Vehicle" numFmtId="0">
      <sharedItems count="13">
        <s v="Car"/>
        <s v="Motorcycle over 125cc and up to 500cc"/>
        <s v="Goods vehicle 3.5 tonnes mgw and under"/>
        <s v="Taxi/Private hire car"/>
        <s v="Motorcycle over 50cc and up to 125cc"/>
        <s v="Goods vehicle over 3.5 tonnes and under 7.5 tonnes mgw"/>
        <s v="Motorcycle 50cc and under"/>
        <s v="Minibus (8 – 16 passenger seats)"/>
        <s v="Motorcycle over 500cc"/>
        <s v="Bus or coach (17 or more passenger seats)"/>
        <s v="Pedal cycle"/>
        <s v="Goods vehicle 7.5 tonnes mgw and over"/>
        <s v="Motorcycle - Unknown CC"/>
      </sharedItems>
    </cacheField>
    <cacheField name="Casualty Class" numFmtId="0">
      <sharedItems count="3">
        <s v="Vehicle or pillion passenger"/>
        <s v="Pedestrian"/>
        <s v="Driver or rider"/>
      </sharedItems>
    </cacheField>
    <cacheField name="Casualty Severity" numFmtId="0">
      <sharedItems count="3">
        <s v="Serious"/>
        <s v="Slight"/>
        <s v="Fatal"/>
      </sharedItems>
    </cacheField>
    <cacheField name="Sex of Casualty" numFmtId="0">
      <sharedItems count="2">
        <s v="Female"/>
        <s v="Male"/>
      </sharedItems>
    </cacheField>
    <cacheField name="Age of Casualty" numFmtId="0">
      <sharedItems containsSemiMixedTypes="0" containsString="0" containsNumber="1" containsInteger="1" minValue="2" maxValue="93"/>
    </cacheField>
    <cacheField name="Months" numFmtId="0" databaseField="0">
      <fieldGroup base="3">
        <rangePr groupBy="months" startDate="2017-01-01T00:00:00" endDate="2018-01-01T00:00:00"/>
        <groupItems count="14">
          <s v="&lt;1/1/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1594014740"/>
    </ext>
  </extLst>
</pivotCacheDefinition>
</file>

<file path=xl/pivotCache/pivotCacheRecords1.xml><?xml version="1.0" encoding="utf-8"?>
<pivotCacheRecords xmlns="http://schemas.openxmlformats.org/spreadsheetml/2006/main" xmlns:r="http://schemas.openxmlformats.org/officeDocument/2006/relationships" count="336">
  <r>
    <s v="4111856"/>
    <n v="2"/>
    <x v="0"/>
    <x v="0"/>
    <s v="2120"/>
    <s v="U"/>
    <s v="Wet/Damp"/>
    <x v="0"/>
    <x v="0"/>
    <x v="0"/>
    <x v="0"/>
    <x v="0"/>
    <x v="0"/>
    <n v="16"/>
  </r>
  <r>
    <s v="4140822"/>
    <n v="2"/>
    <x v="0"/>
    <x v="1"/>
    <s v="1500"/>
    <s v="U"/>
    <s v="Dry"/>
    <x v="1"/>
    <x v="1"/>
    <x v="0"/>
    <x v="1"/>
    <x v="0"/>
    <x v="0"/>
    <n v="67"/>
  </r>
  <r>
    <s v="4150220"/>
    <n v="2"/>
    <x v="0"/>
    <x v="2"/>
    <s v="0732"/>
    <s v="A58"/>
    <s v="Wet/Damp"/>
    <x v="0"/>
    <x v="1"/>
    <x v="0"/>
    <x v="2"/>
    <x v="1"/>
    <x v="1"/>
    <n v="56"/>
  </r>
  <r>
    <s v="4150345"/>
    <n v="2"/>
    <x v="0"/>
    <x v="2"/>
    <s v="0930"/>
    <s v="A646"/>
    <s v="Wet/Damp"/>
    <x v="1"/>
    <x v="1"/>
    <x v="1"/>
    <x v="2"/>
    <x v="0"/>
    <x v="1"/>
    <n v="20"/>
  </r>
  <r>
    <s v="41E0364"/>
    <n v="2"/>
    <x v="0"/>
    <x v="3"/>
    <s v="0909"/>
    <s v="U"/>
    <s v="Frost/Ice"/>
    <x v="1"/>
    <x v="1"/>
    <x v="0"/>
    <x v="2"/>
    <x v="1"/>
    <x v="1"/>
    <n v="46"/>
  </r>
  <r>
    <s v="41F1023"/>
    <n v="1"/>
    <x v="0"/>
    <x v="4"/>
    <s v="1659"/>
    <s v="U"/>
    <s v="Wet/Damp"/>
    <x v="0"/>
    <x v="1"/>
    <x v="0"/>
    <x v="1"/>
    <x v="1"/>
    <x v="1"/>
    <n v="37"/>
  </r>
  <r>
    <s v="41G0457"/>
    <n v="1"/>
    <x v="0"/>
    <x v="5"/>
    <s v="1059"/>
    <s v="A646"/>
    <s v="Wet/Damp"/>
    <x v="1"/>
    <x v="1"/>
    <x v="0"/>
    <x v="1"/>
    <x v="1"/>
    <x v="0"/>
    <n v="25"/>
  </r>
  <r>
    <s v="41J1375"/>
    <n v="3"/>
    <x v="0"/>
    <x v="6"/>
    <s v="1849"/>
    <s v="B6138"/>
    <s v="Dry"/>
    <x v="0"/>
    <x v="1"/>
    <x v="0"/>
    <x v="2"/>
    <x v="1"/>
    <x v="0"/>
    <n v="50"/>
  </r>
  <r>
    <s v="41K0828"/>
    <n v="1"/>
    <x v="0"/>
    <x v="7"/>
    <s v="1408"/>
    <s v="U"/>
    <s v="Dry"/>
    <x v="1"/>
    <x v="1"/>
    <x v="0"/>
    <x v="1"/>
    <x v="1"/>
    <x v="0"/>
    <n v="64"/>
  </r>
  <r>
    <s v="41M0712"/>
    <n v="1"/>
    <x v="0"/>
    <x v="8"/>
    <s v="1325"/>
    <s v="A58"/>
    <s v="Wet/Damp"/>
    <x v="1"/>
    <x v="1"/>
    <x v="0"/>
    <x v="2"/>
    <x v="1"/>
    <x v="0"/>
    <n v="22"/>
  </r>
  <r>
    <s v="41O0519"/>
    <n v="2"/>
    <x v="0"/>
    <x v="9"/>
    <s v="1126"/>
    <s v="A629"/>
    <s v="Wet/Damp"/>
    <x v="1"/>
    <x v="0"/>
    <x v="0"/>
    <x v="0"/>
    <x v="1"/>
    <x v="0"/>
    <n v="21"/>
  </r>
  <r>
    <s v="41O1290"/>
    <n v="2"/>
    <x v="0"/>
    <x v="9"/>
    <s v="1830"/>
    <s v="A641"/>
    <s v="Dry"/>
    <x v="0"/>
    <x v="1"/>
    <x v="0"/>
    <x v="2"/>
    <x v="1"/>
    <x v="1"/>
    <n v="29"/>
  </r>
  <r>
    <s v="41P0637"/>
    <n v="2"/>
    <x v="0"/>
    <x v="10"/>
    <s v="1258"/>
    <s v="U"/>
    <s v="Frost/Ice"/>
    <x v="1"/>
    <x v="1"/>
    <x v="0"/>
    <x v="2"/>
    <x v="1"/>
    <x v="1"/>
    <n v="24"/>
  </r>
  <r>
    <s v="41Q0527"/>
    <n v="3"/>
    <x v="0"/>
    <x v="11"/>
    <s v="1133"/>
    <s v="A672"/>
    <s v="Wet/Damp"/>
    <x v="1"/>
    <x v="1"/>
    <x v="2"/>
    <x v="2"/>
    <x v="1"/>
    <x v="1"/>
    <n v="29"/>
  </r>
  <r>
    <s v="41Q0996"/>
    <n v="1"/>
    <x v="0"/>
    <x v="11"/>
    <s v="1546"/>
    <s v="A6033"/>
    <s v="Frost/Ice"/>
    <x v="1"/>
    <x v="1"/>
    <x v="0"/>
    <x v="1"/>
    <x v="1"/>
    <x v="1"/>
    <n v="5"/>
  </r>
  <r>
    <s v="41R0704"/>
    <n v="1"/>
    <x v="0"/>
    <x v="12"/>
    <s v="1335"/>
    <s v="U"/>
    <s v="Frost/Ice"/>
    <x v="1"/>
    <x v="1"/>
    <x v="2"/>
    <x v="1"/>
    <x v="1"/>
    <x v="0"/>
    <n v="14"/>
  </r>
  <r>
    <s v="41R1106"/>
    <n v="2"/>
    <x v="0"/>
    <x v="12"/>
    <s v="1405"/>
    <s v="U"/>
    <s v="Dry"/>
    <x v="1"/>
    <x v="1"/>
    <x v="0"/>
    <x v="2"/>
    <x v="1"/>
    <x v="0"/>
    <n v="33"/>
  </r>
  <r>
    <s v="41R1599"/>
    <n v="2"/>
    <x v="0"/>
    <x v="12"/>
    <s v="2233"/>
    <s v="U"/>
    <s v="Wet/Damp"/>
    <x v="0"/>
    <x v="0"/>
    <x v="0"/>
    <x v="2"/>
    <x v="1"/>
    <x v="1"/>
    <n v="28"/>
  </r>
  <r>
    <s v="41R1837"/>
    <n v="2"/>
    <x v="0"/>
    <x v="12"/>
    <s v="1835"/>
    <s v="U"/>
    <s v="Wet/Damp"/>
    <x v="0"/>
    <x v="1"/>
    <x v="0"/>
    <x v="2"/>
    <x v="1"/>
    <x v="1"/>
    <n v="18"/>
  </r>
  <r>
    <s v="41T1074"/>
    <n v="1"/>
    <x v="0"/>
    <x v="13"/>
    <s v="1430"/>
    <s v="U"/>
    <s v="Wet/Damp"/>
    <x v="1"/>
    <x v="2"/>
    <x v="0"/>
    <x v="1"/>
    <x v="1"/>
    <x v="0"/>
    <n v="27"/>
  </r>
  <r>
    <s v="41T1644"/>
    <n v="2"/>
    <x v="0"/>
    <x v="13"/>
    <s v="2230"/>
    <s v="U"/>
    <s v="Wet/Damp"/>
    <x v="0"/>
    <x v="3"/>
    <x v="0"/>
    <x v="2"/>
    <x v="1"/>
    <x v="0"/>
    <n v="60"/>
  </r>
  <r>
    <s v="41U0773"/>
    <n v="1"/>
    <x v="0"/>
    <x v="14"/>
    <s v="1444"/>
    <s v="U"/>
    <s v="Dry"/>
    <x v="1"/>
    <x v="1"/>
    <x v="3"/>
    <x v="1"/>
    <x v="1"/>
    <x v="1"/>
    <n v="67"/>
  </r>
  <r>
    <s v="41V0794"/>
    <n v="2"/>
    <x v="0"/>
    <x v="15"/>
    <s v="1435"/>
    <s v="A58"/>
    <s v="Wet/Damp"/>
    <x v="1"/>
    <x v="0"/>
    <x v="0"/>
    <x v="2"/>
    <x v="1"/>
    <x v="0"/>
    <n v="40"/>
  </r>
  <r>
    <s v="41V1319"/>
    <n v="2"/>
    <x v="0"/>
    <x v="15"/>
    <s v="1840"/>
    <s v="U"/>
    <s v="Wet/Damp"/>
    <x v="2"/>
    <x v="0"/>
    <x v="0"/>
    <x v="2"/>
    <x v="0"/>
    <x v="0"/>
    <n v="71"/>
  </r>
  <r>
    <s v="4210771"/>
    <n v="2"/>
    <x v="1"/>
    <x v="16"/>
    <s v="1400"/>
    <s v="A6139"/>
    <s v="Wet/Damp"/>
    <x v="1"/>
    <x v="1"/>
    <x v="0"/>
    <x v="2"/>
    <x v="1"/>
    <x v="0"/>
    <n v="48"/>
  </r>
  <r>
    <s v="4220437"/>
    <n v="2"/>
    <x v="1"/>
    <x v="17"/>
    <s v="1045"/>
    <s v="U"/>
    <s v="Wet/Damp"/>
    <x v="1"/>
    <x v="1"/>
    <x v="0"/>
    <x v="2"/>
    <x v="1"/>
    <x v="0"/>
    <n v="76"/>
  </r>
  <r>
    <s v="4221640"/>
    <n v="2"/>
    <x v="1"/>
    <x v="17"/>
    <s v="2200"/>
    <s v="A58"/>
    <s v="Dry"/>
    <x v="0"/>
    <x v="1"/>
    <x v="0"/>
    <x v="2"/>
    <x v="1"/>
    <x v="1"/>
    <n v="22"/>
  </r>
  <r>
    <s v="4231362"/>
    <n v="1"/>
    <x v="1"/>
    <x v="18"/>
    <s v="1806"/>
    <s v="A646"/>
    <s v="Dry"/>
    <x v="0"/>
    <x v="1"/>
    <x v="0"/>
    <x v="1"/>
    <x v="1"/>
    <x v="0"/>
    <n v="14"/>
  </r>
  <r>
    <s v="4240348"/>
    <n v="3"/>
    <x v="1"/>
    <x v="19"/>
    <s v="0612"/>
    <s v="A6033"/>
    <s v="Wet/Damp"/>
    <x v="0"/>
    <x v="1"/>
    <x v="0"/>
    <x v="2"/>
    <x v="0"/>
    <x v="1"/>
    <n v="26"/>
  </r>
  <r>
    <s v="4240820"/>
    <n v="2"/>
    <x v="1"/>
    <x v="19"/>
    <s v="1310"/>
    <s v="A644"/>
    <s v="Dry"/>
    <x v="1"/>
    <x v="1"/>
    <x v="2"/>
    <x v="2"/>
    <x v="1"/>
    <x v="0"/>
    <n v="65"/>
  </r>
  <r>
    <s v="4241388"/>
    <n v="1"/>
    <x v="1"/>
    <x v="19"/>
    <s v="1730"/>
    <s v="A646"/>
    <s v="Dry"/>
    <x v="0"/>
    <x v="1"/>
    <x v="0"/>
    <x v="1"/>
    <x v="1"/>
    <x v="1"/>
    <n v="11"/>
  </r>
  <r>
    <s v="4250713"/>
    <n v="2"/>
    <x v="1"/>
    <x v="20"/>
    <s v="1227"/>
    <s v="A62"/>
    <s v="Dry"/>
    <x v="1"/>
    <x v="1"/>
    <x v="0"/>
    <x v="2"/>
    <x v="1"/>
    <x v="1"/>
    <n v="51"/>
  </r>
  <r>
    <s v="4270334"/>
    <n v="1"/>
    <x v="1"/>
    <x v="21"/>
    <s v="0921"/>
    <s v="U"/>
    <s v="Dry"/>
    <x v="1"/>
    <x v="1"/>
    <x v="0"/>
    <x v="2"/>
    <x v="1"/>
    <x v="1"/>
    <n v="67"/>
  </r>
  <r>
    <s v="4270824"/>
    <n v="2"/>
    <x v="1"/>
    <x v="21"/>
    <s v="1423"/>
    <s v="B6114"/>
    <s v="Dry"/>
    <x v="1"/>
    <x v="1"/>
    <x v="0"/>
    <x v="2"/>
    <x v="1"/>
    <x v="1"/>
    <n v="28"/>
  </r>
  <r>
    <s v="4271002"/>
    <n v="2"/>
    <x v="1"/>
    <x v="21"/>
    <s v="1546"/>
    <s v="A6319"/>
    <s v="Dry"/>
    <x v="1"/>
    <x v="1"/>
    <x v="0"/>
    <x v="2"/>
    <x v="1"/>
    <x v="1"/>
    <n v="34"/>
  </r>
  <r>
    <s v="4271424"/>
    <n v="1"/>
    <x v="1"/>
    <x v="22"/>
    <s v="1900"/>
    <s v="U"/>
    <s v="Wet/Damp"/>
    <x v="0"/>
    <x v="1"/>
    <x v="0"/>
    <x v="1"/>
    <x v="1"/>
    <x v="0"/>
    <n v="14"/>
  </r>
  <r>
    <s v="4280278"/>
    <n v="1"/>
    <x v="1"/>
    <x v="23"/>
    <s v="0833"/>
    <s v="U"/>
    <s v="Dry"/>
    <x v="1"/>
    <x v="1"/>
    <x v="0"/>
    <x v="1"/>
    <x v="1"/>
    <x v="0"/>
    <n v="13"/>
  </r>
  <r>
    <s v="4280857"/>
    <n v="1"/>
    <x v="1"/>
    <x v="23"/>
    <s v="1430"/>
    <s v="A629"/>
    <s v="Wet/Damp"/>
    <x v="1"/>
    <x v="1"/>
    <x v="0"/>
    <x v="1"/>
    <x v="0"/>
    <x v="0"/>
    <n v="76"/>
  </r>
  <r>
    <s v="4281236"/>
    <n v="1"/>
    <x v="1"/>
    <x v="23"/>
    <s v="1730"/>
    <s v="U"/>
    <s v="Dry"/>
    <x v="3"/>
    <x v="1"/>
    <x v="4"/>
    <x v="1"/>
    <x v="1"/>
    <x v="0"/>
    <n v="45"/>
  </r>
  <r>
    <s v="4281343"/>
    <n v="2"/>
    <x v="1"/>
    <x v="23"/>
    <s v="1830"/>
    <s v="U"/>
    <s v="Dry"/>
    <x v="0"/>
    <x v="1"/>
    <x v="0"/>
    <x v="2"/>
    <x v="1"/>
    <x v="0"/>
    <n v="30"/>
  </r>
  <r>
    <s v="42B0281"/>
    <n v="4"/>
    <x v="1"/>
    <x v="24"/>
    <s v="0605"/>
    <s v="B6112"/>
    <s v="Snow"/>
    <x v="0"/>
    <x v="4"/>
    <x v="0"/>
    <x v="2"/>
    <x v="1"/>
    <x v="1"/>
    <n v="35"/>
  </r>
  <r>
    <s v="42C0786"/>
    <n v="3"/>
    <x v="1"/>
    <x v="25"/>
    <s v="1338"/>
    <s v="M62"/>
    <s v="Wet/Damp"/>
    <x v="1"/>
    <x v="5"/>
    <x v="0"/>
    <x v="2"/>
    <x v="1"/>
    <x v="1"/>
    <n v="57"/>
  </r>
  <r>
    <s v="42C0952"/>
    <n v="3"/>
    <x v="1"/>
    <x v="25"/>
    <s v="1450"/>
    <s v="A644"/>
    <s v="Wet/Damp"/>
    <x v="1"/>
    <x v="4"/>
    <x v="0"/>
    <x v="2"/>
    <x v="1"/>
    <x v="1"/>
    <n v="26"/>
  </r>
  <r>
    <s v="42D1839"/>
    <n v="2"/>
    <x v="1"/>
    <x v="26"/>
    <s v="2243"/>
    <s v="A58"/>
    <s v="Dry"/>
    <x v="0"/>
    <x v="1"/>
    <x v="0"/>
    <x v="2"/>
    <x v="1"/>
    <x v="1"/>
    <n v="24"/>
  </r>
  <r>
    <s v="42F0694"/>
    <n v="2"/>
    <x v="1"/>
    <x v="27"/>
    <s v="1225"/>
    <s v="A646"/>
    <s v="Dry"/>
    <x v="1"/>
    <x v="1"/>
    <x v="0"/>
    <x v="2"/>
    <x v="0"/>
    <x v="1"/>
    <n v="68"/>
  </r>
  <r>
    <s v="42F0909"/>
    <n v="2"/>
    <x v="1"/>
    <x v="27"/>
    <s v="1430"/>
    <s v="A646"/>
    <s v="Dry"/>
    <x v="1"/>
    <x v="1"/>
    <x v="0"/>
    <x v="2"/>
    <x v="1"/>
    <x v="0"/>
    <n v="53"/>
  </r>
  <r>
    <s v="42F1407"/>
    <n v="1"/>
    <x v="1"/>
    <x v="27"/>
    <s v="1854"/>
    <s v="U"/>
    <s v="Wet/Damp"/>
    <x v="0"/>
    <x v="1"/>
    <x v="0"/>
    <x v="1"/>
    <x v="1"/>
    <x v="0"/>
    <n v="11"/>
  </r>
  <r>
    <s v="42I0988"/>
    <n v="2"/>
    <x v="1"/>
    <x v="28"/>
    <s v="1440"/>
    <s v="U"/>
    <s v="Dry"/>
    <x v="1"/>
    <x v="1"/>
    <x v="0"/>
    <x v="2"/>
    <x v="1"/>
    <x v="1"/>
    <n v="25"/>
  </r>
  <r>
    <s v="42I1712"/>
    <n v="1"/>
    <x v="1"/>
    <x v="28"/>
    <s v="2330"/>
    <s v="U"/>
    <s v="Wet/Damp"/>
    <x v="4"/>
    <x v="1"/>
    <x v="3"/>
    <x v="1"/>
    <x v="0"/>
    <x v="0"/>
    <n v="39"/>
  </r>
  <r>
    <s v="42J0011"/>
    <n v="1"/>
    <x v="1"/>
    <x v="29"/>
    <s v="0005"/>
    <s v="A646"/>
    <s v="Wet/Damp"/>
    <x v="0"/>
    <x v="0"/>
    <x v="0"/>
    <x v="2"/>
    <x v="1"/>
    <x v="1"/>
    <n v="19"/>
  </r>
  <r>
    <s v="42K0743"/>
    <n v="3"/>
    <x v="1"/>
    <x v="30"/>
    <s v="1212"/>
    <s v="A644"/>
    <s v="Wet/Damp"/>
    <x v="1"/>
    <x v="0"/>
    <x v="0"/>
    <x v="2"/>
    <x v="1"/>
    <x v="0"/>
    <n v="74"/>
  </r>
  <r>
    <s v="42L0256"/>
    <n v="2"/>
    <x v="1"/>
    <x v="31"/>
    <s v="0700"/>
    <s v="B6114"/>
    <s v="Dry"/>
    <x v="3"/>
    <x v="1"/>
    <x v="0"/>
    <x v="0"/>
    <x v="1"/>
    <x v="1"/>
    <n v="21"/>
  </r>
  <r>
    <s v="42M1521"/>
    <n v="1"/>
    <x v="1"/>
    <x v="32"/>
    <s v="1939"/>
    <s v="A681"/>
    <s v="Wet/Damp"/>
    <x v="4"/>
    <x v="0"/>
    <x v="4"/>
    <x v="2"/>
    <x v="0"/>
    <x v="1"/>
    <n v="30"/>
  </r>
  <r>
    <s v="42O1331"/>
    <n v="1"/>
    <x v="1"/>
    <x v="33"/>
    <s v="1200"/>
    <s v="U"/>
    <s v="Dry"/>
    <x v="1"/>
    <x v="6"/>
    <x v="0"/>
    <x v="1"/>
    <x v="1"/>
    <x v="0"/>
    <n v="59"/>
  </r>
  <r>
    <s v="42O1888"/>
    <n v="1"/>
    <x v="1"/>
    <x v="33"/>
    <s v="2227"/>
    <s v="B6113"/>
    <s v="Dry"/>
    <x v="0"/>
    <x v="1"/>
    <x v="0"/>
    <x v="0"/>
    <x v="1"/>
    <x v="0"/>
    <n v="17"/>
  </r>
  <r>
    <s v="42S0294"/>
    <n v="4"/>
    <x v="1"/>
    <x v="34"/>
    <s v="0847"/>
    <s v="M62"/>
    <s v="Wet/Damp"/>
    <x v="1"/>
    <x v="1"/>
    <x v="0"/>
    <x v="2"/>
    <x v="0"/>
    <x v="1"/>
    <n v="35"/>
  </r>
  <r>
    <s v="4341635"/>
    <n v="2"/>
    <x v="2"/>
    <x v="35"/>
    <s v="1500"/>
    <s v="U"/>
    <s v="Dry"/>
    <x v="1"/>
    <x v="1"/>
    <x v="0"/>
    <x v="2"/>
    <x v="1"/>
    <x v="1"/>
    <n v="46"/>
  </r>
  <r>
    <s v="4370295"/>
    <n v="2"/>
    <x v="2"/>
    <x v="36"/>
    <s v="0823"/>
    <s v="A644"/>
    <s v="Dry"/>
    <x v="1"/>
    <x v="1"/>
    <x v="0"/>
    <x v="2"/>
    <x v="1"/>
    <x v="1"/>
    <n v="18"/>
  </r>
  <r>
    <s v="43A0392"/>
    <n v="2"/>
    <x v="3"/>
    <x v="37"/>
    <s v="0940"/>
    <s v="U"/>
    <s v="Wet/Damp"/>
    <x v="1"/>
    <x v="1"/>
    <x v="0"/>
    <x v="0"/>
    <x v="1"/>
    <x v="0"/>
    <n v="48"/>
  </r>
  <r>
    <s v="43G0238"/>
    <n v="3"/>
    <x v="2"/>
    <x v="38"/>
    <s v="0743"/>
    <s v="A644"/>
    <s v="Dry"/>
    <x v="1"/>
    <x v="1"/>
    <x v="0"/>
    <x v="0"/>
    <x v="1"/>
    <x v="1"/>
    <n v="8"/>
  </r>
  <r>
    <s v="43G1614"/>
    <n v="2"/>
    <x v="2"/>
    <x v="38"/>
    <s v="1415"/>
    <s v="A58"/>
    <s v="Dry"/>
    <x v="1"/>
    <x v="1"/>
    <x v="0"/>
    <x v="2"/>
    <x v="1"/>
    <x v="1"/>
    <n v="53"/>
  </r>
  <r>
    <s v="43H1118"/>
    <n v="1"/>
    <x v="2"/>
    <x v="39"/>
    <s v="1503"/>
    <s v="U"/>
    <s v="Wet/Damp"/>
    <x v="1"/>
    <x v="0"/>
    <x v="0"/>
    <x v="1"/>
    <x v="1"/>
    <x v="0"/>
    <n v="50"/>
  </r>
  <r>
    <s v="43H1176"/>
    <n v="1"/>
    <x v="2"/>
    <x v="39"/>
    <s v="1605"/>
    <s v="A58"/>
    <s v="Dry"/>
    <x v="1"/>
    <x v="1"/>
    <x v="5"/>
    <x v="1"/>
    <x v="1"/>
    <x v="0"/>
    <n v="45"/>
  </r>
  <r>
    <s v="43H1440"/>
    <n v="2"/>
    <x v="2"/>
    <x v="39"/>
    <s v="1315"/>
    <s v="M62"/>
    <s v="Dry"/>
    <x v="1"/>
    <x v="6"/>
    <x v="0"/>
    <x v="2"/>
    <x v="1"/>
    <x v="0"/>
    <n v="43"/>
  </r>
  <r>
    <s v="43I1037"/>
    <n v="2"/>
    <x v="2"/>
    <x v="40"/>
    <s v="1508"/>
    <s v="U"/>
    <s v="Dry"/>
    <x v="1"/>
    <x v="1"/>
    <x v="0"/>
    <x v="2"/>
    <x v="1"/>
    <x v="1"/>
    <n v="22"/>
  </r>
  <r>
    <s v="43K0190"/>
    <n v="2"/>
    <x v="2"/>
    <x v="41"/>
    <s v="0700"/>
    <s v="M62"/>
    <s v="Wet/Damp"/>
    <x v="3"/>
    <x v="2"/>
    <x v="0"/>
    <x v="2"/>
    <x v="1"/>
    <x v="0"/>
    <n v="21"/>
  </r>
  <r>
    <s v="43K1466"/>
    <n v="2"/>
    <x v="2"/>
    <x v="41"/>
    <s v="1550"/>
    <s v="A646"/>
    <s v="Dry"/>
    <x v="1"/>
    <x v="1"/>
    <x v="0"/>
    <x v="2"/>
    <x v="1"/>
    <x v="1"/>
    <n v="57"/>
  </r>
  <r>
    <s v="43L0705"/>
    <n v="1"/>
    <x v="2"/>
    <x v="42"/>
    <s v="1231"/>
    <s v="A629"/>
    <s v="Dry"/>
    <x v="1"/>
    <x v="1"/>
    <x v="0"/>
    <x v="1"/>
    <x v="1"/>
    <x v="0"/>
    <n v="83"/>
  </r>
  <r>
    <s v="43L1108"/>
    <n v="1"/>
    <x v="2"/>
    <x v="42"/>
    <s v="1552"/>
    <s v="A629"/>
    <s v="Wet/Damp"/>
    <x v="1"/>
    <x v="1"/>
    <x v="0"/>
    <x v="0"/>
    <x v="1"/>
    <x v="1"/>
    <n v="19"/>
  </r>
  <r>
    <s v="43M0474"/>
    <n v="1"/>
    <x v="2"/>
    <x v="43"/>
    <s v="0800"/>
    <s v="U"/>
    <s v="Wet/Damp"/>
    <x v="1"/>
    <x v="0"/>
    <x v="0"/>
    <x v="1"/>
    <x v="1"/>
    <x v="0"/>
    <n v="13"/>
  </r>
  <r>
    <s v="43N0355"/>
    <n v="2"/>
    <x v="2"/>
    <x v="44"/>
    <s v="0900"/>
    <s v="A644"/>
    <s v="Dry"/>
    <x v="1"/>
    <x v="1"/>
    <x v="0"/>
    <x v="2"/>
    <x v="1"/>
    <x v="1"/>
    <n v="46"/>
  </r>
  <r>
    <s v="43P1503"/>
    <n v="2"/>
    <x v="2"/>
    <x v="45"/>
    <s v="1855"/>
    <s v="A629"/>
    <s v="Frost/Ice"/>
    <x v="0"/>
    <x v="1"/>
    <x v="0"/>
    <x v="0"/>
    <x v="1"/>
    <x v="1"/>
    <n v="8"/>
  </r>
  <r>
    <s v="43Q0788"/>
    <n v="2"/>
    <x v="2"/>
    <x v="46"/>
    <s v="1353"/>
    <s v="U"/>
    <s v="Dry"/>
    <x v="1"/>
    <x v="1"/>
    <x v="6"/>
    <x v="2"/>
    <x v="0"/>
    <x v="1"/>
    <n v="32"/>
  </r>
  <r>
    <s v="43T0484"/>
    <n v="2"/>
    <x v="2"/>
    <x v="47"/>
    <s v="0805"/>
    <s v="M62"/>
    <s v="Frost/Ice"/>
    <x v="1"/>
    <x v="1"/>
    <x v="0"/>
    <x v="2"/>
    <x v="1"/>
    <x v="1"/>
    <n v="25"/>
  </r>
  <r>
    <s v="43U0173"/>
    <n v="2"/>
    <x v="2"/>
    <x v="48"/>
    <s v="0444"/>
    <s v="A641"/>
    <s v="Wet/Damp"/>
    <x v="0"/>
    <x v="1"/>
    <x v="2"/>
    <x v="2"/>
    <x v="1"/>
    <x v="1"/>
    <n v="29"/>
  </r>
  <r>
    <s v="4411435"/>
    <n v="1"/>
    <x v="4"/>
    <x v="49"/>
    <s v="1820"/>
    <s v="U"/>
    <s v="Frost/Ice"/>
    <x v="3"/>
    <x v="1"/>
    <x v="0"/>
    <x v="1"/>
    <x v="1"/>
    <x v="1"/>
    <n v="6"/>
  </r>
  <r>
    <s v="4430811"/>
    <n v="3"/>
    <x v="4"/>
    <x v="50"/>
    <s v="1315"/>
    <s v="A646"/>
    <s v="Frost/Ice"/>
    <x v="1"/>
    <x v="1"/>
    <x v="0"/>
    <x v="2"/>
    <x v="0"/>
    <x v="0"/>
    <n v="48"/>
  </r>
  <r>
    <s v="4441341"/>
    <n v="1"/>
    <x v="4"/>
    <x v="51"/>
    <s v="0840"/>
    <s v="U"/>
    <s v="Frost/Ice"/>
    <x v="1"/>
    <x v="1"/>
    <x v="0"/>
    <x v="1"/>
    <x v="1"/>
    <x v="1"/>
    <n v="9"/>
  </r>
  <r>
    <s v="4451585"/>
    <n v="2"/>
    <x v="4"/>
    <x v="52"/>
    <s v="1913"/>
    <s v="A672"/>
    <s v="Frost/Ice"/>
    <x v="3"/>
    <x v="1"/>
    <x v="0"/>
    <x v="2"/>
    <x v="1"/>
    <x v="1"/>
    <n v="34"/>
  </r>
  <r>
    <s v="4470031"/>
    <n v="1"/>
    <x v="4"/>
    <x v="53"/>
    <s v="0022"/>
    <s v="M62"/>
    <s v="Frost/Ice"/>
    <x v="0"/>
    <x v="1"/>
    <x v="7"/>
    <x v="2"/>
    <x v="1"/>
    <x v="1"/>
    <n v="52"/>
  </r>
  <r>
    <s v="4470817"/>
    <n v="1"/>
    <x v="4"/>
    <x v="53"/>
    <s v="1317"/>
    <s v="U"/>
    <s v="Frost/Ice"/>
    <x v="1"/>
    <x v="1"/>
    <x v="0"/>
    <x v="0"/>
    <x v="1"/>
    <x v="0"/>
    <n v="9"/>
  </r>
  <r>
    <s v="4471768"/>
    <n v="2"/>
    <x v="4"/>
    <x v="53"/>
    <s v="0000"/>
    <s v="B6113"/>
    <s v="Frost/Ice"/>
    <x v="0"/>
    <x v="1"/>
    <x v="0"/>
    <x v="2"/>
    <x v="1"/>
    <x v="1"/>
    <n v="68"/>
  </r>
  <r>
    <s v="4480043"/>
    <n v="1"/>
    <x v="4"/>
    <x v="54"/>
    <s v="0026"/>
    <s v="U"/>
    <s v="Frost/Ice"/>
    <x v="0"/>
    <x v="1"/>
    <x v="0"/>
    <x v="2"/>
    <x v="0"/>
    <x v="1"/>
    <n v="26"/>
  </r>
  <r>
    <s v="4480848"/>
    <n v="1"/>
    <x v="4"/>
    <x v="54"/>
    <s v="1320"/>
    <s v="A641"/>
    <s v="Frost/Ice"/>
    <x v="1"/>
    <x v="1"/>
    <x v="8"/>
    <x v="2"/>
    <x v="1"/>
    <x v="0"/>
    <n v="35"/>
  </r>
  <r>
    <s v="4492016"/>
    <n v="2"/>
    <x v="4"/>
    <x v="55"/>
    <s v="2142"/>
    <s v="U"/>
    <s v="Frost/Ice"/>
    <x v="0"/>
    <x v="1"/>
    <x v="0"/>
    <x v="2"/>
    <x v="1"/>
    <x v="1"/>
    <n v="18"/>
  </r>
  <r>
    <s v="44B0514"/>
    <n v="2"/>
    <x v="2"/>
    <x v="56"/>
    <s v="1130"/>
    <s v="A641"/>
    <s v="Frost/Ice"/>
    <x v="1"/>
    <x v="1"/>
    <x v="0"/>
    <x v="0"/>
    <x v="1"/>
    <x v="0"/>
    <n v="63"/>
  </r>
  <r>
    <s v="44B0837"/>
    <n v="2"/>
    <x v="4"/>
    <x v="57"/>
    <s v="1356"/>
    <s v="U"/>
    <s v="Frost/Ice"/>
    <x v="1"/>
    <x v="1"/>
    <x v="0"/>
    <x v="2"/>
    <x v="1"/>
    <x v="1"/>
    <n v="45"/>
  </r>
  <r>
    <s v="44B1237"/>
    <n v="1"/>
    <x v="4"/>
    <x v="57"/>
    <s v="1610"/>
    <s v="U"/>
    <s v="Frost/Ice"/>
    <x v="1"/>
    <x v="1"/>
    <x v="9"/>
    <x v="1"/>
    <x v="1"/>
    <x v="1"/>
    <n v="23"/>
  </r>
  <r>
    <s v="44B1351"/>
    <n v="3"/>
    <x v="4"/>
    <x v="57"/>
    <s v="1535"/>
    <s v="M62"/>
    <s v="Frost/Ice"/>
    <x v="1"/>
    <x v="1"/>
    <x v="2"/>
    <x v="2"/>
    <x v="1"/>
    <x v="1"/>
    <n v="29"/>
  </r>
  <r>
    <s v="44D1103"/>
    <n v="1"/>
    <x v="4"/>
    <x v="58"/>
    <s v="1614"/>
    <s v="U"/>
    <s v="Frost/Ice"/>
    <x v="1"/>
    <x v="1"/>
    <x v="0"/>
    <x v="1"/>
    <x v="1"/>
    <x v="1"/>
    <n v="47"/>
  </r>
  <r>
    <s v="44D1726"/>
    <n v="2"/>
    <x v="4"/>
    <x v="58"/>
    <s v="2125"/>
    <s v="U"/>
    <s v="Frost/Ice"/>
    <x v="0"/>
    <x v="1"/>
    <x v="0"/>
    <x v="2"/>
    <x v="1"/>
    <x v="1"/>
    <n v="42"/>
  </r>
  <r>
    <s v="44M0740"/>
    <n v="1"/>
    <x v="4"/>
    <x v="59"/>
    <s v="1325"/>
    <s v="U"/>
    <s v="Frost/Ice"/>
    <x v="1"/>
    <x v="1"/>
    <x v="0"/>
    <x v="1"/>
    <x v="1"/>
    <x v="0"/>
    <n v="46"/>
  </r>
  <r>
    <s v="44N0736"/>
    <n v="1"/>
    <x v="4"/>
    <x v="60"/>
    <s v="1232"/>
    <s v="M62"/>
    <s v="Frost/Ice"/>
    <x v="1"/>
    <x v="1"/>
    <x v="0"/>
    <x v="2"/>
    <x v="0"/>
    <x v="0"/>
    <n v="58"/>
  </r>
  <r>
    <s v="44N1429"/>
    <n v="2"/>
    <x v="4"/>
    <x v="60"/>
    <s v="1835"/>
    <s v="U"/>
    <s v="Frost/Ice"/>
    <x v="3"/>
    <x v="1"/>
    <x v="0"/>
    <x v="2"/>
    <x v="1"/>
    <x v="1"/>
    <n v="5"/>
  </r>
  <r>
    <s v="44P1298"/>
    <n v="2"/>
    <x v="4"/>
    <x v="61"/>
    <s v="1700"/>
    <s v="U"/>
    <s v="Wet/Damp"/>
    <x v="3"/>
    <x v="1"/>
    <x v="0"/>
    <x v="2"/>
    <x v="1"/>
    <x v="1"/>
    <n v="29"/>
  </r>
  <r>
    <s v="44P1322"/>
    <n v="3"/>
    <x v="4"/>
    <x v="61"/>
    <s v="1755"/>
    <s v="M62"/>
    <s v="Dry"/>
    <x v="3"/>
    <x v="1"/>
    <x v="2"/>
    <x v="2"/>
    <x v="1"/>
    <x v="0"/>
    <n v="29"/>
  </r>
  <r>
    <s v="44P1334"/>
    <n v="2"/>
    <x v="4"/>
    <x v="61"/>
    <s v="1705"/>
    <s v="U"/>
    <s v="Wet/Damp"/>
    <x v="3"/>
    <x v="0"/>
    <x v="3"/>
    <x v="0"/>
    <x v="1"/>
    <x v="0"/>
    <n v="17"/>
  </r>
  <r>
    <s v="44Q0208"/>
    <n v="2"/>
    <x v="4"/>
    <x v="62"/>
    <s v="0605"/>
    <s v="U"/>
    <s v="Dry"/>
    <x v="3"/>
    <x v="1"/>
    <x v="10"/>
    <x v="2"/>
    <x v="1"/>
    <x v="1"/>
    <n v="25"/>
  </r>
  <r>
    <s v="44R0228"/>
    <n v="2"/>
    <x v="4"/>
    <x v="63"/>
    <s v="0734"/>
    <s v="A629(M)"/>
    <s v="Wet/Damp"/>
    <x v="1"/>
    <x v="1"/>
    <x v="0"/>
    <x v="2"/>
    <x v="1"/>
    <x v="1"/>
    <n v="33"/>
  </r>
  <r>
    <s v="44R1259"/>
    <n v="2"/>
    <x v="4"/>
    <x v="63"/>
    <s v="1720"/>
    <s v="U"/>
    <s v="Frost/Ice"/>
    <x v="3"/>
    <x v="1"/>
    <x v="0"/>
    <x v="2"/>
    <x v="1"/>
    <x v="1"/>
    <n v="23"/>
  </r>
  <r>
    <s v="44S0381"/>
    <n v="1"/>
    <x v="4"/>
    <x v="64"/>
    <s v="0943"/>
    <s v="M62"/>
    <s v="Frost/Ice"/>
    <x v="1"/>
    <x v="1"/>
    <x v="0"/>
    <x v="2"/>
    <x v="1"/>
    <x v="1"/>
    <n v="59"/>
  </r>
  <r>
    <s v="44S1117"/>
    <n v="2"/>
    <x v="4"/>
    <x v="64"/>
    <s v="1600"/>
    <s v="A58"/>
    <s v="Frost/Ice"/>
    <x v="1"/>
    <x v="1"/>
    <x v="0"/>
    <x v="2"/>
    <x v="1"/>
    <x v="1"/>
    <n v="39"/>
  </r>
  <r>
    <s v="44T0937"/>
    <n v="2"/>
    <x v="4"/>
    <x v="64"/>
    <s v="1446"/>
    <s v="U"/>
    <s v="Frost/Ice"/>
    <x v="1"/>
    <x v="1"/>
    <x v="0"/>
    <x v="2"/>
    <x v="1"/>
    <x v="0"/>
    <n v="20"/>
  </r>
  <r>
    <s v="4511074"/>
    <n v="1"/>
    <x v="5"/>
    <x v="65"/>
    <s v="1454"/>
    <s v="U"/>
    <s v="Frost/Ice"/>
    <x v="1"/>
    <x v="1"/>
    <x v="0"/>
    <x v="1"/>
    <x v="0"/>
    <x v="0"/>
    <n v="12"/>
  </r>
  <r>
    <s v="4561852"/>
    <n v="2"/>
    <x v="5"/>
    <x v="66"/>
    <s v="1949"/>
    <s v="U"/>
    <s v="Frost/Ice"/>
    <x v="3"/>
    <x v="1"/>
    <x v="10"/>
    <x v="2"/>
    <x v="1"/>
    <x v="1"/>
    <n v="14"/>
  </r>
  <r>
    <s v="4591073"/>
    <n v="2"/>
    <x v="5"/>
    <x v="67"/>
    <s v="1540"/>
    <s v="U"/>
    <s v="Frost/Ice"/>
    <x v="1"/>
    <x v="1"/>
    <x v="4"/>
    <x v="2"/>
    <x v="1"/>
    <x v="1"/>
    <n v="18"/>
  </r>
  <r>
    <s v="45A1355"/>
    <n v="2"/>
    <x v="5"/>
    <x v="67"/>
    <s v="1740"/>
    <s v="A643"/>
    <s v="Frost/Ice"/>
    <x v="3"/>
    <x v="1"/>
    <x v="10"/>
    <x v="2"/>
    <x v="0"/>
    <x v="1"/>
    <n v="21"/>
  </r>
  <r>
    <s v="45C0356"/>
    <n v="3"/>
    <x v="5"/>
    <x v="68"/>
    <s v="0900"/>
    <s v="A629"/>
    <s v="Frost/Ice"/>
    <x v="1"/>
    <x v="1"/>
    <x v="3"/>
    <x v="2"/>
    <x v="1"/>
    <x v="0"/>
    <n v="25"/>
  </r>
  <r>
    <s v="45C1230"/>
    <n v="1"/>
    <x v="5"/>
    <x v="68"/>
    <s v="1515"/>
    <s v="A629"/>
    <s v="Wet/Damp"/>
    <x v="1"/>
    <x v="1"/>
    <x v="0"/>
    <x v="1"/>
    <x v="1"/>
    <x v="0"/>
    <n v="33"/>
  </r>
  <r>
    <s v="45D1487"/>
    <n v="2"/>
    <x v="5"/>
    <x v="69"/>
    <s v="1701"/>
    <s v="U"/>
    <s v="Dry"/>
    <x v="3"/>
    <x v="1"/>
    <x v="0"/>
    <x v="2"/>
    <x v="0"/>
    <x v="1"/>
    <n v="17"/>
  </r>
  <r>
    <s v="45K0563"/>
    <n v="2"/>
    <x v="5"/>
    <x v="70"/>
    <s v="0932"/>
    <s v="A641"/>
    <s v="Frost/Ice"/>
    <x v="1"/>
    <x v="1"/>
    <x v="0"/>
    <x v="2"/>
    <x v="1"/>
    <x v="1"/>
    <n v="78"/>
  </r>
  <r>
    <s v="45M1764"/>
    <n v="1"/>
    <x v="5"/>
    <x v="71"/>
    <s v="1930"/>
    <s v="U"/>
    <s v="Frost/Ice"/>
    <x v="3"/>
    <x v="1"/>
    <x v="0"/>
    <x v="1"/>
    <x v="0"/>
    <x v="1"/>
    <n v="2"/>
  </r>
  <r>
    <s v="45O0315"/>
    <n v="2"/>
    <x v="5"/>
    <x v="72"/>
    <s v="0735"/>
    <s v="A58"/>
    <s v="Frost/Ice"/>
    <x v="1"/>
    <x v="1"/>
    <x v="0"/>
    <x v="2"/>
    <x v="1"/>
    <x v="1"/>
    <n v="44"/>
  </r>
  <r>
    <s v="45O0986"/>
    <n v="1"/>
    <x v="5"/>
    <x v="73"/>
    <s v="1230"/>
    <s v="U"/>
    <s v="Frost/Ice"/>
    <x v="1"/>
    <x v="1"/>
    <x v="0"/>
    <x v="1"/>
    <x v="1"/>
    <x v="0"/>
    <n v="29"/>
  </r>
  <r>
    <s v="45O1644"/>
    <n v="2"/>
    <x v="5"/>
    <x v="72"/>
    <s v="1933"/>
    <s v="U"/>
    <s v="Frost/Ice"/>
    <x v="3"/>
    <x v="1"/>
    <x v="0"/>
    <x v="2"/>
    <x v="1"/>
    <x v="1"/>
    <n v="22"/>
  </r>
  <r>
    <s v="45P0243"/>
    <n v="2"/>
    <x v="5"/>
    <x v="74"/>
    <s v="0640"/>
    <s v="A58"/>
    <s v="Frost/Ice"/>
    <x v="3"/>
    <x v="1"/>
    <x v="0"/>
    <x v="2"/>
    <x v="0"/>
    <x v="1"/>
    <n v="40"/>
  </r>
  <r>
    <s v="45P0887"/>
    <n v="2"/>
    <x v="5"/>
    <x v="75"/>
    <s v="1515"/>
    <s v="U"/>
    <s v="Frost/Ice"/>
    <x v="1"/>
    <x v="1"/>
    <x v="0"/>
    <x v="2"/>
    <x v="1"/>
    <x v="1"/>
    <n v="23"/>
  </r>
  <r>
    <s v="45P1441"/>
    <n v="1"/>
    <x v="5"/>
    <x v="71"/>
    <s v="1230"/>
    <s v="U"/>
    <s v="Frost/Ice"/>
    <x v="1"/>
    <x v="1"/>
    <x v="0"/>
    <x v="1"/>
    <x v="1"/>
    <x v="1"/>
    <n v="75"/>
  </r>
  <r>
    <s v="45S0413"/>
    <n v="1"/>
    <x v="5"/>
    <x v="76"/>
    <s v="0700"/>
    <s v="U"/>
    <s v="Frost/Ice"/>
    <x v="3"/>
    <x v="1"/>
    <x v="0"/>
    <x v="0"/>
    <x v="1"/>
    <x v="1"/>
    <n v="36"/>
  </r>
  <r>
    <s v="45U1498"/>
    <n v="2"/>
    <x v="5"/>
    <x v="77"/>
    <s v="1809"/>
    <s v="B6112"/>
    <s v="Frost/Ice"/>
    <x v="3"/>
    <x v="1"/>
    <x v="0"/>
    <x v="2"/>
    <x v="1"/>
    <x v="1"/>
    <n v="58"/>
  </r>
  <r>
    <s v="45V1655"/>
    <n v="2"/>
    <x v="5"/>
    <x v="78"/>
    <s v="1933"/>
    <s v="U"/>
    <s v="Frost/Ice"/>
    <x v="3"/>
    <x v="1"/>
    <x v="0"/>
    <x v="2"/>
    <x v="1"/>
    <x v="1"/>
    <n v="39"/>
  </r>
  <r>
    <s v="4610165"/>
    <n v="1"/>
    <x v="6"/>
    <x v="79"/>
    <s v="0213"/>
    <s v="U"/>
    <s v="Frost/Ice"/>
    <x v="0"/>
    <x v="1"/>
    <x v="0"/>
    <x v="1"/>
    <x v="0"/>
    <x v="1"/>
    <n v="36"/>
  </r>
  <r>
    <s v="4610207"/>
    <n v="1"/>
    <x v="6"/>
    <x v="79"/>
    <s v="0325"/>
    <s v="U"/>
    <s v="Dry"/>
    <x v="4"/>
    <x v="1"/>
    <x v="0"/>
    <x v="2"/>
    <x v="1"/>
    <x v="1"/>
    <n v="28"/>
  </r>
  <r>
    <s v="4631335"/>
    <n v="2"/>
    <x v="6"/>
    <x v="80"/>
    <s v="1345"/>
    <s v="U"/>
    <s v="Dry"/>
    <x v="1"/>
    <x v="1"/>
    <x v="0"/>
    <x v="1"/>
    <x v="0"/>
    <x v="0"/>
    <n v="6"/>
  </r>
  <r>
    <s v="4631739"/>
    <n v="1"/>
    <x v="6"/>
    <x v="80"/>
    <s v="1805"/>
    <s v="U"/>
    <s v="Dry"/>
    <x v="3"/>
    <x v="1"/>
    <x v="3"/>
    <x v="0"/>
    <x v="1"/>
    <x v="0"/>
    <n v="44"/>
  </r>
  <r>
    <s v="4650346"/>
    <n v="2"/>
    <x v="6"/>
    <x v="81"/>
    <s v="0900"/>
    <s v="U"/>
    <s v="Wet/Damp"/>
    <x v="1"/>
    <x v="0"/>
    <x v="5"/>
    <x v="2"/>
    <x v="1"/>
    <x v="1"/>
    <n v="18"/>
  </r>
  <r>
    <s v="4660967"/>
    <n v="1"/>
    <x v="6"/>
    <x v="82"/>
    <s v="1430"/>
    <s v="M62"/>
    <s v="Wet/Damp"/>
    <x v="1"/>
    <x v="2"/>
    <x v="0"/>
    <x v="2"/>
    <x v="1"/>
    <x v="0"/>
    <n v="23"/>
  </r>
  <r>
    <s v="4661010"/>
    <n v="2"/>
    <x v="6"/>
    <x v="82"/>
    <s v="1453"/>
    <s v="U"/>
    <s v="Frost/Ice"/>
    <x v="1"/>
    <x v="2"/>
    <x v="0"/>
    <x v="2"/>
    <x v="1"/>
    <x v="0"/>
    <n v="18"/>
  </r>
  <r>
    <s v="46B0737"/>
    <n v="2"/>
    <x v="5"/>
    <x v="74"/>
    <s v="1210"/>
    <s v="A641"/>
    <s v="Frost/Ice"/>
    <x v="1"/>
    <x v="1"/>
    <x v="0"/>
    <x v="2"/>
    <x v="1"/>
    <x v="1"/>
    <n v="75"/>
  </r>
  <r>
    <s v="46D1172"/>
    <n v="1"/>
    <x v="6"/>
    <x v="83"/>
    <s v="1355"/>
    <s v="U"/>
    <s v="Frost/Ice"/>
    <x v="1"/>
    <x v="1"/>
    <x v="0"/>
    <x v="1"/>
    <x v="1"/>
    <x v="1"/>
    <n v="65"/>
  </r>
  <r>
    <s v="46D1331"/>
    <n v="2"/>
    <x v="6"/>
    <x v="83"/>
    <s v="1628"/>
    <s v="U"/>
    <s v="Frost/Ice"/>
    <x v="1"/>
    <x v="1"/>
    <x v="0"/>
    <x v="2"/>
    <x v="1"/>
    <x v="0"/>
    <n v="63"/>
  </r>
  <r>
    <s v="46F0944"/>
    <n v="4"/>
    <x v="6"/>
    <x v="84"/>
    <s v="1341"/>
    <s v="M62"/>
    <s v="Frost/Ice"/>
    <x v="1"/>
    <x v="1"/>
    <x v="0"/>
    <x v="0"/>
    <x v="1"/>
    <x v="1"/>
    <n v="71"/>
  </r>
  <r>
    <s v="46G1337"/>
    <n v="2"/>
    <x v="6"/>
    <x v="85"/>
    <s v="1630"/>
    <s v="U"/>
    <s v="Frost/Ice"/>
    <x v="1"/>
    <x v="1"/>
    <x v="0"/>
    <x v="2"/>
    <x v="1"/>
    <x v="1"/>
    <n v="84"/>
  </r>
  <r>
    <s v="46G2169"/>
    <n v="3"/>
    <x v="6"/>
    <x v="85"/>
    <s v="2230"/>
    <s v="B6113"/>
    <s v="Frost/Ice"/>
    <x v="0"/>
    <x v="1"/>
    <x v="0"/>
    <x v="2"/>
    <x v="1"/>
    <x v="1"/>
    <n v="38"/>
  </r>
  <r>
    <s v="46J1701"/>
    <n v="2"/>
    <x v="6"/>
    <x v="86"/>
    <s v="1630"/>
    <s v="U"/>
    <s v="Frost/Ice"/>
    <x v="1"/>
    <x v="1"/>
    <x v="0"/>
    <x v="2"/>
    <x v="1"/>
    <x v="1"/>
    <n v="71"/>
  </r>
  <r>
    <s v="46K0315"/>
    <n v="2"/>
    <x v="6"/>
    <x v="87"/>
    <s v="0713"/>
    <s v="A643"/>
    <s v="Frost/Ice"/>
    <x v="3"/>
    <x v="1"/>
    <x v="0"/>
    <x v="0"/>
    <x v="1"/>
    <x v="0"/>
    <n v="30"/>
  </r>
  <r>
    <s v="46K0362"/>
    <n v="2"/>
    <x v="6"/>
    <x v="87"/>
    <s v="0752"/>
    <s v="A58"/>
    <s v="Frost/Ice"/>
    <x v="1"/>
    <x v="1"/>
    <x v="1"/>
    <x v="2"/>
    <x v="1"/>
    <x v="1"/>
    <n v="48"/>
  </r>
  <r>
    <s v="46K1353"/>
    <n v="2"/>
    <x v="6"/>
    <x v="87"/>
    <s v="1600"/>
    <s v="M62"/>
    <s v="Frost/Ice"/>
    <x v="1"/>
    <x v="1"/>
    <x v="0"/>
    <x v="2"/>
    <x v="1"/>
    <x v="0"/>
    <n v="38"/>
  </r>
  <r>
    <s v="46K1676"/>
    <n v="2"/>
    <x v="6"/>
    <x v="87"/>
    <s v="1826"/>
    <s v="M62"/>
    <s v="Frost/Ice"/>
    <x v="3"/>
    <x v="1"/>
    <x v="2"/>
    <x v="2"/>
    <x v="1"/>
    <x v="1"/>
    <n v="20"/>
  </r>
  <r>
    <s v="46L1638"/>
    <n v="1"/>
    <x v="6"/>
    <x v="88"/>
    <s v="1750"/>
    <s v="U"/>
    <s v="Frost/Ice"/>
    <x v="3"/>
    <x v="1"/>
    <x v="0"/>
    <x v="2"/>
    <x v="1"/>
    <x v="1"/>
    <n v="19"/>
  </r>
  <r>
    <s v="46M1396"/>
    <n v="1"/>
    <x v="6"/>
    <x v="89"/>
    <s v="1656"/>
    <s v="A641"/>
    <s v="Frost/Ice"/>
    <x v="1"/>
    <x v="1"/>
    <x v="0"/>
    <x v="1"/>
    <x v="2"/>
    <x v="1"/>
    <n v="57"/>
  </r>
  <r>
    <s v="46N1878"/>
    <n v="3"/>
    <x v="6"/>
    <x v="90"/>
    <s v="2023"/>
    <s v="A641"/>
    <s v="Wet/Damp"/>
    <x v="3"/>
    <x v="1"/>
    <x v="0"/>
    <x v="2"/>
    <x v="1"/>
    <x v="1"/>
    <n v="26"/>
  </r>
  <r>
    <s v="46N2017"/>
    <n v="2"/>
    <x v="6"/>
    <x v="90"/>
    <s v="2125"/>
    <s v="A62"/>
    <s v="Dry"/>
    <x v="3"/>
    <x v="1"/>
    <x v="0"/>
    <x v="0"/>
    <x v="1"/>
    <x v="0"/>
    <n v="38"/>
  </r>
  <r>
    <s v="46O0634"/>
    <n v="1"/>
    <x v="6"/>
    <x v="91"/>
    <s v="1032"/>
    <s v="B6113"/>
    <s v="Dry"/>
    <x v="1"/>
    <x v="1"/>
    <x v="0"/>
    <x v="1"/>
    <x v="0"/>
    <x v="1"/>
    <n v="64"/>
  </r>
  <r>
    <s v="46O0783"/>
    <n v="2"/>
    <x v="6"/>
    <x v="91"/>
    <s v="1157"/>
    <s v="A58"/>
    <s v="Dry"/>
    <x v="1"/>
    <x v="1"/>
    <x v="0"/>
    <x v="2"/>
    <x v="1"/>
    <x v="0"/>
    <n v="58"/>
  </r>
  <r>
    <s v="46O0950"/>
    <n v="1"/>
    <x v="6"/>
    <x v="91"/>
    <s v="1200"/>
    <s v="A646"/>
    <s v="Dry"/>
    <x v="1"/>
    <x v="1"/>
    <x v="0"/>
    <x v="1"/>
    <x v="0"/>
    <x v="1"/>
    <n v="93"/>
  </r>
  <r>
    <s v="46O1875"/>
    <n v="1"/>
    <x v="6"/>
    <x v="91"/>
    <s v="1900"/>
    <s v="U"/>
    <s v="Dry"/>
    <x v="3"/>
    <x v="1"/>
    <x v="0"/>
    <x v="1"/>
    <x v="1"/>
    <x v="1"/>
    <n v="13"/>
  </r>
  <r>
    <s v="46O1901"/>
    <n v="1"/>
    <x v="6"/>
    <x v="91"/>
    <s v="2056"/>
    <s v="U"/>
    <s v="Dry"/>
    <x v="3"/>
    <x v="1"/>
    <x v="0"/>
    <x v="1"/>
    <x v="1"/>
    <x v="0"/>
    <n v="14"/>
  </r>
  <r>
    <s v="46Q1119"/>
    <n v="2"/>
    <x v="6"/>
    <x v="92"/>
    <s v="1432"/>
    <s v="U"/>
    <s v="Dry"/>
    <x v="1"/>
    <x v="1"/>
    <x v="0"/>
    <x v="2"/>
    <x v="1"/>
    <x v="0"/>
    <n v="30"/>
  </r>
  <r>
    <s v="46S0219"/>
    <n v="3"/>
    <x v="6"/>
    <x v="93"/>
    <s v="0721"/>
    <s v="M62"/>
    <s v="Wet/Damp"/>
    <x v="3"/>
    <x v="0"/>
    <x v="0"/>
    <x v="2"/>
    <x v="1"/>
    <x v="1"/>
    <n v="25"/>
  </r>
  <r>
    <s v="46T0627"/>
    <n v="2"/>
    <x v="6"/>
    <x v="94"/>
    <s v="1800"/>
    <s v="U"/>
    <s v="Dry"/>
    <x v="3"/>
    <x v="1"/>
    <x v="0"/>
    <x v="2"/>
    <x v="1"/>
    <x v="1"/>
    <n v="74"/>
  </r>
  <r>
    <s v="46T0687"/>
    <n v="3"/>
    <x v="6"/>
    <x v="94"/>
    <s v="1215"/>
    <s v="A6139"/>
    <s v="Wet/Damp"/>
    <x v="1"/>
    <x v="0"/>
    <x v="0"/>
    <x v="2"/>
    <x v="1"/>
    <x v="1"/>
    <n v="61"/>
  </r>
  <r>
    <s v="46T1349"/>
    <n v="2"/>
    <x v="6"/>
    <x v="94"/>
    <s v="1640"/>
    <s v="A641"/>
    <s v="Dry"/>
    <x v="1"/>
    <x v="1"/>
    <x v="10"/>
    <x v="2"/>
    <x v="1"/>
    <x v="1"/>
    <n v="49"/>
  </r>
  <r>
    <s v="4711015"/>
    <n v="2"/>
    <x v="7"/>
    <x v="95"/>
    <s v="1330"/>
    <s v="A58"/>
    <s v="Frost/Ice"/>
    <x v="1"/>
    <x v="1"/>
    <x v="0"/>
    <x v="2"/>
    <x v="0"/>
    <x v="1"/>
    <n v="23"/>
  </r>
  <r>
    <s v="4711388"/>
    <n v="2"/>
    <x v="7"/>
    <x v="95"/>
    <s v="1636"/>
    <s v="A629"/>
    <s v="Frost/Ice"/>
    <x v="1"/>
    <x v="1"/>
    <x v="0"/>
    <x v="2"/>
    <x v="0"/>
    <x v="1"/>
    <n v="48"/>
  </r>
  <r>
    <s v="4721397"/>
    <n v="2"/>
    <x v="7"/>
    <x v="96"/>
    <s v="1732"/>
    <s v="A646"/>
    <s v="Frost/Ice"/>
    <x v="3"/>
    <x v="1"/>
    <x v="10"/>
    <x v="2"/>
    <x v="1"/>
    <x v="1"/>
    <n v="39"/>
  </r>
  <r>
    <s v="4721935"/>
    <n v="1"/>
    <x v="7"/>
    <x v="96"/>
    <s v="1520"/>
    <s v="U"/>
    <s v="Frost/Ice"/>
    <x v="1"/>
    <x v="1"/>
    <x v="0"/>
    <x v="1"/>
    <x v="1"/>
    <x v="1"/>
    <n v="12"/>
  </r>
  <r>
    <s v="4721995"/>
    <n v="2"/>
    <x v="7"/>
    <x v="96"/>
    <s v="2236"/>
    <s v="A646"/>
    <s v="Frost/Ice"/>
    <x v="0"/>
    <x v="1"/>
    <x v="0"/>
    <x v="2"/>
    <x v="1"/>
    <x v="0"/>
    <n v="30"/>
  </r>
  <r>
    <s v="4732052"/>
    <n v="2"/>
    <x v="7"/>
    <x v="97"/>
    <s v="2200"/>
    <s v="U"/>
    <s v="Frost/Ice"/>
    <x v="3"/>
    <x v="1"/>
    <x v="2"/>
    <x v="2"/>
    <x v="1"/>
    <x v="1"/>
    <n v="43"/>
  </r>
  <r>
    <s v="4770922"/>
    <n v="1"/>
    <x v="7"/>
    <x v="98"/>
    <s v="1341"/>
    <s v="U"/>
    <s v="Frost/Ice"/>
    <x v="1"/>
    <x v="1"/>
    <x v="3"/>
    <x v="1"/>
    <x v="1"/>
    <x v="1"/>
    <n v="41"/>
  </r>
  <r>
    <s v="4772110"/>
    <n v="2"/>
    <x v="7"/>
    <x v="98"/>
    <s v="2300"/>
    <s v="U"/>
    <s v="Frost/Ice"/>
    <x v="0"/>
    <x v="1"/>
    <x v="0"/>
    <x v="2"/>
    <x v="1"/>
    <x v="1"/>
    <n v="20"/>
  </r>
  <r>
    <s v="4780774"/>
    <n v="2"/>
    <x v="7"/>
    <x v="99"/>
    <s v="1151"/>
    <s v="U"/>
    <s v="Frost/Ice"/>
    <x v="1"/>
    <x v="1"/>
    <x v="0"/>
    <x v="0"/>
    <x v="1"/>
    <x v="0"/>
    <n v="44"/>
  </r>
  <r>
    <s v="4780808"/>
    <n v="3"/>
    <x v="7"/>
    <x v="99"/>
    <s v="1207"/>
    <s v="B6112"/>
    <s v="Frost/Ice"/>
    <x v="1"/>
    <x v="1"/>
    <x v="0"/>
    <x v="2"/>
    <x v="1"/>
    <x v="1"/>
    <n v="54"/>
  </r>
  <r>
    <s v="4781720"/>
    <n v="2"/>
    <x v="7"/>
    <x v="99"/>
    <s v="1915"/>
    <s v="U"/>
    <s v="Frost/Ice"/>
    <x v="3"/>
    <x v="7"/>
    <x v="0"/>
    <x v="2"/>
    <x v="1"/>
    <x v="0"/>
    <n v="40"/>
  </r>
  <r>
    <s v="4781834"/>
    <n v="1"/>
    <x v="7"/>
    <x v="99"/>
    <s v="1950"/>
    <s v="U"/>
    <s v="Dry"/>
    <x v="3"/>
    <x v="1"/>
    <x v="0"/>
    <x v="1"/>
    <x v="1"/>
    <x v="0"/>
    <n v="3"/>
  </r>
  <r>
    <s v="4790922"/>
    <n v="2"/>
    <x v="7"/>
    <x v="99"/>
    <s v="2140"/>
    <s v="U"/>
    <s v="Dry"/>
    <x v="3"/>
    <x v="1"/>
    <x v="4"/>
    <x v="2"/>
    <x v="1"/>
    <x v="1"/>
    <n v="18"/>
  </r>
  <r>
    <s v="4791357"/>
    <n v="2"/>
    <x v="7"/>
    <x v="100"/>
    <s v="1610"/>
    <s v="U"/>
    <s v="Dry"/>
    <x v="1"/>
    <x v="1"/>
    <x v="10"/>
    <x v="2"/>
    <x v="1"/>
    <x v="1"/>
    <n v="14"/>
  </r>
  <r>
    <s v="4791434"/>
    <n v="1"/>
    <x v="7"/>
    <x v="100"/>
    <s v="1642"/>
    <s v="U"/>
    <s v="Dry"/>
    <x v="1"/>
    <x v="1"/>
    <x v="2"/>
    <x v="1"/>
    <x v="1"/>
    <x v="0"/>
    <n v="5"/>
  </r>
  <r>
    <s v="47A1679"/>
    <n v="2"/>
    <x v="7"/>
    <x v="101"/>
    <s v="1926"/>
    <s v="U"/>
    <s v="Dry"/>
    <x v="3"/>
    <x v="1"/>
    <x v="0"/>
    <x v="0"/>
    <x v="1"/>
    <x v="0"/>
    <n v="18"/>
  </r>
  <r>
    <s v="47A1696"/>
    <n v="1"/>
    <x v="7"/>
    <x v="101"/>
    <s v="1931"/>
    <s v="U"/>
    <s v="Dry"/>
    <x v="3"/>
    <x v="1"/>
    <x v="0"/>
    <x v="1"/>
    <x v="1"/>
    <x v="1"/>
    <n v="4"/>
  </r>
  <r>
    <s v="47D0435"/>
    <n v="2"/>
    <x v="7"/>
    <x v="102"/>
    <s v="0907"/>
    <s v="U"/>
    <s v="Dry"/>
    <x v="1"/>
    <x v="1"/>
    <x v="0"/>
    <x v="2"/>
    <x v="1"/>
    <x v="0"/>
    <n v="35"/>
  </r>
  <r>
    <s v="47F1134"/>
    <n v="1"/>
    <x v="7"/>
    <x v="103"/>
    <s v="1510"/>
    <s v="U"/>
    <s v="Dry"/>
    <x v="1"/>
    <x v="1"/>
    <x v="0"/>
    <x v="1"/>
    <x v="1"/>
    <x v="1"/>
    <n v="14"/>
  </r>
  <r>
    <s v="47F2047"/>
    <n v="2"/>
    <x v="7"/>
    <x v="103"/>
    <s v="2241"/>
    <s v="A646"/>
    <s v="Dry"/>
    <x v="0"/>
    <x v="1"/>
    <x v="0"/>
    <x v="2"/>
    <x v="1"/>
    <x v="1"/>
    <n v="21"/>
  </r>
  <r>
    <s v="47G0996"/>
    <n v="2"/>
    <x v="7"/>
    <x v="104"/>
    <s v="1357"/>
    <s v="U"/>
    <s v="Dry"/>
    <x v="1"/>
    <x v="1"/>
    <x v="0"/>
    <x v="2"/>
    <x v="1"/>
    <x v="1"/>
    <n v="31"/>
  </r>
  <r>
    <s v="47H0325"/>
    <n v="2"/>
    <x v="7"/>
    <x v="105"/>
    <s v="0849"/>
    <s v="U"/>
    <s v="Dry"/>
    <x v="1"/>
    <x v="1"/>
    <x v="0"/>
    <x v="2"/>
    <x v="1"/>
    <x v="1"/>
    <n v="9"/>
  </r>
  <r>
    <s v="47J0272"/>
    <n v="2"/>
    <x v="7"/>
    <x v="106"/>
    <s v="0750"/>
    <s v="A6036"/>
    <s v="Dry"/>
    <x v="1"/>
    <x v="1"/>
    <x v="0"/>
    <x v="2"/>
    <x v="1"/>
    <x v="1"/>
    <n v="35"/>
  </r>
  <r>
    <s v="47J0580"/>
    <n v="2"/>
    <x v="7"/>
    <x v="106"/>
    <s v="1114"/>
    <s v="A644"/>
    <s v="Dry"/>
    <x v="1"/>
    <x v="1"/>
    <x v="0"/>
    <x v="2"/>
    <x v="0"/>
    <x v="1"/>
    <n v="63"/>
  </r>
  <r>
    <s v="47K0372"/>
    <n v="2"/>
    <x v="7"/>
    <x v="107"/>
    <s v="0843"/>
    <s v="U"/>
    <s v="Dry"/>
    <x v="1"/>
    <x v="1"/>
    <x v="0"/>
    <x v="2"/>
    <x v="1"/>
    <x v="0"/>
    <n v="38"/>
  </r>
  <r>
    <s v="47K0399"/>
    <n v="2"/>
    <x v="7"/>
    <x v="107"/>
    <s v="0859"/>
    <s v="B6112"/>
    <s v="Dry"/>
    <x v="1"/>
    <x v="1"/>
    <x v="0"/>
    <x v="2"/>
    <x v="1"/>
    <x v="0"/>
    <n v="29"/>
  </r>
  <r>
    <s v="47L1644"/>
    <n v="2"/>
    <x v="7"/>
    <x v="108"/>
    <s v="1758"/>
    <s v="M62"/>
    <s v="Dry"/>
    <x v="3"/>
    <x v="1"/>
    <x v="0"/>
    <x v="2"/>
    <x v="1"/>
    <x v="0"/>
    <n v="26"/>
  </r>
  <r>
    <s v="47O2038"/>
    <n v="1"/>
    <x v="7"/>
    <x v="109"/>
    <s v="2328"/>
    <s v="U"/>
    <s v="Dry"/>
    <x v="0"/>
    <x v="1"/>
    <x v="0"/>
    <x v="2"/>
    <x v="1"/>
    <x v="0"/>
    <n v="58"/>
  </r>
  <r>
    <s v="47T0050"/>
    <n v="1"/>
    <x v="7"/>
    <x v="110"/>
    <s v="0040"/>
    <s v="U"/>
    <s v="Wet/Damp"/>
    <x v="0"/>
    <x v="1"/>
    <x v="3"/>
    <x v="2"/>
    <x v="1"/>
    <x v="1"/>
    <n v="49"/>
  </r>
  <r>
    <s v="47U0522"/>
    <n v="2"/>
    <x v="7"/>
    <x v="111"/>
    <s v="0822"/>
    <s v="U"/>
    <s v="Wet/Damp"/>
    <x v="1"/>
    <x v="0"/>
    <x v="0"/>
    <x v="2"/>
    <x v="1"/>
    <x v="0"/>
    <n v="51"/>
  </r>
  <r>
    <s v="47U1613"/>
    <n v="2"/>
    <x v="7"/>
    <x v="111"/>
    <s v="1933"/>
    <s v="U"/>
    <s v="Dry"/>
    <x v="3"/>
    <x v="1"/>
    <x v="2"/>
    <x v="2"/>
    <x v="1"/>
    <x v="1"/>
    <n v="7"/>
  </r>
  <r>
    <s v="4810481"/>
    <n v="2"/>
    <x v="3"/>
    <x v="112"/>
    <s v="1020"/>
    <s v="U"/>
    <s v="Dry"/>
    <x v="1"/>
    <x v="1"/>
    <x v="2"/>
    <x v="2"/>
    <x v="1"/>
    <x v="1"/>
    <n v="47"/>
  </r>
  <r>
    <s v="4851225"/>
    <n v="1"/>
    <x v="3"/>
    <x v="113"/>
    <s v="1550"/>
    <s v="A58"/>
    <s v="Dry"/>
    <x v="1"/>
    <x v="1"/>
    <x v="8"/>
    <x v="2"/>
    <x v="0"/>
    <x v="0"/>
    <n v="44"/>
  </r>
  <r>
    <s v="4861128"/>
    <n v="2"/>
    <x v="3"/>
    <x v="114"/>
    <s v="1530"/>
    <s v="A6033"/>
    <s v="Dry"/>
    <x v="1"/>
    <x v="1"/>
    <x v="0"/>
    <x v="0"/>
    <x v="1"/>
    <x v="1"/>
    <n v="72"/>
  </r>
  <r>
    <s v="4861226"/>
    <n v="1"/>
    <x v="3"/>
    <x v="114"/>
    <s v="1610"/>
    <s v="A672"/>
    <s v="Wet/Damp"/>
    <x v="1"/>
    <x v="0"/>
    <x v="0"/>
    <x v="2"/>
    <x v="1"/>
    <x v="0"/>
    <n v="31"/>
  </r>
  <r>
    <s v="4861278"/>
    <n v="1"/>
    <x v="3"/>
    <x v="114"/>
    <s v="1530"/>
    <s v="A672"/>
    <s v="Dry"/>
    <x v="1"/>
    <x v="1"/>
    <x v="0"/>
    <x v="1"/>
    <x v="1"/>
    <x v="0"/>
    <n v="49"/>
  </r>
  <r>
    <s v="4861903"/>
    <n v="2"/>
    <x v="3"/>
    <x v="114"/>
    <s v="2206"/>
    <s v="U"/>
    <s v="Wet/Damp"/>
    <x v="0"/>
    <x v="0"/>
    <x v="0"/>
    <x v="2"/>
    <x v="1"/>
    <x v="1"/>
    <n v="37"/>
  </r>
  <r>
    <s v="4881424"/>
    <n v="2"/>
    <x v="3"/>
    <x v="115"/>
    <s v="1814"/>
    <s v="U"/>
    <s v="Wet/Damp"/>
    <x v="3"/>
    <x v="1"/>
    <x v="0"/>
    <x v="2"/>
    <x v="1"/>
    <x v="1"/>
    <n v="51"/>
  </r>
  <r>
    <s v="4890233"/>
    <n v="2"/>
    <x v="3"/>
    <x v="116"/>
    <s v="0735"/>
    <s v="U"/>
    <s v="Wet/Damp"/>
    <x v="1"/>
    <x v="1"/>
    <x v="10"/>
    <x v="2"/>
    <x v="1"/>
    <x v="1"/>
    <n v="37"/>
  </r>
  <r>
    <s v="4890514"/>
    <n v="1"/>
    <x v="3"/>
    <x v="116"/>
    <s v="1110"/>
    <s v="A646"/>
    <s v="Wet/Damp"/>
    <x v="1"/>
    <x v="1"/>
    <x v="3"/>
    <x v="1"/>
    <x v="1"/>
    <x v="0"/>
    <n v="80"/>
  </r>
  <r>
    <s v="4891189"/>
    <n v="2"/>
    <x v="3"/>
    <x v="117"/>
    <s v="1430"/>
    <s v="U"/>
    <s v="Wet/Damp"/>
    <x v="1"/>
    <x v="1"/>
    <x v="3"/>
    <x v="2"/>
    <x v="1"/>
    <x v="1"/>
    <n v="50"/>
  </r>
  <r>
    <s v="4891232"/>
    <n v="2"/>
    <x v="3"/>
    <x v="116"/>
    <s v="1655"/>
    <s v="A58"/>
    <s v="Wet/Damp"/>
    <x v="1"/>
    <x v="1"/>
    <x v="9"/>
    <x v="2"/>
    <x v="0"/>
    <x v="1"/>
    <n v="49"/>
  </r>
  <r>
    <s v="48B0335"/>
    <n v="3"/>
    <x v="3"/>
    <x v="118"/>
    <s v="0805"/>
    <s v="A646"/>
    <s v="Wet/Damp"/>
    <x v="1"/>
    <x v="1"/>
    <x v="0"/>
    <x v="2"/>
    <x v="1"/>
    <x v="0"/>
    <n v="47"/>
  </r>
  <r>
    <s v="48D1802"/>
    <n v="2"/>
    <x v="3"/>
    <x v="119"/>
    <s v="2043"/>
    <s v="U"/>
    <s v="Wet/Damp"/>
    <x v="0"/>
    <x v="1"/>
    <x v="0"/>
    <x v="2"/>
    <x v="0"/>
    <x v="1"/>
    <n v="62"/>
  </r>
  <r>
    <s v="48D1817"/>
    <n v="2"/>
    <x v="3"/>
    <x v="120"/>
    <s v="2050"/>
    <s v="A629"/>
    <s v="Wet/Damp"/>
    <x v="0"/>
    <x v="1"/>
    <x v="3"/>
    <x v="2"/>
    <x v="1"/>
    <x v="1"/>
    <n v="34"/>
  </r>
  <r>
    <s v="48D1946"/>
    <n v="2"/>
    <x v="3"/>
    <x v="120"/>
    <s v="2146"/>
    <s v="A6036"/>
    <s v="Wet/Damp"/>
    <x v="3"/>
    <x v="1"/>
    <x v="4"/>
    <x v="2"/>
    <x v="1"/>
    <x v="1"/>
    <n v="17"/>
  </r>
  <r>
    <s v="48H0715"/>
    <n v="2"/>
    <x v="3"/>
    <x v="121"/>
    <s v="1215"/>
    <s v="A58"/>
    <s v="Wet/Damp"/>
    <x v="1"/>
    <x v="1"/>
    <x v="0"/>
    <x v="2"/>
    <x v="1"/>
    <x v="1"/>
    <n v="34"/>
  </r>
  <r>
    <s v="48I1835"/>
    <n v="2"/>
    <x v="3"/>
    <x v="122"/>
    <s v="2100"/>
    <s v="U"/>
    <s v="Wet/Damp"/>
    <x v="4"/>
    <x v="6"/>
    <x v="0"/>
    <x v="2"/>
    <x v="1"/>
    <x v="1"/>
    <n v="49"/>
  </r>
  <r>
    <s v="48N1093"/>
    <n v="1"/>
    <x v="3"/>
    <x v="123"/>
    <s v="1518"/>
    <s v="U"/>
    <s v="Wet/Damp"/>
    <x v="1"/>
    <x v="1"/>
    <x v="0"/>
    <x v="1"/>
    <x v="1"/>
    <x v="0"/>
    <n v="8"/>
  </r>
  <r>
    <s v="48R0466"/>
    <n v="1"/>
    <x v="3"/>
    <x v="124"/>
    <s v="0609"/>
    <s v="A58"/>
    <s v="Wet/Damp"/>
    <x v="3"/>
    <x v="1"/>
    <x v="0"/>
    <x v="2"/>
    <x v="0"/>
    <x v="1"/>
    <n v="60"/>
  </r>
  <r>
    <s v="48R0654"/>
    <n v="1"/>
    <x v="3"/>
    <x v="124"/>
    <s v="0922"/>
    <s v="U"/>
    <s v="Wet/Damp"/>
    <x v="1"/>
    <x v="1"/>
    <x v="0"/>
    <x v="1"/>
    <x v="1"/>
    <x v="1"/>
    <n v="39"/>
  </r>
  <r>
    <s v="48R1122"/>
    <n v="2"/>
    <x v="8"/>
    <x v="125"/>
    <s v="1433"/>
    <s v="A646"/>
    <s v="Wet/Damp"/>
    <x v="1"/>
    <x v="1"/>
    <x v="0"/>
    <x v="2"/>
    <x v="1"/>
    <x v="1"/>
    <n v="55"/>
  </r>
  <r>
    <s v="48R1181"/>
    <n v="1"/>
    <x v="3"/>
    <x v="124"/>
    <s v="1505"/>
    <s v="A641"/>
    <s v="Wet/Damp"/>
    <x v="1"/>
    <x v="1"/>
    <x v="0"/>
    <x v="1"/>
    <x v="0"/>
    <x v="1"/>
    <n v="24"/>
  </r>
  <r>
    <s v="48R1397"/>
    <n v="1"/>
    <x v="3"/>
    <x v="124"/>
    <s v="1657"/>
    <s v="A58"/>
    <s v="Wet/Damp"/>
    <x v="1"/>
    <x v="1"/>
    <x v="0"/>
    <x v="1"/>
    <x v="0"/>
    <x v="1"/>
    <n v="27"/>
  </r>
  <r>
    <s v="48S0579"/>
    <n v="2"/>
    <x v="3"/>
    <x v="126"/>
    <s v="0929"/>
    <s v="A672"/>
    <s v="Wet/Damp"/>
    <x v="1"/>
    <x v="1"/>
    <x v="0"/>
    <x v="2"/>
    <x v="1"/>
    <x v="0"/>
    <n v="46"/>
  </r>
  <r>
    <s v="48U1299"/>
    <n v="5"/>
    <x v="3"/>
    <x v="127"/>
    <s v="1706"/>
    <s v="A646"/>
    <s v="Wet/Damp"/>
    <x v="3"/>
    <x v="1"/>
    <x v="0"/>
    <x v="2"/>
    <x v="1"/>
    <x v="1"/>
    <n v="46"/>
  </r>
  <r>
    <s v="48U1341"/>
    <n v="2"/>
    <x v="3"/>
    <x v="127"/>
    <s v="1721"/>
    <s v="A641"/>
    <s v="Wet/Damp"/>
    <x v="3"/>
    <x v="1"/>
    <x v="8"/>
    <x v="2"/>
    <x v="0"/>
    <x v="1"/>
    <n v="52"/>
  </r>
  <r>
    <s v="48U1427"/>
    <n v="2"/>
    <x v="3"/>
    <x v="112"/>
    <s v="1615"/>
    <s v="U"/>
    <s v="Wet/Damp"/>
    <x v="1"/>
    <x v="1"/>
    <x v="4"/>
    <x v="2"/>
    <x v="1"/>
    <x v="1"/>
    <n v="20"/>
  </r>
  <r>
    <s v="4910488"/>
    <n v="4"/>
    <x v="9"/>
    <x v="128"/>
    <s v="1058"/>
    <s v="M62"/>
    <s v="Wet/Damp"/>
    <x v="1"/>
    <x v="1"/>
    <x v="0"/>
    <x v="2"/>
    <x v="1"/>
    <x v="0"/>
    <n v="52"/>
  </r>
  <r>
    <s v="4910985"/>
    <n v="2"/>
    <x v="9"/>
    <x v="128"/>
    <s v="1455"/>
    <s v="A6036"/>
    <s v="Wet/Damp"/>
    <x v="1"/>
    <x v="1"/>
    <x v="8"/>
    <x v="2"/>
    <x v="1"/>
    <x v="1"/>
    <n v="62"/>
  </r>
  <r>
    <s v="4911846"/>
    <n v="1"/>
    <x v="9"/>
    <x v="128"/>
    <s v="2128"/>
    <s v="U"/>
    <s v="Wet/Damp"/>
    <x v="0"/>
    <x v="1"/>
    <x v="0"/>
    <x v="0"/>
    <x v="1"/>
    <x v="1"/>
    <n v="10"/>
  </r>
  <r>
    <s v="4911854"/>
    <n v="1"/>
    <x v="9"/>
    <x v="128"/>
    <s v="2136"/>
    <s v="A58"/>
    <s v="Wet/Damp"/>
    <x v="3"/>
    <x v="1"/>
    <x v="1"/>
    <x v="2"/>
    <x v="1"/>
    <x v="1"/>
    <n v="20"/>
  </r>
  <r>
    <s v="4921714"/>
    <n v="2"/>
    <x v="9"/>
    <x v="129"/>
    <s v="1957"/>
    <s v="U"/>
    <s v="Wet/Damp"/>
    <x v="0"/>
    <x v="1"/>
    <x v="0"/>
    <x v="2"/>
    <x v="1"/>
    <x v="0"/>
    <n v="24"/>
  </r>
  <r>
    <s v="4940720"/>
    <n v="3"/>
    <x v="9"/>
    <x v="130"/>
    <s v="1240"/>
    <s v="U"/>
    <s v="Wet/Damp"/>
    <x v="1"/>
    <x v="1"/>
    <x v="9"/>
    <x v="2"/>
    <x v="1"/>
    <x v="0"/>
    <n v="44"/>
  </r>
  <r>
    <s v="4940976"/>
    <n v="2"/>
    <x v="9"/>
    <x v="130"/>
    <s v="1455"/>
    <s v="M62"/>
    <s v="Wet/Damp"/>
    <x v="1"/>
    <x v="1"/>
    <x v="0"/>
    <x v="2"/>
    <x v="1"/>
    <x v="0"/>
    <n v="46"/>
  </r>
  <r>
    <s v="4941215"/>
    <n v="1"/>
    <x v="9"/>
    <x v="130"/>
    <s v="1630"/>
    <s v="A646"/>
    <s v="Wet/Damp"/>
    <x v="1"/>
    <x v="1"/>
    <x v="4"/>
    <x v="2"/>
    <x v="0"/>
    <x v="0"/>
    <n v="56"/>
  </r>
  <r>
    <s v="4961497"/>
    <n v="2"/>
    <x v="9"/>
    <x v="131"/>
    <s v="0645"/>
    <s v="U"/>
    <s v="Wet/Damp"/>
    <x v="3"/>
    <x v="0"/>
    <x v="0"/>
    <x v="2"/>
    <x v="1"/>
    <x v="1"/>
    <n v="41"/>
  </r>
  <r>
    <s v="4961846"/>
    <n v="3"/>
    <x v="9"/>
    <x v="132"/>
    <s v="2209"/>
    <s v="U"/>
    <s v="Wet/Damp"/>
    <x v="3"/>
    <x v="1"/>
    <x v="0"/>
    <x v="2"/>
    <x v="1"/>
    <x v="1"/>
    <n v="45"/>
  </r>
  <r>
    <s v="4970265"/>
    <n v="3"/>
    <x v="9"/>
    <x v="133"/>
    <s v="0727"/>
    <s v="U"/>
    <s v="Dry"/>
    <x v="3"/>
    <x v="1"/>
    <x v="0"/>
    <x v="2"/>
    <x v="1"/>
    <x v="0"/>
    <n v="61"/>
  </r>
  <r>
    <s v="4980253"/>
    <n v="1"/>
    <x v="9"/>
    <x v="134"/>
    <s v="0734"/>
    <s v="M62"/>
    <s v="Wet/Damp"/>
    <x v="1"/>
    <x v="0"/>
    <x v="0"/>
    <x v="2"/>
    <x v="1"/>
    <x v="0"/>
    <n v="23"/>
  </r>
  <r>
    <s v="4980264"/>
    <n v="2"/>
    <x v="9"/>
    <x v="134"/>
    <s v="0743"/>
    <s v="U"/>
    <s v="Wet/Damp"/>
    <x v="1"/>
    <x v="0"/>
    <x v="0"/>
    <x v="2"/>
    <x v="1"/>
    <x v="1"/>
    <n v="30"/>
  </r>
  <r>
    <s v="4980265"/>
    <n v="2"/>
    <x v="9"/>
    <x v="135"/>
    <s v="0828"/>
    <s v="U"/>
    <s v="Dry"/>
    <x v="1"/>
    <x v="1"/>
    <x v="0"/>
    <x v="2"/>
    <x v="1"/>
    <x v="0"/>
    <n v="53"/>
  </r>
  <r>
    <s v="4981369"/>
    <n v="1"/>
    <x v="9"/>
    <x v="134"/>
    <s v="1755"/>
    <s v="U"/>
    <s v="Dry"/>
    <x v="3"/>
    <x v="1"/>
    <x v="0"/>
    <x v="1"/>
    <x v="1"/>
    <x v="0"/>
    <n v="9"/>
  </r>
  <r>
    <s v="4981892"/>
    <n v="2"/>
    <x v="9"/>
    <x v="134"/>
    <s v="2130"/>
    <s v="M62"/>
    <s v="Wet/Damp"/>
    <x v="0"/>
    <x v="0"/>
    <x v="0"/>
    <x v="2"/>
    <x v="1"/>
    <x v="1"/>
    <n v="54"/>
  </r>
  <r>
    <s v="4991053"/>
    <n v="1"/>
    <x v="9"/>
    <x v="136"/>
    <s v="1522"/>
    <s v="U"/>
    <s v="Dry"/>
    <x v="1"/>
    <x v="1"/>
    <x v="0"/>
    <x v="1"/>
    <x v="1"/>
    <x v="1"/>
    <n v="58"/>
  </r>
  <r>
    <s v="4991333"/>
    <n v="2"/>
    <x v="9"/>
    <x v="136"/>
    <s v="1743"/>
    <s v="A6033"/>
    <s v="Wet/Damp"/>
    <x v="3"/>
    <x v="0"/>
    <x v="0"/>
    <x v="2"/>
    <x v="1"/>
    <x v="0"/>
    <n v="61"/>
  </r>
  <r>
    <s v="49A1213"/>
    <n v="3"/>
    <x v="9"/>
    <x v="137"/>
    <s v="1608"/>
    <s v="U"/>
    <s v="Wet/Damp"/>
    <x v="1"/>
    <x v="0"/>
    <x v="10"/>
    <x v="2"/>
    <x v="1"/>
    <x v="1"/>
    <n v="22"/>
  </r>
  <r>
    <s v="49B0176"/>
    <n v="3"/>
    <x v="9"/>
    <x v="138"/>
    <s v="0538"/>
    <s v="M62"/>
    <s v="Wet/Damp"/>
    <x v="0"/>
    <x v="0"/>
    <x v="0"/>
    <x v="2"/>
    <x v="1"/>
    <x v="1"/>
    <n v="31"/>
  </r>
  <r>
    <s v="49B0818"/>
    <n v="4"/>
    <x v="9"/>
    <x v="138"/>
    <s v="1330"/>
    <s v="M62"/>
    <s v="Wet/Damp"/>
    <x v="1"/>
    <x v="0"/>
    <x v="0"/>
    <x v="0"/>
    <x v="1"/>
    <x v="0"/>
    <n v="64"/>
  </r>
  <r>
    <s v="49B1517"/>
    <n v="2"/>
    <x v="9"/>
    <x v="138"/>
    <s v="1838"/>
    <s v="A629"/>
    <s v="Dry"/>
    <x v="3"/>
    <x v="1"/>
    <x v="0"/>
    <x v="2"/>
    <x v="0"/>
    <x v="1"/>
    <n v="31"/>
  </r>
  <r>
    <s v="49D1537"/>
    <n v="2"/>
    <x v="9"/>
    <x v="135"/>
    <s v="1935"/>
    <s v="A58"/>
    <s v="Wet/Damp"/>
    <x v="0"/>
    <x v="1"/>
    <x v="0"/>
    <x v="2"/>
    <x v="1"/>
    <x v="1"/>
    <n v="21"/>
  </r>
  <r>
    <s v="49F0682"/>
    <n v="3"/>
    <x v="9"/>
    <x v="139"/>
    <s v="1214"/>
    <s v="M62"/>
    <s v="Dry"/>
    <x v="1"/>
    <x v="1"/>
    <x v="0"/>
    <x v="0"/>
    <x v="1"/>
    <x v="0"/>
    <n v="82"/>
  </r>
  <r>
    <s v="49G0777"/>
    <n v="2"/>
    <x v="9"/>
    <x v="140"/>
    <s v="1205"/>
    <s v="U"/>
    <s v="Dry"/>
    <x v="1"/>
    <x v="1"/>
    <x v="10"/>
    <x v="2"/>
    <x v="1"/>
    <x v="1"/>
    <n v="9"/>
  </r>
  <r>
    <s v="49G1225"/>
    <n v="2"/>
    <x v="9"/>
    <x v="140"/>
    <s v="1555"/>
    <s v="U"/>
    <s v="Dry"/>
    <x v="1"/>
    <x v="1"/>
    <x v="1"/>
    <x v="2"/>
    <x v="1"/>
    <x v="1"/>
    <n v="36"/>
  </r>
  <r>
    <s v="49H0655"/>
    <n v="2"/>
    <x v="9"/>
    <x v="141"/>
    <s v="1025"/>
    <s v="U"/>
    <s v="Wet/Damp"/>
    <x v="1"/>
    <x v="1"/>
    <x v="0"/>
    <x v="2"/>
    <x v="0"/>
    <x v="1"/>
    <n v="24"/>
  </r>
  <r>
    <s v="49K1272"/>
    <n v="2"/>
    <x v="9"/>
    <x v="142"/>
    <s v="1627"/>
    <s v="B6113"/>
    <s v="Dry"/>
    <x v="1"/>
    <x v="1"/>
    <x v="0"/>
    <x v="2"/>
    <x v="0"/>
    <x v="1"/>
    <n v="16"/>
  </r>
  <r>
    <s v="49L1293"/>
    <n v="2"/>
    <x v="9"/>
    <x v="143"/>
    <s v="1625"/>
    <s v="U"/>
    <s v="Dry"/>
    <x v="1"/>
    <x v="1"/>
    <x v="0"/>
    <x v="2"/>
    <x v="1"/>
    <x v="1"/>
    <n v="12"/>
  </r>
  <r>
    <s v="49M1282"/>
    <n v="1"/>
    <x v="9"/>
    <x v="144"/>
    <s v="1617"/>
    <s v="A58"/>
    <s v="Wet/Damp"/>
    <x v="1"/>
    <x v="0"/>
    <x v="4"/>
    <x v="2"/>
    <x v="1"/>
    <x v="1"/>
    <n v="25"/>
  </r>
  <r>
    <s v="49M1648"/>
    <n v="1"/>
    <x v="9"/>
    <x v="144"/>
    <s v="0725"/>
    <s v="U"/>
    <s v="Dry"/>
    <x v="3"/>
    <x v="1"/>
    <x v="0"/>
    <x v="1"/>
    <x v="1"/>
    <x v="0"/>
    <n v="13"/>
  </r>
  <r>
    <s v="49R1694"/>
    <n v="2"/>
    <x v="9"/>
    <x v="145"/>
    <s v="1943"/>
    <s v="U"/>
    <s v="Wet/Damp"/>
    <x v="0"/>
    <x v="0"/>
    <x v="0"/>
    <x v="2"/>
    <x v="0"/>
    <x v="1"/>
    <n v="23"/>
  </r>
  <r>
    <s v="49S0685"/>
    <n v="3"/>
    <x v="9"/>
    <x v="146"/>
    <s v="1205"/>
    <s v="A646"/>
    <s v="Dry"/>
    <x v="1"/>
    <x v="1"/>
    <x v="0"/>
    <x v="0"/>
    <x v="1"/>
    <x v="1"/>
    <n v="86"/>
  </r>
  <r>
    <s v="49S1979"/>
    <n v="2"/>
    <x v="9"/>
    <x v="146"/>
    <s v="2129"/>
    <s v="U"/>
    <s v="Dry"/>
    <x v="0"/>
    <x v="1"/>
    <x v="0"/>
    <x v="2"/>
    <x v="1"/>
    <x v="1"/>
    <n v="36"/>
  </r>
  <r>
    <s v="49T0884"/>
    <n v="1"/>
    <x v="9"/>
    <x v="147"/>
    <s v="0750"/>
    <s v="A58"/>
    <s v="Dry"/>
    <x v="1"/>
    <x v="1"/>
    <x v="9"/>
    <x v="1"/>
    <x v="1"/>
    <x v="1"/>
    <n v="63"/>
  </r>
  <r>
    <s v="49T0927"/>
    <n v="2"/>
    <x v="9"/>
    <x v="140"/>
    <s v="1300"/>
    <s v="B6114"/>
    <s v="Dry"/>
    <x v="1"/>
    <x v="1"/>
    <x v="10"/>
    <x v="2"/>
    <x v="1"/>
    <x v="1"/>
    <n v="60"/>
  </r>
  <r>
    <s v="49T1639"/>
    <n v="1"/>
    <x v="9"/>
    <x v="148"/>
    <s v="1843"/>
    <s v="U"/>
    <s v="Dry"/>
    <x v="3"/>
    <x v="1"/>
    <x v="4"/>
    <x v="2"/>
    <x v="0"/>
    <x v="1"/>
    <n v="17"/>
  </r>
  <r>
    <s v="4A11372"/>
    <n v="1"/>
    <x v="8"/>
    <x v="149"/>
    <s v="1715"/>
    <s v="U"/>
    <s v="Wet/Damp"/>
    <x v="3"/>
    <x v="1"/>
    <x v="0"/>
    <x v="1"/>
    <x v="0"/>
    <x v="1"/>
    <n v="8"/>
  </r>
  <r>
    <s v="4A30335"/>
    <n v="1"/>
    <x v="8"/>
    <x v="150"/>
    <s v="0850"/>
    <s v="A58"/>
    <s v="Wet/Damp"/>
    <x v="1"/>
    <x v="1"/>
    <x v="0"/>
    <x v="1"/>
    <x v="1"/>
    <x v="1"/>
    <n v="17"/>
  </r>
  <r>
    <s v="4A30785"/>
    <n v="2"/>
    <x v="8"/>
    <x v="150"/>
    <s v="1250"/>
    <s v="A58"/>
    <s v="Dry"/>
    <x v="1"/>
    <x v="1"/>
    <x v="0"/>
    <x v="2"/>
    <x v="0"/>
    <x v="1"/>
    <n v="22"/>
  </r>
  <r>
    <s v="4A40320"/>
    <n v="1"/>
    <x v="8"/>
    <x v="151"/>
    <s v="0753"/>
    <s v="A6036"/>
    <s v="Wet/Damp"/>
    <x v="1"/>
    <x v="2"/>
    <x v="0"/>
    <x v="1"/>
    <x v="1"/>
    <x v="1"/>
    <n v="16"/>
  </r>
  <r>
    <s v="4A51176"/>
    <n v="1"/>
    <x v="8"/>
    <x v="152"/>
    <s v="1600"/>
    <s v="A646"/>
    <s v="Dry"/>
    <x v="1"/>
    <x v="1"/>
    <x v="8"/>
    <x v="2"/>
    <x v="1"/>
    <x v="1"/>
    <n v="47"/>
  </r>
  <r>
    <s v="4A51336"/>
    <n v="2"/>
    <x v="8"/>
    <x v="152"/>
    <s v="1700"/>
    <s v="U"/>
    <s v="Wet/Damp"/>
    <x v="3"/>
    <x v="1"/>
    <x v="0"/>
    <x v="2"/>
    <x v="1"/>
    <x v="1"/>
    <n v="17"/>
  </r>
  <r>
    <s v="4A60240"/>
    <n v="2"/>
    <x v="8"/>
    <x v="153"/>
    <s v="0620"/>
    <s v="A6025"/>
    <s v="Dry"/>
    <x v="3"/>
    <x v="1"/>
    <x v="0"/>
    <x v="2"/>
    <x v="1"/>
    <x v="1"/>
    <n v="49"/>
  </r>
  <r>
    <s v="4A60722"/>
    <n v="2"/>
    <x v="8"/>
    <x v="154"/>
    <s v="1220"/>
    <s v="A644"/>
    <s v="Dry"/>
    <x v="1"/>
    <x v="1"/>
    <x v="0"/>
    <x v="2"/>
    <x v="1"/>
    <x v="1"/>
    <n v="38"/>
  </r>
  <r>
    <s v="4A60939"/>
    <n v="1"/>
    <x v="8"/>
    <x v="153"/>
    <s v="1418"/>
    <s v="A641"/>
    <s v="Dry"/>
    <x v="1"/>
    <x v="1"/>
    <x v="0"/>
    <x v="2"/>
    <x v="1"/>
    <x v="0"/>
    <n v="87"/>
  </r>
  <r>
    <s v="4A71935"/>
    <n v="4"/>
    <x v="8"/>
    <x v="125"/>
    <s v="2122"/>
    <s v="A647"/>
    <s v="Wet/Damp"/>
    <x v="0"/>
    <x v="1"/>
    <x v="0"/>
    <x v="2"/>
    <x v="1"/>
    <x v="1"/>
    <n v="31"/>
  </r>
  <r>
    <s v="4A91308"/>
    <n v="2"/>
    <x v="8"/>
    <x v="155"/>
    <s v="1640"/>
    <s v="U"/>
    <s v="Dry"/>
    <x v="1"/>
    <x v="1"/>
    <x v="8"/>
    <x v="2"/>
    <x v="2"/>
    <x v="1"/>
    <n v="42"/>
  </r>
  <r>
    <s v="4A91447"/>
    <n v="3"/>
    <x v="8"/>
    <x v="155"/>
    <s v="1730"/>
    <s v="M62"/>
    <s v="Dry"/>
    <x v="3"/>
    <x v="1"/>
    <x v="11"/>
    <x v="2"/>
    <x v="1"/>
    <x v="0"/>
    <n v="32"/>
  </r>
  <r>
    <s v="4AA0228"/>
    <n v="2"/>
    <x v="8"/>
    <x v="156"/>
    <s v="0702"/>
    <s v="U"/>
    <s v="Dry"/>
    <x v="3"/>
    <x v="1"/>
    <x v="10"/>
    <x v="2"/>
    <x v="0"/>
    <x v="1"/>
    <n v="41"/>
  </r>
  <r>
    <s v="4AA1437"/>
    <n v="2"/>
    <x v="8"/>
    <x v="156"/>
    <s v="1745"/>
    <s v="A644"/>
    <s v="Dry"/>
    <x v="3"/>
    <x v="1"/>
    <x v="0"/>
    <x v="2"/>
    <x v="1"/>
    <x v="0"/>
    <n v="25"/>
  </r>
  <r>
    <s v="4AB0090"/>
    <n v="2"/>
    <x v="8"/>
    <x v="157"/>
    <s v="0143"/>
    <s v="A6026(M)"/>
    <s v="Wet/Damp"/>
    <x v="0"/>
    <x v="1"/>
    <x v="0"/>
    <x v="2"/>
    <x v="1"/>
    <x v="0"/>
    <n v="64"/>
  </r>
  <r>
    <s v="4AB0833"/>
    <n v="1"/>
    <x v="8"/>
    <x v="157"/>
    <s v="1130"/>
    <s v="U"/>
    <s v="Snow"/>
    <x v="1"/>
    <x v="1"/>
    <x v="2"/>
    <x v="1"/>
    <x v="1"/>
    <x v="1"/>
    <n v="56"/>
  </r>
  <r>
    <s v="4AC0206"/>
    <n v="1"/>
    <x v="8"/>
    <x v="158"/>
    <s v="0611"/>
    <s v="A6025"/>
    <s v="Snow"/>
    <x v="3"/>
    <x v="1"/>
    <x v="0"/>
    <x v="2"/>
    <x v="1"/>
    <x v="1"/>
    <n v="32"/>
  </r>
  <r>
    <s v="4AE0030"/>
    <n v="2"/>
    <x v="8"/>
    <x v="159"/>
    <s v="0012"/>
    <s v="U"/>
    <s v="Snow"/>
    <x v="0"/>
    <x v="1"/>
    <x v="0"/>
    <x v="2"/>
    <x v="1"/>
    <x v="1"/>
    <n v="27"/>
  </r>
  <r>
    <s v="4AF2060"/>
    <n v="2"/>
    <x v="8"/>
    <x v="160"/>
    <s v="1935"/>
    <s v="A646"/>
    <s v="Snow"/>
    <x v="0"/>
    <x v="1"/>
    <x v="0"/>
    <x v="2"/>
    <x v="1"/>
    <x v="0"/>
    <n v="62"/>
  </r>
  <r>
    <s v="4AG0553"/>
    <n v="2"/>
    <x v="8"/>
    <x v="161"/>
    <s v="1011"/>
    <s v="M62"/>
    <s v="Snow"/>
    <x v="1"/>
    <x v="1"/>
    <x v="0"/>
    <x v="2"/>
    <x v="1"/>
    <x v="0"/>
    <n v="43"/>
  </r>
  <r>
    <s v="4AH1313"/>
    <n v="1"/>
    <x v="8"/>
    <x v="162"/>
    <s v="1607"/>
    <s v="U"/>
    <s v="Snow"/>
    <x v="1"/>
    <x v="1"/>
    <x v="0"/>
    <x v="1"/>
    <x v="1"/>
    <x v="1"/>
    <n v="87"/>
  </r>
  <r>
    <s v="4AI0485"/>
    <n v="1"/>
    <x v="8"/>
    <x v="163"/>
    <s v="1007"/>
    <s v="U"/>
    <s v="Snow"/>
    <x v="1"/>
    <x v="1"/>
    <x v="0"/>
    <x v="1"/>
    <x v="1"/>
    <x v="1"/>
    <n v="59"/>
  </r>
  <r>
    <s v="4AJ0397"/>
    <n v="1"/>
    <x v="8"/>
    <x v="164"/>
    <s v="0840"/>
    <s v="A672"/>
    <s v="Snow"/>
    <x v="1"/>
    <x v="1"/>
    <x v="0"/>
    <x v="2"/>
    <x v="1"/>
    <x v="0"/>
    <n v="33"/>
  </r>
  <r>
    <s v="4AJ1074"/>
    <n v="2"/>
    <x v="8"/>
    <x v="159"/>
    <s v="1130"/>
    <s v="U"/>
    <s v="Snow"/>
    <x v="1"/>
    <x v="1"/>
    <x v="0"/>
    <x v="0"/>
    <x v="1"/>
    <x v="1"/>
    <n v="29"/>
  </r>
  <r>
    <s v="4AL0093"/>
    <n v="2"/>
    <x v="8"/>
    <x v="165"/>
    <s v="0055"/>
    <s v="A58"/>
    <s v="Snow"/>
    <x v="0"/>
    <x v="1"/>
    <x v="3"/>
    <x v="0"/>
    <x v="1"/>
    <x v="1"/>
    <n v="27"/>
  </r>
  <r>
    <s v="4AM1166"/>
    <n v="4"/>
    <x v="8"/>
    <x v="166"/>
    <s v="1531"/>
    <s v="U"/>
    <s v="Snow"/>
    <x v="1"/>
    <x v="1"/>
    <x v="0"/>
    <x v="0"/>
    <x v="1"/>
    <x v="0"/>
    <n v="56"/>
  </r>
  <r>
    <s v="4AP1089"/>
    <n v="2"/>
    <x v="8"/>
    <x v="167"/>
    <s v="1450"/>
    <s v="A644"/>
    <s v="Snow"/>
    <x v="1"/>
    <x v="1"/>
    <x v="0"/>
    <x v="2"/>
    <x v="1"/>
    <x v="0"/>
    <n v="24"/>
  </r>
  <r>
    <s v="4AR1368"/>
    <n v="1"/>
    <x v="8"/>
    <x v="168"/>
    <s v="1630"/>
    <s v="A646"/>
    <s v="Snow"/>
    <x v="1"/>
    <x v="1"/>
    <x v="2"/>
    <x v="1"/>
    <x v="0"/>
    <x v="0"/>
    <n v="15"/>
  </r>
  <r>
    <s v="4AS0987"/>
    <n v="2"/>
    <x v="8"/>
    <x v="169"/>
    <s v="1313"/>
    <s v="A649"/>
    <s v="Snow"/>
    <x v="1"/>
    <x v="1"/>
    <x v="0"/>
    <x v="0"/>
    <x v="1"/>
    <x v="0"/>
    <n v="30"/>
  </r>
  <r>
    <s v="4AT0998"/>
    <n v="2"/>
    <x v="8"/>
    <x v="170"/>
    <s v="1220"/>
    <s v="U"/>
    <s v="Snow"/>
    <x v="1"/>
    <x v="1"/>
    <x v="0"/>
    <x v="2"/>
    <x v="1"/>
    <x v="0"/>
    <n v="41"/>
  </r>
  <r>
    <s v="4AV0735"/>
    <n v="2"/>
    <x v="8"/>
    <x v="171"/>
    <s v="1202"/>
    <s v="U"/>
    <s v="Snow"/>
    <x v="1"/>
    <x v="1"/>
    <x v="0"/>
    <x v="2"/>
    <x v="1"/>
    <x v="1"/>
    <n v="33"/>
  </r>
  <r>
    <s v="4AV1397"/>
    <n v="1"/>
    <x v="8"/>
    <x v="171"/>
    <s v="1720"/>
    <s v="U"/>
    <s v="Snow"/>
    <x v="0"/>
    <x v="1"/>
    <x v="0"/>
    <x v="1"/>
    <x v="1"/>
    <x v="1"/>
    <n v="25"/>
  </r>
  <r>
    <s v="4AV1733"/>
    <n v="2"/>
    <x v="8"/>
    <x v="171"/>
    <s v="1851"/>
    <s v="U"/>
    <s v="Snow"/>
    <x v="0"/>
    <x v="1"/>
    <x v="0"/>
    <x v="2"/>
    <x v="1"/>
    <x v="1"/>
    <n v="34"/>
  </r>
  <r>
    <s v="4B10338"/>
    <n v="3"/>
    <x v="10"/>
    <x v="172"/>
    <s v="0744"/>
    <s v="B6112"/>
    <s v="Snow"/>
    <x v="1"/>
    <x v="1"/>
    <x v="0"/>
    <x v="2"/>
    <x v="1"/>
    <x v="1"/>
    <n v="28"/>
  </r>
  <r>
    <s v="4B42407"/>
    <n v="1"/>
    <x v="10"/>
    <x v="173"/>
    <s v="2331"/>
    <s v="U"/>
    <s v="Snow"/>
    <x v="0"/>
    <x v="1"/>
    <x v="0"/>
    <x v="1"/>
    <x v="1"/>
    <x v="1"/>
    <n v="42"/>
  </r>
  <r>
    <s v="4B50624"/>
    <n v="3"/>
    <x v="10"/>
    <x v="174"/>
    <s v="1020"/>
    <s v="A644"/>
    <s v="Snow"/>
    <x v="1"/>
    <x v="1"/>
    <x v="2"/>
    <x v="0"/>
    <x v="1"/>
    <x v="1"/>
    <n v="5"/>
  </r>
  <r>
    <s v="4B52500"/>
    <n v="2"/>
    <x v="10"/>
    <x v="174"/>
    <s v="2259"/>
    <s v="U"/>
    <s v="Wet/Damp"/>
    <x v="0"/>
    <x v="1"/>
    <x v="0"/>
    <x v="2"/>
    <x v="1"/>
    <x v="0"/>
    <n v="23"/>
  </r>
  <r>
    <s v="4B61187"/>
    <n v="1"/>
    <x v="10"/>
    <x v="175"/>
    <s v="1500"/>
    <s v="U"/>
    <s v="Snow"/>
    <x v="1"/>
    <x v="1"/>
    <x v="0"/>
    <x v="1"/>
    <x v="1"/>
    <x v="0"/>
    <n v="30"/>
  </r>
  <r>
    <s v="4B61516"/>
    <n v="2"/>
    <x v="10"/>
    <x v="175"/>
    <s v="1709"/>
    <s v="U"/>
    <s v="Snow"/>
    <x v="0"/>
    <x v="1"/>
    <x v="0"/>
    <x v="2"/>
    <x v="0"/>
    <x v="1"/>
    <n v="19"/>
  </r>
  <r>
    <s v="4B61523"/>
    <n v="2"/>
    <x v="10"/>
    <x v="175"/>
    <s v="1713"/>
    <s v="M62"/>
    <s v="Snow"/>
    <x v="0"/>
    <x v="1"/>
    <x v="11"/>
    <x v="2"/>
    <x v="1"/>
    <x v="1"/>
    <n v="64"/>
  </r>
  <r>
    <s v="4B70768"/>
    <n v="1"/>
    <x v="10"/>
    <x v="176"/>
    <s v="1150"/>
    <s v="U"/>
    <s v="Snow"/>
    <x v="1"/>
    <x v="1"/>
    <x v="0"/>
    <x v="1"/>
    <x v="1"/>
    <x v="1"/>
    <n v="27"/>
  </r>
  <r>
    <s v="4B71215"/>
    <n v="1"/>
    <x v="10"/>
    <x v="176"/>
    <s v="1615"/>
    <s v="A6025"/>
    <s v="Snow"/>
    <x v="1"/>
    <x v="1"/>
    <x v="2"/>
    <x v="1"/>
    <x v="1"/>
    <x v="1"/>
    <n v="17"/>
  </r>
  <r>
    <s v="4B81335"/>
    <n v="2"/>
    <x v="10"/>
    <x v="177"/>
    <s v="1651"/>
    <s v="U"/>
    <s v="Wet/Damp"/>
    <x v="4"/>
    <x v="1"/>
    <x v="0"/>
    <x v="2"/>
    <x v="1"/>
    <x v="1"/>
    <n v="40"/>
  </r>
  <r>
    <s v="4B81461"/>
    <n v="4"/>
    <x v="10"/>
    <x v="177"/>
    <s v="1743"/>
    <s v="U"/>
    <s v="Dry"/>
    <x v="3"/>
    <x v="1"/>
    <x v="0"/>
    <x v="2"/>
    <x v="1"/>
    <x v="0"/>
    <n v="25"/>
  </r>
  <r>
    <s v="4B81864"/>
    <n v="1"/>
    <x v="10"/>
    <x v="177"/>
    <s v="2100"/>
    <s v="U"/>
    <s v="Wet/Damp"/>
    <x v="0"/>
    <x v="1"/>
    <x v="0"/>
    <x v="0"/>
    <x v="1"/>
    <x v="1"/>
    <n v="25"/>
  </r>
  <r>
    <s v="4B91405"/>
    <n v="1"/>
    <x v="10"/>
    <x v="178"/>
    <s v="1730"/>
    <s v="U"/>
    <s v="Wet/Damp"/>
    <x v="0"/>
    <x v="1"/>
    <x v="10"/>
    <x v="2"/>
    <x v="1"/>
    <x v="1"/>
    <n v="27"/>
  </r>
  <r>
    <s v="4BB1652"/>
    <n v="1"/>
    <x v="10"/>
    <x v="179"/>
    <s v="1858"/>
    <s v="M62"/>
    <s v="Snow"/>
    <x v="0"/>
    <x v="1"/>
    <x v="0"/>
    <x v="2"/>
    <x v="0"/>
    <x v="0"/>
    <n v="26"/>
  </r>
  <r>
    <s v="4BD1322"/>
    <n v="2"/>
    <x v="10"/>
    <x v="180"/>
    <s v="1644"/>
    <s v="U"/>
    <s v="Snow"/>
    <x v="0"/>
    <x v="1"/>
    <x v="0"/>
    <x v="2"/>
    <x v="1"/>
    <x v="0"/>
    <n v="56"/>
  </r>
  <r>
    <s v="4BE0996"/>
    <n v="2"/>
    <x v="10"/>
    <x v="181"/>
    <s v="1420"/>
    <s v="A6033"/>
    <s v="Snow"/>
    <x v="1"/>
    <x v="1"/>
    <x v="0"/>
    <x v="2"/>
    <x v="1"/>
    <x v="0"/>
    <n v="61"/>
  </r>
  <r>
    <s v="4BJ0742"/>
    <n v="2"/>
    <x v="10"/>
    <x v="182"/>
    <s v="1030"/>
    <s v="U"/>
    <s v="Snow"/>
    <x v="1"/>
    <x v="1"/>
    <x v="0"/>
    <x v="2"/>
    <x v="1"/>
    <x v="0"/>
    <n v="62"/>
  </r>
  <r>
    <s v="4BJ1085"/>
    <n v="2"/>
    <x v="10"/>
    <x v="182"/>
    <s v="1515"/>
    <s v="A646"/>
    <s v="Snow"/>
    <x v="1"/>
    <x v="1"/>
    <x v="2"/>
    <x v="0"/>
    <x v="0"/>
    <x v="1"/>
    <n v="47"/>
  </r>
  <r>
    <s v="4BK1661"/>
    <n v="2"/>
    <x v="10"/>
    <x v="183"/>
    <s v="1930"/>
    <s v="U"/>
    <s v="Wet/Damp"/>
    <x v="0"/>
    <x v="1"/>
    <x v="0"/>
    <x v="2"/>
    <x v="1"/>
    <x v="0"/>
    <n v="53"/>
  </r>
  <r>
    <s v="4BN1161"/>
    <n v="2"/>
    <x v="10"/>
    <x v="184"/>
    <s v="1610"/>
    <s v="M62"/>
    <s v="Wet/Damp"/>
    <x v="0"/>
    <x v="0"/>
    <x v="0"/>
    <x v="2"/>
    <x v="1"/>
    <x v="1"/>
    <n v="51"/>
  </r>
  <r>
    <s v="4BO0999"/>
    <n v="2"/>
    <x v="10"/>
    <x v="185"/>
    <s v="1407"/>
    <s v="A672"/>
    <s v="Wet/Damp"/>
    <x v="1"/>
    <x v="1"/>
    <x v="0"/>
    <x v="2"/>
    <x v="1"/>
    <x v="1"/>
    <n v="37"/>
  </r>
  <r>
    <s v="4BP0912"/>
    <n v="2"/>
    <x v="10"/>
    <x v="186"/>
    <s v="1330"/>
    <s v="U"/>
    <s v="Wet/Damp"/>
    <x v="1"/>
    <x v="1"/>
    <x v="0"/>
    <x v="2"/>
    <x v="1"/>
    <x v="1"/>
    <n v="66"/>
  </r>
  <r>
    <s v="4BR0301"/>
    <n v="1"/>
    <x v="10"/>
    <x v="187"/>
    <s v="1308"/>
    <s v="U"/>
    <s v="Wet/Damp"/>
    <x v="1"/>
    <x v="1"/>
    <x v="0"/>
    <x v="1"/>
    <x v="1"/>
    <x v="1"/>
    <n v="14"/>
  </r>
  <r>
    <s v="4BS0373"/>
    <n v="2"/>
    <x v="10"/>
    <x v="188"/>
    <s v="0850"/>
    <s v="U"/>
    <s v="Dry"/>
    <x v="1"/>
    <x v="1"/>
    <x v="4"/>
    <x v="2"/>
    <x v="1"/>
    <x v="1"/>
    <n v="27"/>
  </r>
  <r>
    <s v="4BS0989"/>
    <n v="2"/>
    <x v="10"/>
    <x v="188"/>
    <s v="1426"/>
    <s v="A629"/>
    <s v="Dry"/>
    <x v="1"/>
    <x v="1"/>
    <x v="0"/>
    <x v="2"/>
    <x v="1"/>
    <x v="0"/>
    <n v="35"/>
  </r>
  <r>
    <s v="4BS1151"/>
    <n v="1"/>
    <x v="10"/>
    <x v="188"/>
    <s v="1535"/>
    <s v="U"/>
    <s v="Wet/Damp"/>
    <x v="1"/>
    <x v="1"/>
    <x v="0"/>
    <x v="1"/>
    <x v="1"/>
    <x v="1"/>
    <n v="6"/>
  </r>
  <r>
    <s v="4BT1522"/>
    <n v="1"/>
    <x v="10"/>
    <x v="189"/>
    <s v="1835"/>
    <s v="U"/>
    <s v="Wet/Damp"/>
    <x v="0"/>
    <x v="1"/>
    <x v="12"/>
    <x v="1"/>
    <x v="1"/>
    <x v="1"/>
    <n v="75"/>
  </r>
  <r>
    <s v="4BU1244"/>
    <n v="1"/>
    <x v="10"/>
    <x v="190"/>
    <s v="1635"/>
    <s v="U"/>
    <s v="Wet/Damp"/>
    <x v="0"/>
    <x v="1"/>
    <x v="0"/>
    <x v="1"/>
    <x v="1"/>
    <x v="1"/>
    <n v="10"/>
  </r>
  <r>
    <s v="4C10553"/>
    <n v="2"/>
    <x v="11"/>
    <x v="191"/>
    <s v="1055"/>
    <s v="A646"/>
    <s v="Wet/Damp"/>
    <x v="1"/>
    <x v="1"/>
    <x v="0"/>
    <x v="2"/>
    <x v="1"/>
    <x v="1"/>
    <n v="73"/>
  </r>
  <r>
    <s v="4C11192"/>
    <n v="2"/>
    <x v="11"/>
    <x v="191"/>
    <s v="1700"/>
    <s v="U"/>
    <s v="Dry"/>
    <x v="0"/>
    <x v="1"/>
    <x v="0"/>
    <x v="2"/>
    <x v="1"/>
    <x v="1"/>
    <n v="44"/>
  </r>
  <r>
    <s v="4C40339"/>
    <n v="2"/>
    <x v="11"/>
    <x v="192"/>
    <s v="0850"/>
    <s v="A58"/>
    <s v="Wet/Damp"/>
    <x v="1"/>
    <x v="1"/>
    <x v="0"/>
    <x v="0"/>
    <x v="0"/>
    <x v="1"/>
    <n v="12"/>
  </r>
  <r>
    <s v="4C40671"/>
    <n v="2"/>
    <x v="11"/>
    <x v="191"/>
    <s v="1745"/>
    <s v="M62"/>
    <s v="Dry"/>
    <x v="0"/>
    <x v="1"/>
    <x v="0"/>
    <x v="2"/>
    <x v="1"/>
    <x v="1"/>
    <n v="60"/>
  </r>
  <r>
    <s v="4C50654"/>
    <n v="2"/>
    <x v="11"/>
    <x v="193"/>
    <s v="1120"/>
    <s v="A646"/>
    <s v="Dry"/>
    <x v="1"/>
    <x v="1"/>
    <x v="2"/>
    <x v="2"/>
    <x v="1"/>
    <x v="1"/>
    <n v="18"/>
  </r>
  <r>
    <s v="4C60859"/>
    <n v="3"/>
    <x v="11"/>
    <x v="194"/>
    <s v="1357"/>
    <s v="U"/>
    <s v="Dry"/>
    <x v="1"/>
    <x v="1"/>
    <x v="0"/>
    <x v="2"/>
    <x v="0"/>
    <x v="1"/>
    <n v="88"/>
  </r>
  <r>
    <s v="4C70337"/>
    <n v="2"/>
    <x v="11"/>
    <x v="195"/>
    <s v="0829"/>
    <s v="U"/>
    <s v="Dry"/>
    <x v="1"/>
    <x v="1"/>
    <x v="0"/>
    <x v="2"/>
    <x v="1"/>
    <x v="1"/>
    <n v="35"/>
  </r>
  <r>
    <s v="4C80344"/>
    <n v="2"/>
    <x v="11"/>
    <x v="196"/>
    <s v="0815"/>
    <s v="U"/>
    <s v="Snow"/>
    <x v="1"/>
    <x v="1"/>
    <x v="0"/>
    <x v="2"/>
    <x v="1"/>
    <x v="0"/>
    <n v="67"/>
  </r>
  <r>
    <s v="4C91217"/>
    <n v="2"/>
    <x v="11"/>
    <x v="197"/>
    <s v="1521"/>
    <s v="U"/>
    <s v="Wet/Damp"/>
    <x v="1"/>
    <x v="1"/>
    <x v="0"/>
    <x v="0"/>
    <x v="1"/>
    <x v="0"/>
    <n v="50"/>
  </r>
  <r>
    <s v="4CC0257"/>
    <n v="1"/>
    <x v="11"/>
    <x v="198"/>
    <s v="0820"/>
    <s v="U"/>
    <s v="Wet/Damp"/>
    <x v="1"/>
    <x v="1"/>
    <x v="3"/>
    <x v="1"/>
    <x v="1"/>
    <x v="1"/>
    <n v="15"/>
  </r>
  <r>
    <s v="4CC0638"/>
    <n v="2"/>
    <x v="11"/>
    <x v="198"/>
    <s v="1200"/>
    <s v="A641"/>
    <s v="Wet/Damp"/>
    <x v="1"/>
    <x v="1"/>
    <x v="0"/>
    <x v="2"/>
    <x v="1"/>
    <x v="0"/>
    <n v="83"/>
  </r>
  <r>
    <s v="4CE0185"/>
    <n v="1"/>
    <x v="11"/>
    <x v="199"/>
    <s v="0521"/>
    <s v="U"/>
    <s v="Frost/Ice"/>
    <x v="0"/>
    <x v="7"/>
    <x v="0"/>
    <x v="2"/>
    <x v="1"/>
    <x v="0"/>
    <n v="46"/>
  </r>
  <r>
    <s v="4CE1079"/>
    <n v="2"/>
    <x v="11"/>
    <x v="200"/>
    <s v="1325"/>
    <s v="A629"/>
    <s v="Wet/Damp"/>
    <x v="1"/>
    <x v="1"/>
    <x v="3"/>
    <x v="2"/>
    <x v="1"/>
    <x v="1"/>
    <n v="36"/>
  </r>
  <r>
    <s v="4CE1247"/>
    <n v="1"/>
    <x v="11"/>
    <x v="199"/>
    <s v="1617"/>
    <s v="U"/>
    <s v="Dry"/>
    <x v="1"/>
    <x v="1"/>
    <x v="0"/>
    <x v="1"/>
    <x v="1"/>
    <x v="1"/>
    <n v="14"/>
  </r>
  <r>
    <s v="4CF0983"/>
    <n v="2"/>
    <x v="11"/>
    <x v="201"/>
    <s v="1446"/>
    <s v="M62"/>
    <s v="Dry"/>
    <x v="1"/>
    <x v="1"/>
    <x v="0"/>
    <x v="2"/>
    <x v="1"/>
    <x v="0"/>
    <n v="58"/>
  </r>
  <r>
    <s v="4CG0833"/>
    <n v="2"/>
    <x v="11"/>
    <x v="202"/>
    <s v="1302"/>
    <s v="M62"/>
    <s v="Frost/Ice"/>
    <x v="1"/>
    <x v="1"/>
    <x v="0"/>
    <x v="0"/>
    <x v="0"/>
    <x v="1"/>
    <n v="23"/>
  </r>
  <r>
    <s v="4CI0753"/>
    <n v="1"/>
    <x v="11"/>
    <x v="203"/>
    <s v="1410"/>
    <s v="A672"/>
    <s v="Dry"/>
    <x v="1"/>
    <x v="1"/>
    <x v="0"/>
    <x v="2"/>
    <x v="1"/>
    <x v="1"/>
    <n v="67"/>
  </r>
  <r>
    <s v="4CJ1131"/>
    <n v="1"/>
    <x v="11"/>
    <x v="204"/>
    <s v="1530"/>
    <s v="U"/>
    <s v="Dry"/>
    <x v="1"/>
    <x v="1"/>
    <x v="0"/>
    <x v="1"/>
    <x v="1"/>
    <x v="0"/>
    <n v="15"/>
  </r>
  <r>
    <s v="4CL1529"/>
    <n v="1"/>
    <x v="11"/>
    <x v="205"/>
    <s v="1815"/>
    <s v="A6036"/>
    <s v="Wet/Damp"/>
    <x v="0"/>
    <x v="0"/>
    <x v="9"/>
    <x v="1"/>
    <x v="2"/>
    <x v="1"/>
    <n v="49"/>
  </r>
  <r>
    <s v="4CM0347"/>
    <n v="2"/>
    <x v="11"/>
    <x v="206"/>
    <s v="0818"/>
    <s v="U"/>
    <s v="Wet/Damp"/>
    <x v="1"/>
    <x v="1"/>
    <x v="10"/>
    <x v="2"/>
    <x v="1"/>
    <x v="1"/>
    <n v="38"/>
  </r>
  <r>
    <s v="4CO1445"/>
    <n v="2"/>
    <x v="11"/>
    <x v="207"/>
    <s v="1930"/>
    <s v="A6026"/>
    <s v="Wet/Damp"/>
    <x v="0"/>
    <x v="1"/>
    <x v="0"/>
    <x v="2"/>
    <x v="0"/>
    <x v="1"/>
    <n v="72"/>
  </r>
  <r>
    <s v="4CQ0580"/>
    <n v="2"/>
    <x v="11"/>
    <x v="208"/>
    <s v="1217"/>
    <s v="A646"/>
    <s v="Dry"/>
    <x v="1"/>
    <x v="1"/>
    <x v="0"/>
    <x v="0"/>
    <x v="1"/>
    <x v="0"/>
    <n v="74"/>
  </r>
  <r>
    <s v="4CR1477"/>
    <n v="2"/>
    <x v="11"/>
    <x v="209"/>
    <s v="1859"/>
    <s v="U"/>
    <s v="Wet/Damp"/>
    <x v="0"/>
    <x v="1"/>
    <x v="0"/>
    <x v="2"/>
    <x v="1"/>
    <x v="0"/>
    <n v="88"/>
  </r>
  <r>
    <s v="4CR1653"/>
    <n v="3"/>
    <x v="11"/>
    <x v="209"/>
    <s v="2053"/>
    <s v="U"/>
    <s v="Wet/Damp"/>
    <x v="0"/>
    <x v="1"/>
    <x v="0"/>
    <x v="2"/>
    <x v="0"/>
    <x v="0"/>
    <n v="31"/>
  </r>
  <r>
    <s v="4CS0470"/>
    <n v="1"/>
    <x v="11"/>
    <x v="210"/>
    <s v="1132"/>
    <s v="U"/>
    <s v="Dry"/>
    <x v="1"/>
    <x v="1"/>
    <x v="0"/>
    <x v="1"/>
    <x v="1"/>
    <x v="1"/>
    <n v="9"/>
  </r>
  <r>
    <s v="4CS1484"/>
    <n v="3"/>
    <x v="11"/>
    <x v="210"/>
    <s v="2020"/>
    <s v="A58"/>
    <s v="Frost/Ice"/>
    <x v="0"/>
    <x v="1"/>
    <x v="0"/>
    <x v="2"/>
    <x v="0"/>
    <x v="1"/>
    <n v="24"/>
  </r>
  <r>
    <s v="4CV0744"/>
    <n v="2"/>
    <x v="11"/>
    <x v="211"/>
    <s v="1331"/>
    <s v="U"/>
    <s v="Dry"/>
    <x v="1"/>
    <x v="1"/>
    <x v="0"/>
    <x v="2"/>
    <x v="1"/>
    <x v="1"/>
    <n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rowHeaderCaption="Month">
  <location ref="A3:B6" firstHeaderRow="1" firstDataRow="1" firstDataCol="1" rowPageCount="1" colPageCount="1"/>
  <pivotFields count="15">
    <pivotField showAll="0"/>
    <pivotField showAll="0"/>
    <pivotField axis="axisPage" multipleItemSelectionAllowed="1" showAll="0">
      <items count="13">
        <item x="0"/>
        <item x="1"/>
        <item x="2"/>
        <item x="4"/>
        <item x="5"/>
        <item x="6"/>
        <item x="7"/>
        <item x="3"/>
        <item x="9"/>
        <item x="8"/>
        <item x="10"/>
        <item x="11"/>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name="Gender" axis="axisRow" dataField="1" multipleItemSelectionAllowed="1"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3">
    <i>
      <x/>
    </i>
    <i>
      <x v="1"/>
    </i>
    <i t="grand">
      <x/>
    </i>
  </rowItems>
  <colItems count="1">
    <i/>
  </colItems>
  <pageFields count="1">
    <pageField fld="2" hier="-1"/>
  </pageFields>
  <dataFields count="1">
    <dataField name="Casualties" fld="12" subtotal="count" baseField="14" baseItem="1"/>
  </dataFields>
  <chartFormats count="1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4"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2" count="1" selected="0">
            <x v="0"/>
          </reference>
        </references>
      </pivotArea>
    </chartFormat>
    <chartFormat chart="13" format="8">
      <pivotArea type="data" outline="0" fieldPosition="0">
        <references count="2">
          <reference field="4294967294" count="1" selected="0">
            <x v="0"/>
          </reference>
          <reference field="12"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12" count="1" selected="0">
            <x v="1"/>
          </reference>
        </references>
      </pivotArea>
    </chartFormat>
    <chartFormat chart="16" format="2">
      <pivotArea type="data" outline="0" fieldPosition="0">
        <references count="2">
          <reference field="4294967294" count="1" selected="0">
            <x v="0"/>
          </reference>
          <reference field="12" count="1" selected="0">
            <x v="0"/>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12" count="1" selected="0">
            <x v="0"/>
          </reference>
        </references>
      </pivotArea>
    </chartFormat>
    <chartFormat chart="18" format="8">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rowHeaderCaption="Weather and Lighting Conditions">
  <location ref="A3:B31" firstHeaderRow="1" firstDataRow="1" firstDataCol="1"/>
  <pivotFields count="15">
    <pivotField showAll="0"/>
    <pivotField showAll="0"/>
    <pivotField multipleItemSelectionAllowed="1" showAll="0">
      <items count="13">
        <item x="0"/>
        <item x="1"/>
        <item x="2"/>
        <item x="4"/>
        <item x="5"/>
        <item x="6"/>
        <item x="7"/>
        <item x="3"/>
        <item x="9"/>
        <item x="8"/>
        <item x="10"/>
        <item x="11"/>
        <item t="default"/>
      </items>
    </pivotField>
    <pivotField numFmtId="14" showAll="0"/>
    <pivotField showAll="0"/>
    <pivotField showAll="0"/>
    <pivotField showAll="0"/>
    <pivotField axis="axisRow" showAll="0">
      <items count="6">
        <item x="4"/>
        <item x="3"/>
        <item x="0"/>
        <item x="2"/>
        <item x="1"/>
        <item t="default"/>
      </items>
    </pivotField>
    <pivotField axis="axisRow" showAll="0">
      <items count="9">
        <item n="Fine (Windy)" x="6"/>
        <item n="Fine (Not Windy)" x="1"/>
        <item n="Fog or mist" x="3"/>
        <item n="Others" x="7"/>
        <item n="Raining (Windy)" x="2"/>
        <item n="Raining (Not Windy)" x="0"/>
        <item n="Snowing (Windy)" x="5"/>
        <item n="Snowing (Not Windy)" x="4"/>
        <item t="default"/>
      </items>
    </pivotField>
    <pivotField showAll="0"/>
    <pivotField showAll="0"/>
    <pivotField showAll="0"/>
    <pivotField dataField="1" showAll="0"/>
    <pivotField showAll="0"/>
    <pivotField showAll="0" defaultSubtotal="0">
      <items count="14">
        <item x="0"/>
        <item x="1"/>
        <item x="2"/>
        <item x="3"/>
        <item x="4"/>
        <item x="5"/>
        <item x="6"/>
        <item x="7"/>
        <item x="8"/>
        <item x="9"/>
        <item x="10"/>
        <item x="11"/>
        <item x="12"/>
        <item x="13"/>
      </items>
    </pivotField>
  </pivotFields>
  <rowFields count="2">
    <field x="8"/>
    <field x="7"/>
  </rowFields>
  <rowItems count="28">
    <i>
      <x/>
    </i>
    <i r="1">
      <x/>
    </i>
    <i r="1">
      <x v="4"/>
    </i>
    <i>
      <x v="1"/>
    </i>
    <i r="1">
      <x/>
    </i>
    <i r="1">
      <x v="1"/>
    </i>
    <i r="1">
      <x v="2"/>
    </i>
    <i r="1">
      <x v="4"/>
    </i>
    <i>
      <x v="2"/>
    </i>
    <i r="1">
      <x v="2"/>
    </i>
    <i>
      <x v="3"/>
    </i>
    <i r="1">
      <x v="1"/>
    </i>
    <i r="1">
      <x v="2"/>
    </i>
    <i>
      <x v="4"/>
    </i>
    <i r="1">
      <x v="1"/>
    </i>
    <i r="1">
      <x v="4"/>
    </i>
    <i>
      <x v="5"/>
    </i>
    <i r="1">
      <x/>
    </i>
    <i r="1">
      <x v="1"/>
    </i>
    <i r="1">
      <x v="2"/>
    </i>
    <i r="1">
      <x v="3"/>
    </i>
    <i r="1">
      <x v="4"/>
    </i>
    <i>
      <x v="6"/>
    </i>
    <i r="1">
      <x v="4"/>
    </i>
    <i>
      <x v="7"/>
    </i>
    <i r="1">
      <x v="2"/>
    </i>
    <i r="1">
      <x v="4"/>
    </i>
    <i t="grand">
      <x/>
    </i>
  </rowItems>
  <colItems count="1">
    <i/>
  </colItems>
  <dataFields count="1">
    <dataField name="Casualties" fld="12" subtotal="count" baseField="0" baseItem="0"/>
  </dataFields>
  <chartFormats count="4">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rowHeaderCaption="Month">
  <location ref="A4:E18" firstHeaderRow="1" firstDataRow="2" firstDataCol="1" rowPageCount="1" colPageCount="1"/>
  <pivotFields count="15">
    <pivotField showAll="0"/>
    <pivotField showAll="0"/>
    <pivotField axis="axisRow" showAll="0">
      <items count="13">
        <item n="January" x="0"/>
        <item n="February" x="1"/>
        <item n="March" x="2"/>
        <item n="April" x="4"/>
        <item n="May" x="5"/>
        <item n="June" x="6"/>
        <item n="July" x="7"/>
        <item n="August" x="3"/>
        <item n="September" x="9"/>
        <item n="October" x="8"/>
        <item n="November" x="10"/>
        <item n="December" x="11"/>
        <item t="default"/>
      </items>
    </pivotField>
    <pivotField numFmtId="14" showAll="0"/>
    <pivotField showAll="0"/>
    <pivotField showAll="0"/>
    <pivotField showAll="0"/>
    <pivotField showAll="0"/>
    <pivotField showAll="0"/>
    <pivotField axis="axisPage" multipleItemSelectionAllowed="1" showAll="0">
      <items count="14">
        <item h="1" x="9"/>
        <item x="0"/>
        <item h="1" x="2"/>
        <item h="1" x="11"/>
        <item h="1" x="5"/>
        <item h="1" x="7"/>
        <item h="1" x="12"/>
        <item h="1" x="6"/>
        <item h="1" x="1"/>
        <item h="1" x="8"/>
        <item h="1" x="4"/>
        <item h="1" x="10"/>
        <item h="1" x="3"/>
        <item t="default"/>
      </items>
    </pivotField>
    <pivotField showAll="0"/>
    <pivotField name="Injury Severity" axis="axisCol" showAll="0">
      <items count="4">
        <item x="2"/>
        <item x="0"/>
        <item x="1"/>
        <item t="default"/>
      </items>
    </pivotField>
    <pivotField dataField="1" showAll="0"/>
    <pivotField showAll="0"/>
    <pivotField showAll="0" defaultSubtotal="0">
      <items count="14">
        <item x="0"/>
        <item x="1"/>
        <item x="2"/>
        <item x="3"/>
        <item x="4"/>
        <item x="5"/>
        <item x="6"/>
        <item x="7"/>
        <item x="8"/>
        <item x="9"/>
        <item x="10"/>
        <item x="11"/>
        <item x="12"/>
        <item x="13"/>
      </items>
    </pivotField>
  </pivotFields>
  <rowFields count="1">
    <field x="2"/>
  </rowFields>
  <rowItems count="13">
    <i>
      <x/>
    </i>
    <i>
      <x v="1"/>
    </i>
    <i>
      <x v="2"/>
    </i>
    <i>
      <x v="3"/>
    </i>
    <i>
      <x v="4"/>
    </i>
    <i>
      <x v="5"/>
    </i>
    <i>
      <x v="6"/>
    </i>
    <i>
      <x v="7"/>
    </i>
    <i>
      <x v="8"/>
    </i>
    <i>
      <x v="9"/>
    </i>
    <i>
      <x v="10"/>
    </i>
    <i>
      <x v="11"/>
    </i>
    <i t="grand">
      <x/>
    </i>
  </rowItems>
  <colFields count="1">
    <field x="11"/>
  </colFields>
  <colItems count="4">
    <i>
      <x/>
    </i>
    <i>
      <x v="1"/>
    </i>
    <i>
      <x v="2"/>
    </i>
    <i t="grand">
      <x/>
    </i>
  </colItems>
  <pageFields count="1">
    <pageField fld="9" hier="-1"/>
  </pageFields>
  <dataFields count="1">
    <dataField name="Casualty" fld="12" subtotal="count" baseField="11" baseItem="1"/>
  </dataFields>
  <formats count="2">
    <format dxfId="35">
      <pivotArea field="9" type="button" dataOnly="0" labelOnly="1" outline="0" axis="axisPage" fieldPosition="0"/>
    </format>
    <format dxfId="34">
      <pivotArea dataOnly="0" labelOnly="1" outline="0" fieldPosition="0">
        <references count="1">
          <reference field="9" count="1">
            <x v="1"/>
          </reference>
        </references>
      </pivotArea>
    </format>
  </formats>
  <chartFormats count="6">
    <chartFormat chart="0" format="3" series="1">
      <pivotArea type="data" outline="0" fieldPosition="0">
        <references count="2">
          <reference field="4294967294" count="1" selected="0">
            <x v="0"/>
          </reference>
          <reference field="11" count="1" selected="0">
            <x v="0"/>
          </reference>
        </references>
      </pivotArea>
    </chartFormat>
    <chartFormat chart="0" format="4" series="1">
      <pivotArea type="data" outline="0" fieldPosition="0">
        <references count="2">
          <reference field="4294967294" count="1" selected="0">
            <x v="0"/>
          </reference>
          <reference field="11" count="1" selected="0">
            <x v="1"/>
          </reference>
        </references>
      </pivotArea>
    </chartFormat>
    <chartFormat chart="0" format="5" series="1">
      <pivotArea type="data" outline="0" fieldPosition="0">
        <references count="2">
          <reference field="4294967294" count="1" selected="0">
            <x v="0"/>
          </reference>
          <reference field="11" count="1" selected="0">
            <x v="2"/>
          </reference>
        </references>
      </pivotArea>
    </chartFormat>
    <chartFormat chart="14" format="9" series="1">
      <pivotArea type="data" outline="0" fieldPosition="0">
        <references count="2">
          <reference field="4294967294" count="1" selected="0">
            <x v="0"/>
          </reference>
          <reference field="11" count="1" selected="0">
            <x v="0"/>
          </reference>
        </references>
      </pivotArea>
    </chartFormat>
    <chartFormat chart="14" format="10" series="1">
      <pivotArea type="data" outline="0" fieldPosition="0">
        <references count="2">
          <reference field="4294967294" count="1" selected="0">
            <x v="0"/>
          </reference>
          <reference field="11" count="1" selected="0">
            <x v="1"/>
          </reference>
        </references>
      </pivotArea>
    </chartFormat>
    <chartFormat chart="14" format="11"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7" rowHeaderCaption="Month">
  <location ref="A23:E36" firstHeaderRow="1" firstDataRow="2" firstDataCol="1" rowPageCount="1" colPageCount="1"/>
  <pivotFields count="15">
    <pivotField showAll="0"/>
    <pivotField showAll="0"/>
    <pivotField showAll="0">
      <items count="13">
        <item x="0"/>
        <item x="1"/>
        <item x="2"/>
        <item x="4"/>
        <item x="5"/>
        <item x="6"/>
        <item x="7"/>
        <item x="3"/>
        <item x="9"/>
        <item x="8"/>
        <item x="10"/>
        <item x="11"/>
        <item t="default"/>
      </items>
    </pivotField>
    <pivotField numFmtId="14" showAll="0"/>
    <pivotField showAll="0"/>
    <pivotField showAll="0"/>
    <pivotField showAll="0"/>
    <pivotField showAll="0"/>
    <pivotField showAll="0"/>
    <pivotField axis="axisPage" multipleItemSelectionAllowed="1" showAll="0">
      <items count="14">
        <item h="1" x="9"/>
        <item h="1" x="0"/>
        <item h="1" x="2"/>
        <item h="1" x="11"/>
        <item h="1" x="5"/>
        <item h="1" x="7"/>
        <item x="12"/>
        <item x="6"/>
        <item x="1"/>
        <item x="8"/>
        <item x="4"/>
        <item h="1" x="10"/>
        <item h="1" x="3"/>
        <item t="default"/>
      </items>
    </pivotField>
    <pivotField showAll="0"/>
    <pivotField name="Injury Severity" axis="axisCol" showAll="0">
      <items count="4">
        <item x="2"/>
        <item x="0"/>
        <item x="1"/>
        <item t="default"/>
      </items>
    </pivotField>
    <pivotField dataField="1" showAll="0"/>
    <pivotField showAll="0"/>
    <pivotField axis="axisRow" showAll="0" defaultSubtotal="0">
      <items count="14">
        <item x="0"/>
        <item n="January" x="1"/>
        <item n="February" x="2"/>
        <item n="March" x="3"/>
        <item n="April" x="4"/>
        <item x="5"/>
        <item n="June" x="6"/>
        <item n="July" x="7"/>
        <item n="August" x="8"/>
        <item n="September" x="9"/>
        <item n="October" x="10"/>
        <item n="November" x="11"/>
        <item x="12"/>
        <item x="13"/>
      </items>
    </pivotField>
  </pivotFields>
  <rowFields count="1">
    <field x="14"/>
  </rowFields>
  <rowItems count="12">
    <i>
      <x v="1"/>
    </i>
    <i>
      <x v="2"/>
    </i>
    <i>
      <x v="3"/>
    </i>
    <i>
      <x v="4"/>
    </i>
    <i>
      <x v="5"/>
    </i>
    <i>
      <x v="6"/>
    </i>
    <i>
      <x v="7"/>
    </i>
    <i>
      <x v="8"/>
    </i>
    <i>
      <x v="9"/>
    </i>
    <i>
      <x v="10"/>
    </i>
    <i>
      <x v="11"/>
    </i>
    <i t="grand">
      <x/>
    </i>
  </rowItems>
  <colFields count="1">
    <field x="11"/>
  </colFields>
  <colItems count="4">
    <i>
      <x/>
    </i>
    <i>
      <x v="1"/>
    </i>
    <i>
      <x v="2"/>
    </i>
    <i t="grand">
      <x/>
    </i>
  </colItems>
  <pageFields count="1">
    <pageField fld="9" hier="-1"/>
  </pageFields>
  <dataFields count="1">
    <dataField name="Casualty" fld="12" subtotal="count" baseField="11" baseItem="1"/>
  </dataFields>
  <formats count="2">
    <format dxfId="30">
      <pivotArea field="9" type="button" dataOnly="0" labelOnly="1" outline="0" axis="axisPage" fieldPosition="0"/>
    </format>
    <format dxfId="31">
      <pivotArea dataOnly="0" labelOnly="1" outline="0" fieldPosition="0">
        <references count="1">
          <reference field="9" count="1">
            <x v="1"/>
          </reference>
        </references>
      </pivotArea>
    </format>
  </formats>
  <chartFormats count="9">
    <chartFormat chart="13" format="6" series="1">
      <pivotArea type="data" outline="0" fieldPosition="0">
        <references count="2">
          <reference field="4294967294" count="1" selected="0">
            <x v="0"/>
          </reference>
          <reference field="11" count="1" selected="0">
            <x v="0"/>
          </reference>
        </references>
      </pivotArea>
    </chartFormat>
    <chartFormat chart="13" format="7" series="1">
      <pivotArea type="data" outline="0" fieldPosition="0">
        <references count="2">
          <reference field="4294967294" count="1" selected="0">
            <x v="0"/>
          </reference>
          <reference field="11" count="1" selected="0">
            <x v="1"/>
          </reference>
        </references>
      </pivotArea>
    </chartFormat>
    <chartFormat chart="13" format="8" series="1">
      <pivotArea type="data" outline="0" fieldPosition="0">
        <references count="2">
          <reference field="4294967294" count="1" selected="0">
            <x v="0"/>
          </reference>
          <reference field="11" count="1" selected="0">
            <x v="2"/>
          </reference>
        </references>
      </pivotArea>
    </chartFormat>
    <chartFormat chart="33" format="0" series="1">
      <pivotArea type="data" outline="0" fieldPosition="0">
        <references count="2">
          <reference field="4294967294" count="1" selected="0">
            <x v="0"/>
          </reference>
          <reference field="11" count="1" selected="0">
            <x v="0"/>
          </reference>
        </references>
      </pivotArea>
    </chartFormat>
    <chartFormat chart="33" format="1" series="1">
      <pivotArea type="data" outline="0" fieldPosition="0">
        <references count="2">
          <reference field="4294967294" count="1" selected="0">
            <x v="0"/>
          </reference>
          <reference field="11" count="1" selected="0">
            <x v="1"/>
          </reference>
        </references>
      </pivotArea>
    </chartFormat>
    <chartFormat chart="33" format="2" series="1">
      <pivotArea type="data" outline="0" fieldPosition="0">
        <references count="2">
          <reference field="4294967294" count="1" selected="0">
            <x v="0"/>
          </reference>
          <reference field="11" count="1" selected="0">
            <x v="2"/>
          </reference>
        </references>
      </pivotArea>
    </chartFormat>
    <chartFormat chart="36" format="6" series="1">
      <pivotArea type="data" outline="0" fieldPosition="0">
        <references count="2">
          <reference field="4294967294" count="1" selected="0">
            <x v="0"/>
          </reference>
          <reference field="11" count="1" selected="0">
            <x v="0"/>
          </reference>
        </references>
      </pivotArea>
    </chartFormat>
    <chartFormat chart="36" format="7" series="1">
      <pivotArea type="data" outline="0" fieldPosition="0">
        <references count="2">
          <reference field="4294967294" count="1" selected="0">
            <x v="0"/>
          </reference>
          <reference field="11" count="1" selected="0">
            <x v="1"/>
          </reference>
        </references>
      </pivotArea>
    </chartFormat>
    <chartFormat chart="36" format="8"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nth">
  <location ref="A4:I19" firstHeaderRow="1" firstDataRow="3" firstDataCol="1" rowPageCount="1" colPageCount="1"/>
  <pivotFields count="15">
    <pivotField showAll="0"/>
    <pivotField dataField="1" showAll="0"/>
    <pivotField axis="axisRow" showAll="0">
      <items count="13">
        <item x="0"/>
        <item x="1"/>
        <item x="2"/>
        <item x="4"/>
        <item x="5"/>
        <item x="6"/>
        <item x="7"/>
        <item x="3"/>
        <item x="9"/>
        <item x="8"/>
        <item x="10"/>
        <item x="11"/>
        <item t="default"/>
      </items>
    </pivotField>
    <pivotField numFmtId="14" showAll="0"/>
    <pivotField showAll="0"/>
    <pivotField showAll="0"/>
    <pivotField showAll="0"/>
    <pivotField showAll="0"/>
    <pivotField showAll="0"/>
    <pivotField axis="axisPage" multipleItemSelectionAllowed="1" showAll="0">
      <items count="14">
        <item x="9"/>
        <item x="0"/>
        <item x="2"/>
        <item x="11"/>
        <item x="5"/>
        <item x="7"/>
        <item x="12"/>
        <item x="6"/>
        <item x="1"/>
        <item x="8"/>
        <item x="4"/>
        <item x="10"/>
        <item x="3"/>
        <item t="default"/>
      </items>
    </pivotField>
    <pivotField axis="axisCol" multipleItemSelectionAllowed="1" showAll="0">
      <items count="4">
        <item x="2"/>
        <item x="1"/>
        <item x="0"/>
        <item t="default"/>
      </items>
    </pivotField>
    <pivotField showAll="0"/>
    <pivotField dataField="1" showAll="0"/>
    <pivotField showAll="0"/>
    <pivotField showAll="0" defaultSubtotal="0"/>
  </pivotFields>
  <rowFields count="1">
    <field x="2"/>
  </rowFields>
  <rowItems count="13">
    <i>
      <x/>
    </i>
    <i>
      <x v="1"/>
    </i>
    <i>
      <x v="2"/>
    </i>
    <i>
      <x v="3"/>
    </i>
    <i>
      <x v="4"/>
    </i>
    <i>
      <x v="5"/>
    </i>
    <i>
      <x v="6"/>
    </i>
    <i>
      <x v="7"/>
    </i>
    <i>
      <x v="8"/>
    </i>
    <i>
      <x v="9"/>
    </i>
    <i>
      <x v="10"/>
    </i>
    <i>
      <x v="11"/>
    </i>
    <i t="grand">
      <x/>
    </i>
  </rowItems>
  <colFields count="2">
    <field x="10"/>
    <field x="-2"/>
  </colFields>
  <colItems count="8">
    <i>
      <x/>
      <x/>
    </i>
    <i r="1" i="1">
      <x v="1"/>
    </i>
    <i>
      <x v="1"/>
      <x/>
    </i>
    <i r="1" i="1">
      <x v="1"/>
    </i>
    <i>
      <x v="2"/>
      <x/>
    </i>
    <i r="1" i="1">
      <x v="1"/>
    </i>
    <i t="grand">
      <x/>
    </i>
    <i t="grand" i="1">
      <x/>
    </i>
  </colItems>
  <pageFields count="1">
    <pageField fld="9" hier="-1"/>
  </pageFields>
  <dataFields count="2">
    <dataField name="Casualties" fld="12" subtotal="count" baseField="2" baseItem="0"/>
    <dataField name="Num of Vehicles Involved" fld="1" baseField="2" baseItem="0"/>
  </dataFields>
  <formats count="2">
    <format dxfId="33">
      <pivotArea field="9" type="button" dataOnly="0" labelOnly="1" outline="0" axis="axisPage" fieldPosition="0"/>
    </format>
    <format dxfId="32">
      <pivotArea dataOnly="0" labelOnly="1" outline="0" fieldPosition="0">
        <references count="1">
          <reference field="9"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FAE44A6-D49E-48FC-AB3F-A2C97131CE4C}" sourceName="Month">
  <pivotTables>
    <pivotTable tabId="38" name="PivotTable28"/>
    <pivotTable tabId="44" name="PivotTable4"/>
    <pivotTable tabId="42" name="PivotTable1"/>
    <pivotTable tabId="42" name="PivotTable2"/>
    <pivotTable tabId="40" name="PivotTable30"/>
  </pivotTables>
  <data>
    <tabular pivotCacheId="1594014740">
      <items count="12">
        <i x="0" s="1"/>
        <i x="1" s="1"/>
        <i x="2" s="1"/>
        <i x="4" s="1"/>
        <i x="5" s="1"/>
        <i x="6" s="1"/>
        <i x="7" s="1"/>
        <i x="3" s="1"/>
        <i x="9" s="1"/>
        <i x="8"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F4FC16F-B1AD-49CD-9DA9-80B49AFA3D33}"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23" totalsRowShown="0">
  <autoFilter ref="A1:N23" xr:uid="{00000000-0009-0000-0100-000001000000}"/>
  <tableColumns count="14">
    <tableColumn id="1" xr3:uid="{00000000-0010-0000-0000-000001000000}" name="Reference Number"/>
    <tableColumn id="2" xr3:uid="{00000000-0010-0000-0000-000002000000}" name="Number of Vehicles"/>
    <tableColumn id="3" xr3:uid="{00000000-0010-0000-0000-000003000000}" name="Month"/>
    <tableColumn id="4" xr3:uid="{00000000-0010-0000-0000-000004000000}" name="Accident Date" dataDxfId="37"/>
    <tableColumn id="5" xr3:uid="{00000000-0010-0000-0000-000005000000}" name="Time (24hr)"/>
    <tableColumn id="6" xr3:uid="{00000000-0010-0000-0000-000006000000}" name="1st Road Class &amp; No"/>
    <tableColumn id="7" xr3:uid="{00000000-0010-0000-0000-000007000000}" name="Road Surface"/>
    <tableColumn id="8" xr3:uid="{00000000-0010-0000-0000-000008000000}" name="Lighting Conditions"/>
    <tableColumn id="9" xr3:uid="{00000000-0010-0000-0000-000009000000}" name="Weather Conditions"/>
    <tableColumn id="10" xr3:uid="{00000000-0010-0000-0000-00000A000000}" name="Type of Vehicle"/>
    <tableColumn id="11" xr3:uid="{00000000-0010-0000-0000-00000B000000}" name="Casualty Class"/>
    <tableColumn id="12" xr3:uid="{00000000-0010-0000-0000-00000C000000}" name="Casualty Severity"/>
    <tableColumn id="13" xr3:uid="{00000000-0010-0000-0000-00000D000000}" name="Sex of Casualty"/>
    <tableColumn id="14" xr3:uid="{00000000-0010-0000-0000-00000E000000}" name="Age of Casual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N23" totalsRowShown="0">
  <autoFilter ref="A1:N23" xr:uid="{00000000-0009-0000-0100-000002000000}"/>
  <tableColumns count="14">
    <tableColumn id="1" xr3:uid="{00000000-0010-0000-0100-000001000000}" name="Reference Number"/>
    <tableColumn id="2" xr3:uid="{00000000-0010-0000-0100-000002000000}" name="Number of Vehicles"/>
    <tableColumn id="3" xr3:uid="{00000000-0010-0000-0100-000003000000}" name="Month"/>
    <tableColumn id="4" xr3:uid="{00000000-0010-0000-0100-000004000000}" name="Accident Date" dataDxfId="36"/>
    <tableColumn id="5" xr3:uid="{00000000-0010-0000-0100-000005000000}" name="Time (24hr)"/>
    <tableColumn id="6" xr3:uid="{00000000-0010-0000-0100-000006000000}" name="1st Road Class &amp; No"/>
    <tableColumn id="7" xr3:uid="{00000000-0010-0000-0100-000007000000}" name="Road Surface"/>
    <tableColumn id="8" xr3:uid="{00000000-0010-0000-0100-000008000000}" name="Lighting Conditions"/>
    <tableColumn id="9" xr3:uid="{00000000-0010-0000-0100-000009000000}" name="Weather Conditions"/>
    <tableColumn id="10" xr3:uid="{00000000-0010-0000-0100-00000A000000}" name="Type of Vehicle"/>
    <tableColumn id="11" xr3:uid="{00000000-0010-0000-0100-00000B000000}" name="Casualty Class"/>
    <tableColumn id="12" xr3:uid="{00000000-0010-0000-0100-00000C000000}" name="Casualty Severity"/>
    <tableColumn id="13" xr3:uid="{00000000-0010-0000-0100-00000D000000}" name="Sex of Casualty"/>
    <tableColumn id="14" xr3:uid="{00000000-0010-0000-0100-00000E000000}" name="Age of Casual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N337"/>
  <sheetViews>
    <sheetView zoomScale="85" zoomScaleNormal="85" workbookViewId="0">
      <selection activeCell="D3" sqref="D3"/>
    </sheetView>
  </sheetViews>
  <sheetFormatPr defaultRowHeight="15" x14ac:dyDescent="0.25"/>
  <cols>
    <col min="1" max="1" width="8.85546875" style="1" customWidth="1"/>
    <col min="2" max="2" width="21.140625" style="1" bestFit="1" customWidth="1"/>
    <col min="3" max="3" width="21.140625" style="1" customWidth="1"/>
    <col min="4" max="4" width="15.7109375" style="2" bestFit="1" customWidth="1"/>
    <col min="5" max="5" width="13.42578125" style="1" bestFit="1" customWidth="1"/>
    <col min="6" max="6" width="20.7109375" style="1" bestFit="1" customWidth="1"/>
    <col min="7" max="7" width="14.7109375" style="1" bestFit="1" customWidth="1"/>
    <col min="8" max="8" width="36.7109375" style="1" bestFit="1" customWidth="1"/>
    <col min="9" max="9" width="26.5703125" style="1" bestFit="1" customWidth="1"/>
    <col min="10" max="10" width="52.5703125" style="1" bestFit="1" customWidth="1"/>
    <col min="11" max="11" width="26.140625" style="1" bestFit="1" customWidth="1"/>
    <col min="12" max="12" width="12.7109375" style="1" customWidth="1"/>
    <col min="13" max="13" width="8.85546875" style="1" customWidth="1"/>
    <col min="14" max="14" width="17" style="1" bestFit="1" customWidth="1"/>
  </cols>
  <sheetData>
    <row r="1" spans="1:14" x14ac:dyDescent="0.25">
      <c r="A1" s="1" t="s">
        <v>0</v>
      </c>
      <c r="B1" s="1" t="s">
        <v>2</v>
      </c>
      <c r="C1" s="1" t="s">
        <v>669</v>
      </c>
      <c r="D1" s="2" t="s">
        <v>3</v>
      </c>
      <c r="E1" s="1" t="s">
        <v>4</v>
      </c>
      <c r="F1" s="1" t="s">
        <v>6</v>
      </c>
      <c r="G1" s="1" t="s">
        <v>8</v>
      </c>
      <c r="H1" s="1" t="s">
        <v>9</v>
      </c>
      <c r="I1" s="1" t="s">
        <v>10</v>
      </c>
      <c r="J1" s="1" t="s">
        <v>11</v>
      </c>
      <c r="K1" s="1" t="s">
        <v>12</v>
      </c>
      <c r="L1" s="1" t="s">
        <v>13</v>
      </c>
      <c r="M1" s="1" t="s">
        <v>14</v>
      </c>
      <c r="N1" s="1" t="s">
        <v>15</v>
      </c>
    </row>
    <row r="2" spans="1:14" x14ac:dyDescent="0.25">
      <c r="A2" s="3" t="s">
        <v>1</v>
      </c>
      <c r="B2" s="1">
        <v>2</v>
      </c>
      <c r="C2" s="1">
        <f t="shared" ref="C2:C65" si="0">MONTH(D2)</f>
        <v>1</v>
      </c>
      <c r="D2" s="2">
        <v>42736</v>
      </c>
      <c r="E2" s="3" t="s">
        <v>5</v>
      </c>
      <c r="F2" s="1" t="s">
        <v>7</v>
      </c>
      <c r="G2" s="1" t="s">
        <v>633</v>
      </c>
      <c r="H2" s="1" t="s">
        <v>637</v>
      </c>
      <c r="I2" s="1" t="s">
        <v>642</v>
      </c>
      <c r="J2" s="1" t="s">
        <v>662</v>
      </c>
      <c r="K2" s="1" t="s">
        <v>650</v>
      </c>
      <c r="L2" s="1" t="s">
        <v>653</v>
      </c>
      <c r="M2" s="1" t="s">
        <v>656</v>
      </c>
      <c r="N2" s="1">
        <v>16</v>
      </c>
    </row>
    <row r="3" spans="1:14" x14ac:dyDescent="0.25">
      <c r="A3" s="3" t="s">
        <v>16</v>
      </c>
      <c r="B3" s="1">
        <v>2</v>
      </c>
      <c r="C3" s="1">
        <f t="shared" si="0"/>
        <v>1</v>
      </c>
      <c r="D3" s="2">
        <v>42739</v>
      </c>
      <c r="E3" s="3" t="s">
        <v>17</v>
      </c>
      <c r="F3" s="1" t="s">
        <v>7</v>
      </c>
      <c r="G3" s="1" t="s">
        <v>632</v>
      </c>
      <c r="H3" s="1" t="s">
        <v>636</v>
      </c>
      <c r="I3" s="1" t="s">
        <v>641</v>
      </c>
      <c r="J3" s="1" t="s">
        <v>662</v>
      </c>
      <c r="K3" s="1" t="s">
        <v>651</v>
      </c>
      <c r="L3" s="1" t="s">
        <v>653</v>
      </c>
      <c r="M3" s="1" t="s">
        <v>656</v>
      </c>
      <c r="N3" s="1">
        <v>67</v>
      </c>
    </row>
    <row r="4" spans="1:14" x14ac:dyDescent="0.25">
      <c r="A4" s="3" t="s">
        <v>18</v>
      </c>
      <c r="B4" s="1">
        <v>2</v>
      </c>
      <c r="C4" s="1">
        <f t="shared" si="0"/>
        <v>1</v>
      </c>
      <c r="D4" s="2">
        <v>42740</v>
      </c>
      <c r="E4" s="3" t="s">
        <v>19</v>
      </c>
      <c r="F4" s="1" t="s">
        <v>20</v>
      </c>
      <c r="G4" s="1" t="s">
        <v>633</v>
      </c>
      <c r="H4" s="1" t="s">
        <v>637</v>
      </c>
      <c r="I4" s="1" t="s">
        <v>641</v>
      </c>
      <c r="J4" s="1" t="s">
        <v>662</v>
      </c>
      <c r="K4" s="1" t="s">
        <v>649</v>
      </c>
      <c r="L4" s="1" t="s">
        <v>654</v>
      </c>
      <c r="M4" s="1" t="s">
        <v>655</v>
      </c>
      <c r="N4" s="1">
        <v>56</v>
      </c>
    </row>
    <row r="5" spans="1:14" x14ac:dyDescent="0.25">
      <c r="A5" s="3" t="s">
        <v>21</v>
      </c>
      <c r="B5" s="1">
        <v>2</v>
      </c>
      <c r="C5" s="1">
        <f t="shared" si="0"/>
        <v>1</v>
      </c>
      <c r="D5" s="2">
        <v>42740</v>
      </c>
      <c r="E5" s="3" t="s">
        <v>22</v>
      </c>
      <c r="F5" s="1" t="s">
        <v>23</v>
      </c>
      <c r="G5" s="1" t="s">
        <v>633</v>
      </c>
      <c r="H5" s="1" t="s">
        <v>636</v>
      </c>
      <c r="I5" s="1" t="s">
        <v>641</v>
      </c>
      <c r="J5" s="1" t="s">
        <v>659</v>
      </c>
      <c r="K5" s="1" t="s">
        <v>649</v>
      </c>
      <c r="L5" s="1" t="s">
        <v>653</v>
      </c>
      <c r="M5" s="1" t="s">
        <v>655</v>
      </c>
      <c r="N5" s="1">
        <v>20</v>
      </c>
    </row>
    <row r="6" spans="1:14" x14ac:dyDescent="0.25">
      <c r="A6" s="3" t="s">
        <v>24</v>
      </c>
      <c r="B6" s="1">
        <v>2</v>
      </c>
      <c r="C6" s="1">
        <f t="shared" si="0"/>
        <v>1</v>
      </c>
      <c r="D6" s="2">
        <v>42749</v>
      </c>
      <c r="E6" s="3" t="s">
        <v>25</v>
      </c>
      <c r="F6" s="1" t="s">
        <v>7</v>
      </c>
      <c r="G6" s="1" t="s">
        <v>635</v>
      </c>
      <c r="H6" s="1" t="s">
        <v>636</v>
      </c>
      <c r="I6" s="1" t="s">
        <v>641</v>
      </c>
      <c r="J6" s="1" t="s">
        <v>662</v>
      </c>
      <c r="K6" s="1" t="s">
        <v>649</v>
      </c>
      <c r="L6" s="1" t="s">
        <v>654</v>
      </c>
      <c r="M6" s="1" t="s">
        <v>655</v>
      </c>
      <c r="N6" s="1">
        <v>46</v>
      </c>
    </row>
    <row r="7" spans="1:14" x14ac:dyDescent="0.25">
      <c r="A7" s="3" t="s">
        <v>26</v>
      </c>
      <c r="B7" s="1">
        <v>1</v>
      </c>
      <c r="C7" s="1">
        <f t="shared" si="0"/>
        <v>1</v>
      </c>
      <c r="D7" s="2">
        <v>42750</v>
      </c>
      <c r="E7" s="3" t="s">
        <v>27</v>
      </c>
      <c r="F7" s="1" t="s">
        <v>7</v>
      </c>
      <c r="G7" s="1" t="s">
        <v>633</v>
      </c>
      <c r="H7" s="1" t="s">
        <v>637</v>
      </c>
      <c r="I7" s="1" t="s">
        <v>641</v>
      </c>
      <c r="J7" s="1" t="s">
        <v>662</v>
      </c>
      <c r="K7" s="1" t="s">
        <v>651</v>
      </c>
      <c r="L7" s="1" t="s">
        <v>654</v>
      </c>
      <c r="M7" s="1" t="s">
        <v>655</v>
      </c>
      <c r="N7" s="1">
        <v>37</v>
      </c>
    </row>
    <row r="8" spans="1:14" x14ac:dyDescent="0.25">
      <c r="A8" s="3" t="s">
        <v>28</v>
      </c>
      <c r="B8" s="1">
        <v>1</v>
      </c>
      <c r="C8" s="1">
        <f t="shared" si="0"/>
        <v>1</v>
      </c>
      <c r="D8" s="2">
        <v>42751</v>
      </c>
      <c r="E8" s="3" t="s">
        <v>29</v>
      </c>
      <c r="F8" s="1" t="s">
        <v>23</v>
      </c>
      <c r="G8" s="1" t="s">
        <v>633</v>
      </c>
      <c r="H8" s="1" t="s">
        <v>636</v>
      </c>
      <c r="I8" s="1" t="s">
        <v>641</v>
      </c>
      <c r="J8" s="1" t="s">
        <v>662</v>
      </c>
      <c r="K8" s="1" t="s">
        <v>651</v>
      </c>
      <c r="L8" s="1" t="s">
        <v>654</v>
      </c>
      <c r="M8" s="1" t="s">
        <v>656</v>
      </c>
      <c r="N8" s="1">
        <v>25</v>
      </c>
    </row>
    <row r="9" spans="1:14" x14ac:dyDescent="0.25">
      <c r="A9" s="3" t="s">
        <v>30</v>
      </c>
      <c r="B9" s="1">
        <v>3</v>
      </c>
      <c r="C9" s="1">
        <f t="shared" si="0"/>
        <v>1</v>
      </c>
      <c r="D9" s="2">
        <v>42754</v>
      </c>
      <c r="E9" s="3" t="s">
        <v>31</v>
      </c>
      <c r="F9" s="1" t="s">
        <v>32</v>
      </c>
      <c r="G9" s="1" t="s">
        <v>632</v>
      </c>
      <c r="H9" s="1" t="s">
        <v>637</v>
      </c>
      <c r="I9" s="1" t="s">
        <v>641</v>
      </c>
      <c r="J9" s="1" t="s">
        <v>662</v>
      </c>
      <c r="K9" s="1" t="s">
        <v>649</v>
      </c>
      <c r="L9" s="1" t="s">
        <v>654</v>
      </c>
      <c r="M9" s="1" t="s">
        <v>656</v>
      </c>
      <c r="N9" s="1">
        <v>50</v>
      </c>
    </row>
    <row r="10" spans="1:14" x14ac:dyDescent="0.25">
      <c r="A10" s="3" t="s">
        <v>33</v>
      </c>
      <c r="B10" s="1">
        <v>1</v>
      </c>
      <c r="C10" s="1">
        <f t="shared" si="0"/>
        <v>1</v>
      </c>
      <c r="D10" s="2">
        <v>42755</v>
      </c>
      <c r="E10" s="3" t="s">
        <v>34</v>
      </c>
      <c r="F10" s="1" t="s">
        <v>7</v>
      </c>
      <c r="G10" s="1" t="s">
        <v>632</v>
      </c>
      <c r="H10" s="1" t="s">
        <v>636</v>
      </c>
      <c r="I10" s="1" t="s">
        <v>641</v>
      </c>
      <c r="J10" s="1" t="s">
        <v>662</v>
      </c>
      <c r="K10" s="1" t="s">
        <v>651</v>
      </c>
      <c r="L10" s="1" t="s">
        <v>654</v>
      </c>
      <c r="M10" s="1" t="s">
        <v>656</v>
      </c>
      <c r="N10" s="1">
        <v>64</v>
      </c>
    </row>
    <row r="11" spans="1:14" x14ac:dyDescent="0.25">
      <c r="A11" s="3" t="s">
        <v>35</v>
      </c>
      <c r="B11" s="1">
        <v>1</v>
      </c>
      <c r="C11" s="1">
        <f t="shared" si="0"/>
        <v>1</v>
      </c>
      <c r="D11" s="2">
        <v>42757</v>
      </c>
      <c r="E11" s="3" t="s">
        <v>36</v>
      </c>
      <c r="F11" s="1" t="s">
        <v>20</v>
      </c>
      <c r="G11" s="1" t="s">
        <v>633</v>
      </c>
      <c r="H11" s="1" t="s">
        <v>636</v>
      </c>
      <c r="I11" s="1" t="s">
        <v>641</v>
      </c>
      <c r="J11" s="1" t="s">
        <v>662</v>
      </c>
      <c r="K11" s="1" t="s">
        <v>649</v>
      </c>
      <c r="L11" s="1" t="s">
        <v>654</v>
      </c>
      <c r="M11" s="1" t="s">
        <v>656</v>
      </c>
      <c r="N11" s="1">
        <v>22</v>
      </c>
    </row>
    <row r="12" spans="1:14" x14ac:dyDescent="0.25">
      <c r="A12" s="3" t="s">
        <v>37</v>
      </c>
      <c r="B12" s="1">
        <v>2</v>
      </c>
      <c r="C12" s="1">
        <f t="shared" si="0"/>
        <v>1</v>
      </c>
      <c r="D12" s="2">
        <v>42759</v>
      </c>
      <c r="E12" s="3" t="s">
        <v>38</v>
      </c>
      <c r="F12" s="1" t="s">
        <v>39</v>
      </c>
      <c r="G12" s="1" t="s">
        <v>633</v>
      </c>
      <c r="H12" s="1" t="s">
        <v>636</v>
      </c>
      <c r="I12" s="1" t="s">
        <v>642</v>
      </c>
      <c r="J12" s="1" t="s">
        <v>662</v>
      </c>
      <c r="K12" s="1" t="s">
        <v>650</v>
      </c>
      <c r="L12" s="1" t="s">
        <v>654</v>
      </c>
      <c r="M12" s="1" t="s">
        <v>656</v>
      </c>
      <c r="N12" s="1">
        <v>21</v>
      </c>
    </row>
    <row r="13" spans="1:14" x14ac:dyDescent="0.25">
      <c r="A13" s="3" t="s">
        <v>40</v>
      </c>
      <c r="B13" s="1">
        <v>2</v>
      </c>
      <c r="C13" s="1">
        <f t="shared" si="0"/>
        <v>1</v>
      </c>
      <c r="D13" s="2">
        <v>42759</v>
      </c>
      <c r="E13" s="3" t="s">
        <v>41</v>
      </c>
      <c r="F13" s="1" t="s">
        <v>42</v>
      </c>
      <c r="G13" s="1" t="s">
        <v>632</v>
      </c>
      <c r="H13" s="1" t="s">
        <v>637</v>
      </c>
      <c r="I13" s="1" t="s">
        <v>641</v>
      </c>
      <c r="J13" s="1" t="s">
        <v>662</v>
      </c>
      <c r="K13" s="1" t="s">
        <v>649</v>
      </c>
      <c r="L13" s="1" t="s">
        <v>654</v>
      </c>
      <c r="M13" s="1" t="s">
        <v>655</v>
      </c>
      <c r="N13" s="1">
        <v>29</v>
      </c>
    </row>
    <row r="14" spans="1:14" x14ac:dyDescent="0.25">
      <c r="A14" s="3" t="s">
        <v>43</v>
      </c>
      <c r="B14" s="1">
        <v>2</v>
      </c>
      <c r="C14" s="1">
        <f t="shared" si="0"/>
        <v>1</v>
      </c>
      <c r="D14" s="2">
        <v>42760</v>
      </c>
      <c r="E14" s="3" t="s">
        <v>44</v>
      </c>
      <c r="F14" s="1" t="s">
        <v>7</v>
      </c>
      <c r="G14" s="1" t="s">
        <v>635</v>
      </c>
      <c r="H14" s="1" t="s">
        <v>636</v>
      </c>
      <c r="I14" s="1" t="s">
        <v>641</v>
      </c>
      <c r="J14" s="1" t="s">
        <v>662</v>
      </c>
      <c r="K14" s="1" t="s">
        <v>649</v>
      </c>
      <c r="L14" s="1" t="s">
        <v>654</v>
      </c>
      <c r="M14" s="1" t="s">
        <v>655</v>
      </c>
      <c r="N14" s="1">
        <v>24</v>
      </c>
    </row>
    <row r="15" spans="1:14" x14ac:dyDescent="0.25">
      <c r="A15" s="3" t="s">
        <v>45</v>
      </c>
      <c r="B15" s="1">
        <v>3</v>
      </c>
      <c r="C15" s="1">
        <f t="shared" si="0"/>
        <v>1</v>
      </c>
      <c r="D15" s="2">
        <v>42761</v>
      </c>
      <c r="E15" s="3" t="s">
        <v>46</v>
      </c>
      <c r="F15" s="1" t="s">
        <v>47</v>
      </c>
      <c r="G15" s="1" t="s">
        <v>633</v>
      </c>
      <c r="H15" s="1" t="s">
        <v>636</v>
      </c>
      <c r="I15" s="1" t="s">
        <v>641</v>
      </c>
      <c r="J15" s="1" t="s">
        <v>665</v>
      </c>
      <c r="K15" s="1" t="s">
        <v>649</v>
      </c>
      <c r="L15" s="1" t="s">
        <v>654</v>
      </c>
      <c r="M15" s="1" t="s">
        <v>655</v>
      </c>
      <c r="N15" s="1">
        <v>29</v>
      </c>
    </row>
    <row r="16" spans="1:14" x14ac:dyDescent="0.25">
      <c r="A16" s="3" t="s">
        <v>48</v>
      </c>
      <c r="B16" s="1">
        <v>1</v>
      </c>
      <c r="C16" s="1">
        <f t="shared" si="0"/>
        <v>1</v>
      </c>
      <c r="D16" s="2">
        <v>42761</v>
      </c>
      <c r="E16" s="3" t="s">
        <v>49</v>
      </c>
      <c r="F16" s="1" t="s">
        <v>50</v>
      </c>
      <c r="G16" s="1" t="s">
        <v>635</v>
      </c>
      <c r="H16" s="1" t="s">
        <v>636</v>
      </c>
      <c r="I16" s="1" t="s">
        <v>641</v>
      </c>
      <c r="J16" s="1" t="s">
        <v>662</v>
      </c>
      <c r="K16" s="1" t="s">
        <v>651</v>
      </c>
      <c r="L16" s="1" t="s">
        <v>654</v>
      </c>
      <c r="M16" s="1" t="s">
        <v>655</v>
      </c>
      <c r="N16" s="1">
        <v>5</v>
      </c>
    </row>
    <row r="17" spans="1:14" x14ac:dyDescent="0.25">
      <c r="A17" s="3" t="s">
        <v>51</v>
      </c>
      <c r="B17" s="1">
        <v>1</v>
      </c>
      <c r="C17" s="1">
        <f t="shared" si="0"/>
        <v>1</v>
      </c>
      <c r="D17" s="2">
        <v>42762</v>
      </c>
      <c r="E17" s="3" t="s">
        <v>52</v>
      </c>
      <c r="F17" s="1" t="s">
        <v>7</v>
      </c>
      <c r="G17" s="1" t="s">
        <v>635</v>
      </c>
      <c r="H17" s="1" t="s">
        <v>636</v>
      </c>
      <c r="I17" s="1" t="s">
        <v>641</v>
      </c>
      <c r="J17" s="1" t="s">
        <v>665</v>
      </c>
      <c r="K17" s="1" t="s">
        <v>651</v>
      </c>
      <c r="L17" s="1" t="s">
        <v>654</v>
      </c>
      <c r="M17" s="1" t="s">
        <v>656</v>
      </c>
      <c r="N17" s="1">
        <v>14</v>
      </c>
    </row>
    <row r="18" spans="1:14" x14ac:dyDescent="0.25">
      <c r="A18" s="3" t="s">
        <v>53</v>
      </c>
      <c r="B18" s="1">
        <v>2</v>
      </c>
      <c r="C18" s="1">
        <f t="shared" si="0"/>
        <v>1</v>
      </c>
      <c r="D18" s="2">
        <v>42762</v>
      </c>
      <c r="E18" s="3" t="s">
        <v>54</v>
      </c>
      <c r="F18" s="1" t="s">
        <v>7</v>
      </c>
      <c r="G18" s="1" t="s">
        <v>632</v>
      </c>
      <c r="H18" s="1" t="s">
        <v>636</v>
      </c>
      <c r="I18" s="1" t="s">
        <v>641</v>
      </c>
      <c r="J18" s="1" t="s">
        <v>662</v>
      </c>
      <c r="K18" s="1" t="s">
        <v>649</v>
      </c>
      <c r="L18" s="1" t="s">
        <v>654</v>
      </c>
      <c r="M18" s="1" t="s">
        <v>656</v>
      </c>
      <c r="N18" s="1">
        <v>33</v>
      </c>
    </row>
    <row r="19" spans="1:14" x14ac:dyDescent="0.25">
      <c r="A19" s="3" t="s">
        <v>55</v>
      </c>
      <c r="B19" s="1">
        <v>2</v>
      </c>
      <c r="C19" s="1">
        <f t="shared" si="0"/>
        <v>1</v>
      </c>
      <c r="D19" s="2">
        <v>42762</v>
      </c>
      <c r="E19" s="3" t="s">
        <v>56</v>
      </c>
      <c r="F19" s="1" t="s">
        <v>7</v>
      </c>
      <c r="G19" s="1" t="s">
        <v>633</v>
      </c>
      <c r="H19" s="1" t="s">
        <v>637</v>
      </c>
      <c r="I19" s="1" t="s">
        <v>642</v>
      </c>
      <c r="J19" s="1" t="s">
        <v>662</v>
      </c>
      <c r="K19" s="1" t="s">
        <v>649</v>
      </c>
      <c r="L19" s="1" t="s">
        <v>654</v>
      </c>
      <c r="M19" s="1" t="s">
        <v>655</v>
      </c>
      <c r="N19" s="1">
        <v>28</v>
      </c>
    </row>
    <row r="20" spans="1:14" x14ac:dyDescent="0.25">
      <c r="A20" s="3" t="s">
        <v>57</v>
      </c>
      <c r="B20" s="1">
        <v>2</v>
      </c>
      <c r="C20" s="1">
        <f t="shared" si="0"/>
        <v>1</v>
      </c>
      <c r="D20" s="2">
        <v>42762</v>
      </c>
      <c r="E20" s="3" t="s">
        <v>58</v>
      </c>
      <c r="F20" s="1" t="s">
        <v>7</v>
      </c>
      <c r="G20" s="1" t="s">
        <v>633</v>
      </c>
      <c r="H20" s="1" t="s">
        <v>637</v>
      </c>
      <c r="I20" s="1" t="s">
        <v>641</v>
      </c>
      <c r="J20" s="1" t="s">
        <v>662</v>
      </c>
      <c r="K20" s="1" t="s">
        <v>649</v>
      </c>
      <c r="L20" s="1" t="s">
        <v>654</v>
      </c>
      <c r="M20" s="1" t="s">
        <v>655</v>
      </c>
      <c r="N20" s="1">
        <v>18</v>
      </c>
    </row>
    <row r="21" spans="1:14" x14ac:dyDescent="0.25">
      <c r="A21" s="3" t="s">
        <v>59</v>
      </c>
      <c r="B21" s="1">
        <v>1</v>
      </c>
      <c r="C21" s="1">
        <f t="shared" si="0"/>
        <v>1</v>
      </c>
      <c r="D21" s="2">
        <v>42764</v>
      </c>
      <c r="E21" s="3" t="s">
        <v>60</v>
      </c>
      <c r="F21" s="1" t="s">
        <v>7</v>
      </c>
      <c r="G21" s="1" t="s">
        <v>633</v>
      </c>
      <c r="H21" s="1" t="s">
        <v>636</v>
      </c>
      <c r="I21" s="1" t="s">
        <v>645</v>
      </c>
      <c r="J21" s="1" t="s">
        <v>662</v>
      </c>
      <c r="K21" s="1" t="s">
        <v>651</v>
      </c>
      <c r="L21" s="1" t="s">
        <v>654</v>
      </c>
      <c r="M21" s="1" t="s">
        <v>656</v>
      </c>
      <c r="N21" s="1">
        <v>27</v>
      </c>
    </row>
    <row r="22" spans="1:14" x14ac:dyDescent="0.25">
      <c r="A22" s="3" t="s">
        <v>61</v>
      </c>
      <c r="B22" s="1">
        <v>2</v>
      </c>
      <c r="C22" s="1">
        <f t="shared" si="0"/>
        <v>1</v>
      </c>
      <c r="D22" s="2">
        <v>42764</v>
      </c>
      <c r="E22" s="3" t="s">
        <v>62</v>
      </c>
      <c r="F22" s="1" t="s">
        <v>7</v>
      </c>
      <c r="G22" s="1" t="s">
        <v>633</v>
      </c>
      <c r="H22" s="1" t="s">
        <v>637</v>
      </c>
      <c r="I22" s="1" t="s">
        <v>647</v>
      </c>
      <c r="J22" s="1" t="s">
        <v>662</v>
      </c>
      <c r="K22" s="1" t="s">
        <v>649</v>
      </c>
      <c r="L22" s="1" t="s">
        <v>654</v>
      </c>
      <c r="M22" s="1" t="s">
        <v>656</v>
      </c>
      <c r="N22" s="1">
        <v>60</v>
      </c>
    </row>
    <row r="23" spans="1:14" x14ac:dyDescent="0.25">
      <c r="A23" s="3" t="s">
        <v>63</v>
      </c>
      <c r="B23" s="1">
        <v>1</v>
      </c>
      <c r="C23" s="1">
        <f t="shared" si="0"/>
        <v>1</v>
      </c>
      <c r="D23" s="2">
        <v>42765</v>
      </c>
      <c r="E23" s="3" t="s">
        <v>64</v>
      </c>
      <c r="F23" s="1" t="s">
        <v>7</v>
      </c>
      <c r="G23" s="1" t="s">
        <v>632</v>
      </c>
      <c r="H23" s="1" t="s">
        <v>636</v>
      </c>
      <c r="I23" s="1" t="s">
        <v>641</v>
      </c>
      <c r="J23" s="1" t="s">
        <v>661</v>
      </c>
      <c r="K23" s="1" t="s">
        <v>651</v>
      </c>
      <c r="L23" s="1" t="s">
        <v>654</v>
      </c>
      <c r="M23" s="1" t="s">
        <v>655</v>
      </c>
      <c r="N23" s="1">
        <v>67</v>
      </c>
    </row>
    <row r="24" spans="1:14" x14ac:dyDescent="0.25">
      <c r="A24" s="3" t="s">
        <v>65</v>
      </c>
      <c r="B24" s="1">
        <v>2</v>
      </c>
      <c r="C24" s="1">
        <f t="shared" si="0"/>
        <v>1</v>
      </c>
      <c r="D24" s="2">
        <v>42766</v>
      </c>
      <c r="E24" s="3" t="s">
        <v>66</v>
      </c>
      <c r="F24" s="1" t="s">
        <v>20</v>
      </c>
      <c r="G24" s="1" t="s">
        <v>633</v>
      </c>
      <c r="H24" s="1" t="s">
        <v>636</v>
      </c>
      <c r="I24" s="1" t="s">
        <v>642</v>
      </c>
      <c r="J24" s="1" t="s">
        <v>662</v>
      </c>
      <c r="K24" s="1" t="s">
        <v>649</v>
      </c>
      <c r="L24" s="1" t="s">
        <v>654</v>
      </c>
      <c r="M24" s="1" t="s">
        <v>656</v>
      </c>
      <c r="N24" s="1">
        <v>40</v>
      </c>
    </row>
    <row r="25" spans="1:14" x14ac:dyDescent="0.25">
      <c r="A25" s="3" t="s">
        <v>67</v>
      </c>
      <c r="B25" s="1">
        <v>2</v>
      </c>
      <c r="C25" s="1">
        <f t="shared" si="0"/>
        <v>1</v>
      </c>
      <c r="D25" s="2">
        <v>42766</v>
      </c>
      <c r="E25" s="3" t="s">
        <v>68</v>
      </c>
      <c r="F25" s="1" t="s">
        <v>7</v>
      </c>
      <c r="G25" s="1" t="s">
        <v>633</v>
      </c>
      <c r="H25" s="1" t="s">
        <v>638</v>
      </c>
      <c r="I25" s="1" t="s">
        <v>642</v>
      </c>
      <c r="J25" s="1" t="s">
        <v>662</v>
      </c>
      <c r="K25" s="1" t="s">
        <v>649</v>
      </c>
      <c r="L25" s="1" t="s">
        <v>653</v>
      </c>
      <c r="M25" s="1" t="s">
        <v>656</v>
      </c>
      <c r="N25" s="1">
        <v>71</v>
      </c>
    </row>
    <row r="26" spans="1:14" x14ac:dyDescent="0.25">
      <c r="A26" s="3" t="s">
        <v>69</v>
      </c>
      <c r="B26" s="1">
        <v>2</v>
      </c>
      <c r="C26" s="1">
        <f t="shared" si="0"/>
        <v>2</v>
      </c>
      <c r="D26" s="2">
        <v>42767</v>
      </c>
      <c r="E26" s="3" t="s">
        <v>70</v>
      </c>
      <c r="F26" s="1" t="s">
        <v>71</v>
      </c>
      <c r="G26" s="1" t="s">
        <v>633</v>
      </c>
      <c r="H26" s="1" t="s">
        <v>636</v>
      </c>
      <c r="I26" s="1" t="s">
        <v>641</v>
      </c>
      <c r="J26" s="1" t="s">
        <v>662</v>
      </c>
      <c r="K26" s="1" t="s">
        <v>649</v>
      </c>
      <c r="L26" s="1" t="s">
        <v>654</v>
      </c>
      <c r="M26" s="1" t="s">
        <v>656</v>
      </c>
      <c r="N26" s="1">
        <v>48</v>
      </c>
    </row>
    <row r="27" spans="1:14" x14ac:dyDescent="0.25">
      <c r="A27" s="3" t="s">
        <v>72</v>
      </c>
      <c r="B27" s="1">
        <v>2</v>
      </c>
      <c r="C27" s="1">
        <f t="shared" si="0"/>
        <v>2</v>
      </c>
      <c r="D27" s="2">
        <v>42768</v>
      </c>
      <c r="E27" s="3" t="s">
        <v>73</v>
      </c>
      <c r="F27" s="1" t="s">
        <v>7</v>
      </c>
      <c r="G27" s="1" t="s">
        <v>633</v>
      </c>
      <c r="H27" s="1" t="s">
        <v>636</v>
      </c>
      <c r="I27" s="1" t="s">
        <v>641</v>
      </c>
      <c r="J27" s="1" t="s">
        <v>662</v>
      </c>
      <c r="K27" s="1" t="s">
        <v>649</v>
      </c>
      <c r="L27" s="1" t="s">
        <v>654</v>
      </c>
      <c r="M27" s="1" t="s">
        <v>656</v>
      </c>
      <c r="N27" s="1">
        <v>76</v>
      </c>
    </row>
    <row r="28" spans="1:14" x14ac:dyDescent="0.25">
      <c r="A28" s="3" t="s">
        <v>74</v>
      </c>
      <c r="B28" s="1">
        <v>2</v>
      </c>
      <c r="C28" s="1">
        <f t="shared" si="0"/>
        <v>2</v>
      </c>
      <c r="D28" s="2">
        <v>42768</v>
      </c>
      <c r="E28" s="3" t="s">
        <v>75</v>
      </c>
      <c r="F28" s="1" t="s">
        <v>20</v>
      </c>
      <c r="G28" s="1" t="s">
        <v>632</v>
      </c>
      <c r="H28" s="1" t="s">
        <v>637</v>
      </c>
      <c r="I28" s="1" t="s">
        <v>641</v>
      </c>
      <c r="J28" s="1" t="s">
        <v>662</v>
      </c>
      <c r="K28" s="1" t="s">
        <v>649</v>
      </c>
      <c r="L28" s="1" t="s">
        <v>654</v>
      </c>
      <c r="M28" s="1" t="s">
        <v>655</v>
      </c>
      <c r="N28" s="1">
        <v>22</v>
      </c>
    </row>
    <row r="29" spans="1:14" x14ac:dyDescent="0.25">
      <c r="A29" s="3" t="s">
        <v>76</v>
      </c>
      <c r="B29" s="1">
        <v>1</v>
      </c>
      <c r="C29" s="1">
        <f t="shared" si="0"/>
        <v>2</v>
      </c>
      <c r="D29" s="2">
        <v>42769</v>
      </c>
      <c r="E29" s="3" t="s">
        <v>77</v>
      </c>
      <c r="F29" s="1" t="s">
        <v>23</v>
      </c>
      <c r="G29" s="1" t="s">
        <v>632</v>
      </c>
      <c r="H29" s="1" t="s">
        <v>637</v>
      </c>
      <c r="I29" s="1" t="s">
        <v>641</v>
      </c>
      <c r="J29" s="1" t="s">
        <v>662</v>
      </c>
      <c r="K29" s="1" t="s">
        <v>651</v>
      </c>
      <c r="L29" s="1" t="s">
        <v>654</v>
      </c>
      <c r="M29" s="1" t="s">
        <v>656</v>
      </c>
      <c r="N29" s="1">
        <v>14</v>
      </c>
    </row>
    <row r="30" spans="1:14" x14ac:dyDescent="0.25">
      <c r="A30" s="3" t="s">
        <v>78</v>
      </c>
      <c r="B30" s="1">
        <v>3</v>
      </c>
      <c r="C30" s="1">
        <f t="shared" si="0"/>
        <v>2</v>
      </c>
      <c r="D30" s="2">
        <v>42770</v>
      </c>
      <c r="E30" s="3" t="s">
        <v>79</v>
      </c>
      <c r="F30" s="1" t="s">
        <v>50</v>
      </c>
      <c r="G30" s="1" t="s">
        <v>633</v>
      </c>
      <c r="H30" s="1" t="s">
        <v>637</v>
      </c>
      <c r="I30" s="1" t="s">
        <v>641</v>
      </c>
      <c r="J30" s="1" t="s">
        <v>662</v>
      </c>
      <c r="K30" s="1" t="s">
        <v>649</v>
      </c>
      <c r="L30" s="1" t="s">
        <v>653</v>
      </c>
      <c r="M30" s="1" t="s">
        <v>655</v>
      </c>
      <c r="N30" s="1">
        <v>26</v>
      </c>
    </row>
    <row r="31" spans="1:14" x14ac:dyDescent="0.25">
      <c r="A31" s="3" t="s">
        <v>80</v>
      </c>
      <c r="B31" s="1">
        <v>2</v>
      </c>
      <c r="C31" s="1">
        <f t="shared" si="0"/>
        <v>2</v>
      </c>
      <c r="D31" s="2">
        <v>42770</v>
      </c>
      <c r="E31" s="3" t="s">
        <v>81</v>
      </c>
      <c r="F31" s="1" t="s">
        <v>82</v>
      </c>
      <c r="G31" s="1" t="s">
        <v>632</v>
      </c>
      <c r="H31" s="1" t="s">
        <v>636</v>
      </c>
      <c r="I31" s="1" t="s">
        <v>641</v>
      </c>
      <c r="J31" s="1" t="s">
        <v>665</v>
      </c>
      <c r="K31" s="1" t="s">
        <v>649</v>
      </c>
      <c r="L31" s="1" t="s">
        <v>654</v>
      </c>
      <c r="M31" s="1" t="s">
        <v>656</v>
      </c>
      <c r="N31" s="1">
        <v>65</v>
      </c>
    </row>
    <row r="32" spans="1:14" x14ac:dyDescent="0.25">
      <c r="A32" s="3" t="s">
        <v>83</v>
      </c>
      <c r="B32" s="1">
        <v>1</v>
      </c>
      <c r="C32" s="1">
        <f t="shared" si="0"/>
        <v>2</v>
      </c>
      <c r="D32" s="2">
        <v>42770</v>
      </c>
      <c r="E32" s="3" t="s">
        <v>84</v>
      </c>
      <c r="F32" s="1" t="s">
        <v>23</v>
      </c>
      <c r="G32" s="1" t="s">
        <v>632</v>
      </c>
      <c r="H32" s="1" t="s">
        <v>637</v>
      </c>
      <c r="I32" s="1" t="s">
        <v>641</v>
      </c>
      <c r="J32" s="1" t="s">
        <v>662</v>
      </c>
      <c r="K32" s="1" t="s">
        <v>651</v>
      </c>
      <c r="L32" s="1" t="s">
        <v>654</v>
      </c>
      <c r="M32" s="1" t="s">
        <v>655</v>
      </c>
      <c r="N32" s="1">
        <v>11</v>
      </c>
    </row>
    <row r="33" spans="1:14" x14ac:dyDescent="0.25">
      <c r="A33" s="3" t="s">
        <v>85</v>
      </c>
      <c r="B33" s="1">
        <v>2</v>
      </c>
      <c r="C33" s="1">
        <f t="shared" si="0"/>
        <v>2</v>
      </c>
      <c r="D33" s="2">
        <v>42771</v>
      </c>
      <c r="E33" s="3" t="s">
        <v>86</v>
      </c>
      <c r="F33" s="1" t="s">
        <v>87</v>
      </c>
      <c r="G33" s="1" t="s">
        <v>632</v>
      </c>
      <c r="H33" s="1" t="s">
        <v>636</v>
      </c>
      <c r="I33" s="1" t="s">
        <v>641</v>
      </c>
      <c r="J33" s="1" t="s">
        <v>662</v>
      </c>
      <c r="K33" s="1" t="s">
        <v>649</v>
      </c>
      <c r="L33" s="1" t="s">
        <v>654</v>
      </c>
      <c r="M33" s="1" t="s">
        <v>655</v>
      </c>
      <c r="N33" s="1">
        <v>51</v>
      </c>
    </row>
    <row r="34" spans="1:14" x14ac:dyDescent="0.25">
      <c r="A34" s="3" t="s">
        <v>88</v>
      </c>
      <c r="B34" s="1">
        <v>1</v>
      </c>
      <c r="C34" s="1">
        <f t="shared" si="0"/>
        <v>2</v>
      </c>
      <c r="D34" s="2">
        <v>42773</v>
      </c>
      <c r="E34" s="3" t="s">
        <v>89</v>
      </c>
      <c r="F34" s="1" t="s">
        <v>7</v>
      </c>
      <c r="G34" s="1" t="s">
        <v>632</v>
      </c>
      <c r="H34" s="1" t="s">
        <v>636</v>
      </c>
      <c r="I34" s="1" t="s">
        <v>641</v>
      </c>
      <c r="J34" s="1" t="s">
        <v>662</v>
      </c>
      <c r="K34" s="1" t="s">
        <v>649</v>
      </c>
      <c r="L34" s="1" t="s">
        <v>654</v>
      </c>
      <c r="M34" s="1" t="s">
        <v>655</v>
      </c>
      <c r="N34" s="1">
        <v>67</v>
      </c>
    </row>
    <row r="35" spans="1:14" x14ac:dyDescent="0.25">
      <c r="A35" s="3" t="s">
        <v>90</v>
      </c>
      <c r="B35" s="1">
        <v>2</v>
      </c>
      <c r="C35" s="1">
        <f t="shared" si="0"/>
        <v>2</v>
      </c>
      <c r="D35" s="2">
        <v>42773</v>
      </c>
      <c r="E35" s="3" t="s">
        <v>91</v>
      </c>
      <c r="F35" s="1" t="s">
        <v>92</v>
      </c>
      <c r="G35" s="1" t="s">
        <v>632</v>
      </c>
      <c r="H35" s="1" t="s">
        <v>636</v>
      </c>
      <c r="I35" s="1" t="s">
        <v>641</v>
      </c>
      <c r="J35" s="1" t="s">
        <v>662</v>
      </c>
      <c r="K35" s="1" t="s">
        <v>649</v>
      </c>
      <c r="L35" s="1" t="s">
        <v>654</v>
      </c>
      <c r="M35" s="1" t="s">
        <v>655</v>
      </c>
      <c r="N35" s="1">
        <v>28</v>
      </c>
    </row>
    <row r="36" spans="1:14" x14ac:dyDescent="0.25">
      <c r="A36" s="3" t="s">
        <v>93</v>
      </c>
      <c r="B36" s="1">
        <v>2</v>
      </c>
      <c r="C36" s="1">
        <f t="shared" si="0"/>
        <v>2</v>
      </c>
      <c r="D36" s="2">
        <v>42773</v>
      </c>
      <c r="E36" s="3" t="s">
        <v>49</v>
      </c>
      <c r="F36" s="1" t="s">
        <v>94</v>
      </c>
      <c r="G36" s="1" t="s">
        <v>632</v>
      </c>
      <c r="H36" s="1" t="s">
        <v>636</v>
      </c>
      <c r="I36" s="1" t="s">
        <v>641</v>
      </c>
      <c r="J36" s="1" t="s">
        <v>662</v>
      </c>
      <c r="K36" s="1" t="s">
        <v>649</v>
      </c>
      <c r="L36" s="1" t="s">
        <v>654</v>
      </c>
      <c r="M36" s="1" t="s">
        <v>655</v>
      </c>
      <c r="N36" s="1">
        <v>34</v>
      </c>
    </row>
    <row r="37" spans="1:14" x14ac:dyDescent="0.25">
      <c r="A37" s="3" t="s">
        <v>95</v>
      </c>
      <c r="B37" s="1">
        <v>1</v>
      </c>
      <c r="C37" s="1">
        <f t="shared" si="0"/>
        <v>2</v>
      </c>
      <c r="D37" s="2">
        <v>42772</v>
      </c>
      <c r="E37" s="3" t="s">
        <v>96</v>
      </c>
      <c r="F37" s="1" t="s">
        <v>7</v>
      </c>
      <c r="G37" s="1" t="s">
        <v>633</v>
      </c>
      <c r="H37" s="1" t="s">
        <v>637</v>
      </c>
      <c r="I37" s="1" t="s">
        <v>641</v>
      </c>
      <c r="J37" s="1" t="s">
        <v>662</v>
      </c>
      <c r="K37" s="1" t="s">
        <v>651</v>
      </c>
      <c r="L37" s="1" t="s">
        <v>654</v>
      </c>
      <c r="M37" s="1" t="s">
        <v>656</v>
      </c>
      <c r="N37" s="1">
        <v>14</v>
      </c>
    </row>
    <row r="38" spans="1:14" x14ac:dyDescent="0.25">
      <c r="A38" s="3" t="s">
        <v>97</v>
      </c>
      <c r="B38" s="1">
        <v>1</v>
      </c>
      <c r="C38" s="1">
        <f t="shared" si="0"/>
        <v>2</v>
      </c>
      <c r="D38" s="2">
        <v>42774</v>
      </c>
      <c r="E38" s="3" t="s">
        <v>98</v>
      </c>
      <c r="F38" s="1" t="s">
        <v>7</v>
      </c>
      <c r="G38" s="1" t="s">
        <v>632</v>
      </c>
      <c r="H38" s="1" t="s">
        <v>636</v>
      </c>
      <c r="I38" s="1" t="s">
        <v>641</v>
      </c>
      <c r="J38" s="1" t="s">
        <v>662</v>
      </c>
      <c r="K38" s="1" t="s">
        <v>651</v>
      </c>
      <c r="L38" s="1" t="s">
        <v>654</v>
      </c>
      <c r="M38" s="1" t="s">
        <v>656</v>
      </c>
      <c r="N38" s="1">
        <v>13</v>
      </c>
    </row>
    <row r="39" spans="1:14" x14ac:dyDescent="0.25">
      <c r="A39" s="3" t="s">
        <v>99</v>
      </c>
      <c r="B39" s="1">
        <v>1</v>
      </c>
      <c r="C39" s="1">
        <f t="shared" si="0"/>
        <v>2</v>
      </c>
      <c r="D39" s="2">
        <v>42774</v>
      </c>
      <c r="E39" s="3" t="s">
        <v>60</v>
      </c>
      <c r="F39" s="1" t="s">
        <v>39</v>
      </c>
      <c r="G39" s="1" t="s">
        <v>633</v>
      </c>
      <c r="H39" s="1" t="s">
        <v>636</v>
      </c>
      <c r="I39" s="1" t="s">
        <v>641</v>
      </c>
      <c r="J39" s="1" t="s">
        <v>662</v>
      </c>
      <c r="K39" s="1" t="s">
        <v>651</v>
      </c>
      <c r="L39" s="1" t="s">
        <v>653</v>
      </c>
      <c r="M39" s="1" t="s">
        <v>656</v>
      </c>
      <c r="N39" s="1">
        <v>76</v>
      </c>
    </row>
    <row r="40" spans="1:14" x14ac:dyDescent="0.25">
      <c r="A40" s="3" t="s">
        <v>100</v>
      </c>
      <c r="B40" s="1">
        <v>1</v>
      </c>
      <c r="C40" s="1">
        <f t="shared" si="0"/>
        <v>2</v>
      </c>
      <c r="D40" s="2">
        <v>42774</v>
      </c>
      <c r="E40" s="3" t="s">
        <v>84</v>
      </c>
      <c r="F40" s="1" t="s">
        <v>7</v>
      </c>
      <c r="G40" s="1" t="s">
        <v>632</v>
      </c>
      <c r="H40" s="1" t="s">
        <v>640</v>
      </c>
      <c r="I40" s="1" t="s">
        <v>641</v>
      </c>
      <c r="J40" s="1" t="s">
        <v>658</v>
      </c>
      <c r="K40" s="1" t="s">
        <v>651</v>
      </c>
      <c r="L40" s="1" t="s">
        <v>654</v>
      </c>
      <c r="M40" s="1" t="s">
        <v>656</v>
      </c>
      <c r="N40" s="1">
        <v>45</v>
      </c>
    </row>
    <row r="41" spans="1:14" x14ac:dyDescent="0.25">
      <c r="A41" s="3" t="s">
        <v>101</v>
      </c>
      <c r="B41" s="1">
        <v>2</v>
      </c>
      <c r="C41" s="1">
        <f t="shared" si="0"/>
        <v>2</v>
      </c>
      <c r="D41" s="2">
        <v>42774</v>
      </c>
      <c r="E41" s="3" t="s">
        <v>41</v>
      </c>
      <c r="F41" s="1" t="s">
        <v>7</v>
      </c>
      <c r="G41" s="1" t="s">
        <v>632</v>
      </c>
      <c r="H41" s="1" t="s">
        <v>637</v>
      </c>
      <c r="I41" s="1" t="s">
        <v>641</v>
      </c>
      <c r="J41" s="1" t="s">
        <v>662</v>
      </c>
      <c r="K41" s="1" t="s">
        <v>649</v>
      </c>
      <c r="L41" s="1" t="s">
        <v>654</v>
      </c>
      <c r="M41" s="1" t="s">
        <v>656</v>
      </c>
      <c r="N41" s="1">
        <v>30</v>
      </c>
    </row>
    <row r="42" spans="1:14" x14ac:dyDescent="0.25">
      <c r="A42" s="3" t="s">
        <v>102</v>
      </c>
      <c r="B42" s="1">
        <v>4</v>
      </c>
      <c r="C42" s="1">
        <f t="shared" si="0"/>
        <v>2</v>
      </c>
      <c r="D42" s="2">
        <v>42777</v>
      </c>
      <c r="E42" s="3" t="s">
        <v>103</v>
      </c>
      <c r="F42" s="1" t="s">
        <v>104</v>
      </c>
      <c r="G42" s="1" t="s">
        <v>634</v>
      </c>
      <c r="H42" s="1" t="s">
        <v>637</v>
      </c>
      <c r="I42" s="1" t="s">
        <v>643</v>
      </c>
      <c r="J42" s="1" t="s">
        <v>662</v>
      </c>
      <c r="K42" s="1" t="s">
        <v>649</v>
      </c>
      <c r="L42" s="1" t="s">
        <v>654</v>
      </c>
      <c r="M42" s="1" t="s">
        <v>655</v>
      </c>
      <c r="N42" s="1">
        <v>35</v>
      </c>
    </row>
    <row r="43" spans="1:14" x14ac:dyDescent="0.25">
      <c r="A43" s="3" t="s">
        <v>105</v>
      </c>
      <c r="B43" s="1">
        <v>3</v>
      </c>
      <c r="C43" s="1">
        <f t="shared" si="0"/>
        <v>2</v>
      </c>
      <c r="D43" s="2">
        <v>42778</v>
      </c>
      <c r="E43" s="3" t="s">
        <v>106</v>
      </c>
      <c r="F43" s="1" t="s">
        <v>107</v>
      </c>
      <c r="G43" s="1" t="s">
        <v>633</v>
      </c>
      <c r="H43" s="1" t="s">
        <v>636</v>
      </c>
      <c r="I43" s="1" t="s">
        <v>646</v>
      </c>
      <c r="J43" s="1" t="s">
        <v>662</v>
      </c>
      <c r="K43" s="1" t="s">
        <v>649</v>
      </c>
      <c r="L43" s="1" t="s">
        <v>654</v>
      </c>
      <c r="M43" s="1" t="s">
        <v>655</v>
      </c>
      <c r="N43" s="1">
        <v>57</v>
      </c>
    </row>
    <row r="44" spans="1:14" x14ac:dyDescent="0.25">
      <c r="A44" s="3" t="s">
        <v>108</v>
      </c>
      <c r="B44" s="1">
        <v>3</v>
      </c>
      <c r="C44" s="1">
        <f t="shared" si="0"/>
        <v>2</v>
      </c>
      <c r="D44" s="2">
        <v>42778</v>
      </c>
      <c r="E44" s="3" t="s">
        <v>109</v>
      </c>
      <c r="F44" s="1" t="s">
        <v>82</v>
      </c>
      <c r="G44" s="1" t="s">
        <v>633</v>
      </c>
      <c r="H44" s="1" t="s">
        <v>636</v>
      </c>
      <c r="I44" s="1" t="s">
        <v>643</v>
      </c>
      <c r="J44" s="1" t="s">
        <v>662</v>
      </c>
      <c r="K44" s="1" t="s">
        <v>649</v>
      </c>
      <c r="L44" s="1" t="s">
        <v>654</v>
      </c>
      <c r="M44" s="1" t="s">
        <v>655</v>
      </c>
      <c r="N44" s="1">
        <v>26</v>
      </c>
    </row>
    <row r="45" spans="1:14" x14ac:dyDescent="0.25">
      <c r="A45" s="3" t="s">
        <v>110</v>
      </c>
      <c r="B45" s="1">
        <v>2</v>
      </c>
      <c r="C45" s="1">
        <f t="shared" si="0"/>
        <v>2</v>
      </c>
      <c r="D45" s="2">
        <v>42779</v>
      </c>
      <c r="E45" s="3" t="s">
        <v>111</v>
      </c>
      <c r="F45" s="1" t="s">
        <v>20</v>
      </c>
      <c r="G45" s="1" t="s">
        <v>632</v>
      </c>
      <c r="H45" s="1" t="s">
        <v>637</v>
      </c>
      <c r="I45" s="1" t="s">
        <v>641</v>
      </c>
      <c r="J45" s="1" t="s">
        <v>662</v>
      </c>
      <c r="K45" s="1" t="s">
        <v>649</v>
      </c>
      <c r="L45" s="1" t="s">
        <v>654</v>
      </c>
      <c r="M45" s="1" t="s">
        <v>655</v>
      </c>
      <c r="N45" s="1">
        <v>24</v>
      </c>
    </row>
    <row r="46" spans="1:14" x14ac:dyDescent="0.25">
      <c r="A46" s="3" t="s">
        <v>112</v>
      </c>
      <c r="B46" s="1">
        <v>2</v>
      </c>
      <c r="C46" s="1">
        <f t="shared" si="0"/>
        <v>2</v>
      </c>
      <c r="D46" s="2">
        <v>42781</v>
      </c>
      <c r="E46" s="3" t="s">
        <v>113</v>
      </c>
      <c r="F46" s="1" t="s">
        <v>23</v>
      </c>
      <c r="G46" s="1" t="s">
        <v>632</v>
      </c>
      <c r="H46" s="1" t="s">
        <v>636</v>
      </c>
      <c r="I46" s="1" t="s">
        <v>641</v>
      </c>
      <c r="J46" s="1" t="s">
        <v>662</v>
      </c>
      <c r="K46" s="1" t="s">
        <v>649</v>
      </c>
      <c r="L46" s="1" t="s">
        <v>653</v>
      </c>
      <c r="M46" s="1" t="s">
        <v>655</v>
      </c>
      <c r="N46" s="1">
        <v>68</v>
      </c>
    </row>
    <row r="47" spans="1:14" x14ac:dyDescent="0.25">
      <c r="A47" s="3" t="s">
        <v>114</v>
      </c>
      <c r="B47" s="1">
        <v>2</v>
      </c>
      <c r="C47" s="1">
        <f t="shared" si="0"/>
        <v>2</v>
      </c>
      <c r="D47" s="2">
        <v>42781</v>
      </c>
      <c r="E47" s="3" t="s">
        <v>60</v>
      </c>
      <c r="F47" s="1" t="s">
        <v>23</v>
      </c>
      <c r="G47" s="1" t="s">
        <v>632</v>
      </c>
      <c r="H47" s="1" t="s">
        <v>636</v>
      </c>
      <c r="I47" s="1" t="s">
        <v>641</v>
      </c>
      <c r="J47" s="1" t="s">
        <v>662</v>
      </c>
      <c r="K47" s="1" t="s">
        <v>649</v>
      </c>
      <c r="L47" s="1" t="s">
        <v>654</v>
      </c>
      <c r="M47" s="1" t="s">
        <v>656</v>
      </c>
      <c r="N47" s="1">
        <v>53</v>
      </c>
    </row>
    <row r="48" spans="1:14" x14ac:dyDescent="0.25">
      <c r="A48" s="3" t="s">
        <v>115</v>
      </c>
      <c r="B48" s="1">
        <v>1</v>
      </c>
      <c r="C48" s="1">
        <f t="shared" si="0"/>
        <v>2</v>
      </c>
      <c r="D48" s="2">
        <v>42781</v>
      </c>
      <c r="E48" s="3" t="s">
        <v>116</v>
      </c>
      <c r="F48" s="1" t="s">
        <v>7</v>
      </c>
      <c r="G48" s="1" t="s">
        <v>633</v>
      </c>
      <c r="H48" s="1" t="s">
        <v>637</v>
      </c>
      <c r="I48" s="1" t="s">
        <v>641</v>
      </c>
      <c r="J48" s="1" t="s">
        <v>662</v>
      </c>
      <c r="K48" s="1" t="s">
        <v>651</v>
      </c>
      <c r="L48" s="1" t="s">
        <v>654</v>
      </c>
      <c r="M48" s="1" t="s">
        <v>656</v>
      </c>
      <c r="N48" s="1">
        <v>11</v>
      </c>
    </row>
    <row r="49" spans="1:14" x14ac:dyDescent="0.25">
      <c r="A49" s="3" t="s">
        <v>117</v>
      </c>
      <c r="B49" s="1">
        <v>2</v>
      </c>
      <c r="C49" s="1">
        <f t="shared" si="0"/>
        <v>2</v>
      </c>
      <c r="D49" s="2">
        <v>42784</v>
      </c>
      <c r="E49" s="3" t="s">
        <v>118</v>
      </c>
      <c r="F49" s="1" t="s">
        <v>7</v>
      </c>
      <c r="G49" s="1" t="s">
        <v>632</v>
      </c>
      <c r="H49" s="1" t="s">
        <v>636</v>
      </c>
      <c r="I49" s="1" t="s">
        <v>641</v>
      </c>
      <c r="J49" s="1" t="s">
        <v>662</v>
      </c>
      <c r="K49" s="1" t="s">
        <v>649</v>
      </c>
      <c r="L49" s="1" t="s">
        <v>654</v>
      </c>
      <c r="M49" s="1" t="s">
        <v>655</v>
      </c>
      <c r="N49" s="1">
        <v>25</v>
      </c>
    </row>
    <row r="50" spans="1:14" x14ac:dyDescent="0.25">
      <c r="A50" s="3" t="s">
        <v>119</v>
      </c>
      <c r="B50" s="1">
        <v>1</v>
      </c>
      <c r="C50" s="1">
        <f t="shared" si="0"/>
        <v>2</v>
      </c>
      <c r="D50" s="2">
        <v>42784</v>
      </c>
      <c r="E50" s="3" t="s">
        <v>120</v>
      </c>
      <c r="F50" s="1" t="s">
        <v>7</v>
      </c>
      <c r="G50" s="1" t="s">
        <v>633</v>
      </c>
      <c r="H50" s="1" t="s">
        <v>639</v>
      </c>
      <c r="I50" s="1" t="s">
        <v>641</v>
      </c>
      <c r="J50" s="1" t="s">
        <v>661</v>
      </c>
      <c r="K50" s="1" t="s">
        <v>651</v>
      </c>
      <c r="L50" s="1" t="s">
        <v>653</v>
      </c>
      <c r="M50" s="1" t="s">
        <v>656</v>
      </c>
      <c r="N50" s="1">
        <v>39</v>
      </c>
    </row>
    <row r="51" spans="1:14" x14ac:dyDescent="0.25">
      <c r="A51" s="3" t="s">
        <v>121</v>
      </c>
      <c r="B51" s="1">
        <v>1</v>
      </c>
      <c r="C51" s="1">
        <f t="shared" si="0"/>
        <v>2</v>
      </c>
      <c r="D51" s="2">
        <v>42785</v>
      </c>
      <c r="E51" s="3" t="s">
        <v>122</v>
      </c>
      <c r="F51" s="1" t="s">
        <v>23</v>
      </c>
      <c r="G51" s="1" t="s">
        <v>633</v>
      </c>
      <c r="H51" s="1" t="s">
        <v>637</v>
      </c>
      <c r="I51" s="1" t="s">
        <v>642</v>
      </c>
      <c r="J51" s="1" t="s">
        <v>662</v>
      </c>
      <c r="K51" s="1" t="s">
        <v>649</v>
      </c>
      <c r="L51" s="1" t="s">
        <v>654</v>
      </c>
      <c r="M51" s="1" t="s">
        <v>655</v>
      </c>
      <c r="N51" s="1">
        <v>19</v>
      </c>
    </row>
    <row r="52" spans="1:14" x14ac:dyDescent="0.25">
      <c r="A52" s="3" t="s">
        <v>123</v>
      </c>
      <c r="B52" s="1">
        <v>3</v>
      </c>
      <c r="C52" s="1">
        <f t="shared" si="0"/>
        <v>2</v>
      </c>
      <c r="D52" s="2">
        <v>42786</v>
      </c>
      <c r="E52" s="3" t="s">
        <v>124</v>
      </c>
      <c r="F52" s="1" t="s">
        <v>82</v>
      </c>
      <c r="G52" s="1" t="s">
        <v>633</v>
      </c>
      <c r="H52" s="1" t="s">
        <v>636</v>
      </c>
      <c r="I52" s="1" t="s">
        <v>642</v>
      </c>
      <c r="J52" s="1" t="s">
        <v>662</v>
      </c>
      <c r="K52" s="1" t="s">
        <v>649</v>
      </c>
      <c r="L52" s="1" t="s">
        <v>654</v>
      </c>
      <c r="M52" s="1" t="s">
        <v>656</v>
      </c>
      <c r="N52" s="1">
        <v>74</v>
      </c>
    </row>
    <row r="53" spans="1:14" x14ac:dyDescent="0.25">
      <c r="A53" s="3" t="s">
        <v>125</v>
      </c>
      <c r="B53" s="1">
        <v>2</v>
      </c>
      <c r="C53" s="1">
        <f t="shared" si="0"/>
        <v>2</v>
      </c>
      <c r="D53" s="2">
        <v>42787</v>
      </c>
      <c r="E53" s="3" t="s">
        <v>126</v>
      </c>
      <c r="F53" s="1" t="s">
        <v>92</v>
      </c>
      <c r="G53" s="1" t="s">
        <v>632</v>
      </c>
      <c r="H53" s="1" t="s">
        <v>640</v>
      </c>
      <c r="I53" s="1" t="s">
        <v>641</v>
      </c>
      <c r="J53" s="1" t="s">
        <v>662</v>
      </c>
      <c r="K53" s="1" t="s">
        <v>650</v>
      </c>
      <c r="L53" s="1" t="s">
        <v>654</v>
      </c>
      <c r="M53" s="1" t="s">
        <v>655</v>
      </c>
      <c r="N53" s="1">
        <v>21</v>
      </c>
    </row>
    <row r="54" spans="1:14" x14ac:dyDescent="0.25">
      <c r="A54" s="3" t="s">
        <v>127</v>
      </c>
      <c r="B54" s="1">
        <v>1</v>
      </c>
      <c r="C54" s="1">
        <f t="shared" si="0"/>
        <v>2</v>
      </c>
      <c r="D54" s="2">
        <v>42788</v>
      </c>
      <c r="E54" s="3" t="s">
        <v>128</v>
      </c>
      <c r="F54" s="1" t="s">
        <v>129</v>
      </c>
      <c r="G54" s="1" t="s">
        <v>633</v>
      </c>
      <c r="H54" s="1" t="s">
        <v>639</v>
      </c>
      <c r="I54" s="1" t="s">
        <v>642</v>
      </c>
      <c r="J54" s="1" t="s">
        <v>658</v>
      </c>
      <c r="K54" s="1" t="s">
        <v>649</v>
      </c>
      <c r="L54" s="1" t="s">
        <v>653</v>
      </c>
      <c r="M54" s="1" t="s">
        <v>655</v>
      </c>
      <c r="N54" s="1">
        <v>30</v>
      </c>
    </row>
    <row r="55" spans="1:14" x14ac:dyDescent="0.25">
      <c r="A55" s="3" t="s">
        <v>130</v>
      </c>
      <c r="B55" s="1">
        <v>1</v>
      </c>
      <c r="C55" s="1">
        <f t="shared" si="0"/>
        <v>2</v>
      </c>
      <c r="D55" s="2">
        <v>42790</v>
      </c>
      <c r="E55" s="3" t="s">
        <v>131</v>
      </c>
      <c r="F55" s="1" t="s">
        <v>7</v>
      </c>
      <c r="G55" s="1" t="s">
        <v>632</v>
      </c>
      <c r="H55" s="1" t="s">
        <v>636</v>
      </c>
      <c r="I55" s="1" t="s">
        <v>644</v>
      </c>
      <c r="J55" s="1" t="s">
        <v>662</v>
      </c>
      <c r="K55" s="1" t="s">
        <v>651</v>
      </c>
      <c r="L55" s="1" t="s">
        <v>654</v>
      </c>
      <c r="M55" s="1" t="s">
        <v>656</v>
      </c>
      <c r="N55" s="1">
        <v>59</v>
      </c>
    </row>
    <row r="56" spans="1:14" x14ac:dyDescent="0.25">
      <c r="A56" s="3" t="s">
        <v>132</v>
      </c>
      <c r="B56" s="1">
        <v>1</v>
      </c>
      <c r="C56" s="1">
        <f t="shared" si="0"/>
        <v>2</v>
      </c>
      <c r="D56" s="2">
        <v>42790</v>
      </c>
      <c r="E56" s="3" t="s">
        <v>133</v>
      </c>
      <c r="F56" s="1" t="s">
        <v>134</v>
      </c>
      <c r="G56" s="1" t="s">
        <v>632</v>
      </c>
      <c r="H56" s="1" t="s">
        <v>637</v>
      </c>
      <c r="I56" s="1" t="s">
        <v>641</v>
      </c>
      <c r="J56" s="1" t="s">
        <v>662</v>
      </c>
      <c r="K56" s="1" t="s">
        <v>650</v>
      </c>
      <c r="L56" s="1" t="s">
        <v>654</v>
      </c>
      <c r="M56" s="1" t="s">
        <v>656</v>
      </c>
      <c r="N56" s="1">
        <v>17</v>
      </c>
    </row>
    <row r="57" spans="1:14" x14ac:dyDescent="0.25">
      <c r="A57" s="3" t="s">
        <v>135</v>
      </c>
      <c r="B57" s="1">
        <v>4</v>
      </c>
      <c r="C57" s="1">
        <f t="shared" si="0"/>
        <v>2</v>
      </c>
      <c r="D57" s="2">
        <v>42794</v>
      </c>
      <c r="E57" s="3" t="s">
        <v>136</v>
      </c>
      <c r="F57" s="1" t="s">
        <v>107</v>
      </c>
      <c r="G57" s="1" t="s">
        <v>633</v>
      </c>
      <c r="H57" s="1" t="s">
        <v>636</v>
      </c>
      <c r="I57" s="1" t="s">
        <v>641</v>
      </c>
      <c r="J57" s="1" t="s">
        <v>662</v>
      </c>
      <c r="K57" s="1" t="s">
        <v>649</v>
      </c>
      <c r="L57" s="1" t="s">
        <v>653</v>
      </c>
      <c r="M57" s="1" t="s">
        <v>655</v>
      </c>
      <c r="N57" s="1">
        <v>35</v>
      </c>
    </row>
    <row r="58" spans="1:14" x14ac:dyDescent="0.25">
      <c r="A58" s="3" t="s">
        <v>137</v>
      </c>
      <c r="B58" s="1">
        <v>2</v>
      </c>
      <c r="C58" s="1">
        <f t="shared" si="0"/>
        <v>3</v>
      </c>
      <c r="D58" s="2">
        <v>42798</v>
      </c>
      <c r="E58" s="3" t="s">
        <v>17</v>
      </c>
      <c r="F58" s="1" t="s">
        <v>7</v>
      </c>
      <c r="G58" s="1" t="s">
        <v>632</v>
      </c>
      <c r="H58" s="1" t="s">
        <v>636</v>
      </c>
      <c r="I58" s="1" t="s">
        <v>641</v>
      </c>
      <c r="J58" s="1" t="s">
        <v>662</v>
      </c>
      <c r="K58" s="1" t="s">
        <v>649</v>
      </c>
      <c r="L58" s="1" t="s">
        <v>654</v>
      </c>
      <c r="M58" s="1" t="s">
        <v>655</v>
      </c>
      <c r="N58" s="1">
        <v>46</v>
      </c>
    </row>
    <row r="59" spans="1:14" x14ac:dyDescent="0.25">
      <c r="A59" s="3" t="s">
        <v>138</v>
      </c>
      <c r="B59" s="1">
        <v>2</v>
      </c>
      <c r="C59" s="1">
        <f t="shared" si="0"/>
        <v>3</v>
      </c>
      <c r="D59" s="2">
        <v>42801</v>
      </c>
      <c r="E59" s="3" t="s">
        <v>139</v>
      </c>
      <c r="F59" s="1" t="s">
        <v>82</v>
      </c>
      <c r="G59" s="1" t="s">
        <v>632</v>
      </c>
      <c r="H59" s="1" t="s">
        <v>636</v>
      </c>
      <c r="I59" s="1" t="s">
        <v>641</v>
      </c>
      <c r="J59" s="1" t="s">
        <v>662</v>
      </c>
      <c r="K59" s="1" t="s">
        <v>649</v>
      </c>
      <c r="L59" s="1" t="s">
        <v>654</v>
      </c>
      <c r="M59" s="1" t="s">
        <v>655</v>
      </c>
      <c r="N59" s="1">
        <v>18</v>
      </c>
    </row>
    <row r="60" spans="1:14" x14ac:dyDescent="0.25">
      <c r="A60" s="3" t="s">
        <v>140</v>
      </c>
      <c r="B60" s="1">
        <v>2</v>
      </c>
      <c r="C60" s="1">
        <f t="shared" si="0"/>
        <v>8</v>
      </c>
      <c r="D60" s="2">
        <v>42957</v>
      </c>
      <c r="E60" s="3" t="s">
        <v>141</v>
      </c>
      <c r="F60" s="1" t="s">
        <v>7</v>
      </c>
      <c r="G60" s="1" t="s">
        <v>633</v>
      </c>
      <c r="H60" s="1" t="s">
        <v>636</v>
      </c>
      <c r="I60" s="1" t="s">
        <v>641</v>
      </c>
      <c r="J60" s="1" t="s">
        <v>662</v>
      </c>
      <c r="K60" s="1" t="s">
        <v>650</v>
      </c>
      <c r="L60" s="1" t="s">
        <v>654</v>
      </c>
      <c r="M60" s="1" t="s">
        <v>656</v>
      </c>
      <c r="N60" s="1">
        <v>48</v>
      </c>
    </row>
    <row r="61" spans="1:14" x14ac:dyDescent="0.25">
      <c r="A61" s="3" t="s">
        <v>142</v>
      </c>
      <c r="B61" s="1">
        <v>3</v>
      </c>
      <c r="C61" s="1">
        <f t="shared" si="0"/>
        <v>3</v>
      </c>
      <c r="D61" s="2">
        <v>42810</v>
      </c>
      <c r="E61" s="3" t="s">
        <v>143</v>
      </c>
      <c r="F61" s="1" t="s">
        <v>82</v>
      </c>
      <c r="G61" s="1" t="s">
        <v>632</v>
      </c>
      <c r="H61" s="1" t="s">
        <v>636</v>
      </c>
      <c r="I61" s="1" t="s">
        <v>641</v>
      </c>
      <c r="J61" s="1" t="s">
        <v>662</v>
      </c>
      <c r="K61" s="1" t="s">
        <v>650</v>
      </c>
      <c r="L61" s="1" t="s">
        <v>654</v>
      </c>
      <c r="M61" s="1" t="s">
        <v>655</v>
      </c>
      <c r="N61" s="1">
        <v>8</v>
      </c>
    </row>
    <row r="62" spans="1:14" x14ac:dyDescent="0.25">
      <c r="A62" s="3" t="s">
        <v>144</v>
      </c>
      <c r="B62" s="1">
        <v>2</v>
      </c>
      <c r="C62" s="1">
        <f t="shared" si="0"/>
        <v>3</v>
      </c>
      <c r="D62" s="2">
        <v>42810</v>
      </c>
      <c r="E62" s="3" t="s">
        <v>145</v>
      </c>
      <c r="F62" s="1" t="s">
        <v>20</v>
      </c>
      <c r="G62" s="1" t="s">
        <v>632</v>
      </c>
      <c r="H62" s="1" t="s">
        <v>636</v>
      </c>
      <c r="I62" s="1" t="s">
        <v>641</v>
      </c>
      <c r="J62" s="1" t="s">
        <v>662</v>
      </c>
      <c r="K62" s="1" t="s">
        <v>649</v>
      </c>
      <c r="L62" s="1" t="s">
        <v>654</v>
      </c>
      <c r="M62" s="1" t="s">
        <v>655</v>
      </c>
      <c r="N62" s="1">
        <v>53</v>
      </c>
    </row>
    <row r="63" spans="1:14" x14ac:dyDescent="0.25">
      <c r="A63" s="3" t="s">
        <v>146</v>
      </c>
      <c r="B63" s="1">
        <v>1</v>
      </c>
      <c r="C63" s="1">
        <f t="shared" si="0"/>
        <v>3</v>
      </c>
      <c r="D63" s="2">
        <v>42811</v>
      </c>
      <c r="E63" s="3" t="s">
        <v>147</v>
      </c>
      <c r="F63" s="1" t="s">
        <v>7</v>
      </c>
      <c r="G63" s="1" t="s">
        <v>633</v>
      </c>
      <c r="H63" s="1" t="s">
        <v>636</v>
      </c>
      <c r="I63" s="1" t="s">
        <v>642</v>
      </c>
      <c r="J63" s="1" t="s">
        <v>662</v>
      </c>
      <c r="K63" s="1" t="s">
        <v>651</v>
      </c>
      <c r="L63" s="1" t="s">
        <v>654</v>
      </c>
      <c r="M63" s="1" t="s">
        <v>656</v>
      </c>
      <c r="N63" s="1">
        <v>50</v>
      </c>
    </row>
    <row r="64" spans="1:14" x14ac:dyDescent="0.25">
      <c r="A64" s="3" t="s">
        <v>148</v>
      </c>
      <c r="B64" s="1">
        <v>1</v>
      </c>
      <c r="C64" s="1">
        <f t="shared" si="0"/>
        <v>3</v>
      </c>
      <c r="D64" s="2">
        <v>42811</v>
      </c>
      <c r="E64" s="3" t="s">
        <v>149</v>
      </c>
      <c r="F64" s="1" t="s">
        <v>20</v>
      </c>
      <c r="G64" s="1" t="s">
        <v>632</v>
      </c>
      <c r="H64" s="1" t="s">
        <v>636</v>
      </c>
      <c r="I64" s="1" t="s">
        <v>641</v>
      </c>
      <c r="J64" s="1" t="s">
        <v>666</v>
      </c>
      <c r="K64" s="1" t="s">
        <v>651</v>
      </c>
      <c r="L64" s="1" t="s">
        <v>654</v>
      </c>
      <c r="M64" s="1" t="s">
        <v>656</v>
      </c>
      <c r="N64" s="1">
        <v>45</v>
      </c>
    </row>
    <row r="65" spans="1:14" x14ac:dyDescent="0.25">
      <c r="A65" s="3" t="s">
        <v>150</v>
      </c>
      <c r="B65" s="1">
        <v>2</v>
      </c>
      <c r="C65" s="1">
        <f t="shared" si="0"/>
        <v>3</v>
      </c>
      <c r="D65" s="2">
        <v>42811</v>
      </c>
      <c r="E65" s="3" t="s">
        <v>151</v>
      </c>
      <c r="F65" s="1" t="s">
        <v>107</v>
      </c>
      <c r="G65" s="1" t="s">
        <v>632</v>
      </c>
      <c r="H65" s="1" t="s">
        <v>636</v>
      </c>
      <c r="I65" s="1" t="s">
        <v>644</v>
      </c>
      <c r="J65" s="1" t="s">
        <v>662</v>
      </c>
      <c r="K65" s="1" t="s">
        <v>649</v>
      </c>
      <c r="L65" s="1" t="s">
        <v>654</v>
      </c>
      <c r="M65" s="1" t="s">
        <v>656</v>
      </c>
      <c r="N65" s="1">
        <v>43</v>
      </c>
    </row>
    <row r="66" spans="1:14" x14ac:dyDescent="0.25">
      <c r="A66" s="3" t="s">
        <v>152</v>
      </c>
      <c r="B66" s="1">
        <v>2</v>
      </c>
      <c r="C66" s="1">
        <f t="shared" ref="C66:C129" si="1">MONTH(D66)</f>
        <v>3</v>
      </c>
      <c r="D66" s="2">
        <v>42813</v>
      </c>
      <c r="E66" s="3" t="s">
        <v>153</v>
      </c>
      <c r="F66" s="1" t="s">
        <v>7</v>
      </c>
      <c r="G66" s="1" t="s">
        <v>632</v>
      </c>
      <c r="H66" s="1" t="s">
        <v>636</v>
      </c>
      <c r="I66" s="1" t="s">
        <v>641</v>
      </c>
      <c r="J66" s="1" t="s">
        <v>662</v>
      </c>
      <c r="K66" s="1" t="s">
        <v>649</v>
      </c>
      <c r="L66" s="1" t="s">
        <v>654</v>
      </c>
      <c r="M66" s="1" t="s">
        <v>655</v>
      </c>
      <c r="N66" s="1">
        <v>22</v>
      </c>
    </row>
    <row r="67" spans="1:14" x14ac:dyDescent="0.25">
      <c r="A67" s="3" t="s">
        <v>154</v>
      </c>
      <c r="B67" s="1">
        <v>2</v>
      </c>
      <c r="C67" s="1">
        <f t="shared" si="1"/>
        <v>3</v>
      </c>
      <c r="D67" s="2">
        <v>42814</v>
      </c>
      <c r="E67" s="3" t="s">
        <v>126</v>
      </c>
      <c r="F67" s="1" t="s">
        <v>107</v>
      </c>
      <c r="G67" s="1" t="s">
        <v>633</v>
      </c>
      <c r="H67" s="1" t="s">
        <v>640</v>
      </c>
      <c r="I67" s="1" t="s">
        <v>645</v>
      </c>
      <c r="J67" s="1" t="s">
        <v>662</v>
      </c>
      <c r="K67" s="1" t="s">
        <v>649</v>
      </c>
      <c r="L67" s="1" t="s">
        <v>654</v>
      </c>
      <c r="M67" s="1" t="s">
        <v>656</v>
      </c>
      <c r="N67" s="1">
        <v>21</v>
      </c>
    </row>
    <row r="68" spans="1:14" x14ac:dyDescent="0.25">
      <c r="A68" s="3" t="s">
        <v>155</v>
      </c>
      <c r="B68" s="1">
        <v>2</v>
      </c>
      <c r="C68" s="1">
        <f t="shared" si="1"/>
        <v>3</v>
      </c>
      <c r="D68" s="2">
        <v>42814</v>
      </c>
      <c r="E68" s="3" t="s">
        <v>156</v>
      </c>
      <c r="F68" s="1" t="s">
        <v>23</v>
      </c>
      <c r="G68" s="1" t="s">
        <v>632</v>
      </c>
      <c r="H68" s="1" t="s">
        <v>636</v>
      </c>
      <c r="I68" s="1" t="s">
        <v>641</v>
      </c>
      <c r="J68" s="1" t="s">
        <v>662</v>
      </c>
      <c r="K68" s="1" t="s">
        <v>649</v>
      </c>
      <c r="L68" s="1" t="s">
        <v>654</v>
      </c>
      <c r="M68" s="1" t="s">
        <v>655</v>
      </c>
      <c r="N68" s="1">
        <v>57</v>
      </c>
    </row>
    <row r="69" spans="1:14" x14ac:dyDescent="0.25">
      <c r="A69" s="3" t="s">
        <v>157</v>
      </c>
      <c r="B69" s="1">
        <v>1</v>
      </c>
      <c r="C69" s="1">
        <f t="shared" si="1"/>
        <v>3</v>
      </c>
      <c r="D69" s="2">
        <v>42815</v>
      </c>
      <c r="E69" s="3" t="s">
        <v>158</v>
      </c>
      <c r="F69" s="1" t="s">
        <v>39</v>
      </c>
      <c r="G69" s="1" t="s">
        <v>632</v>
      </c>
      <c r="H69" s="1" t="s">
        <v>636</v>
      </c>
      <c r="I69" s="1" t="s">
        <v>641</v>
      </c>
      <c r="J69" s="1" t="s">
        <v>662</v>
      </c>
      <c r="K69" s="1" t="s">
        <v>651</v>
      </c>
      <c r="L69" s="1" t="s">
        <v>654</v>
      </c>
      <c r="M69" s="1" t="s">
        <v>656</v>
      </c>
      <c r="N69" s="1">
        <v>83</v>
      </c>
    </row>
    <row r="70" spans="1:14" x14ac:dyDescent="0.25">
      <c r="A70" s="3" t="s">
        <v>159</v>
      </c>
      <c r="B70" s="1">
        <v>1</v>
      </c>
      <c r="C70" s="1">
        <f t="shared" si="1"/>
        <v>3</v>
      </c>
      <c r="D70" s="2">
        <v>42815</v>
      </c>
      <c r="E70" s="3" t="s">
        <v>160</v>
      </c>
      <c r="F70" s="1" t="s">
        <v>39</v>
      </c>
      <c r="G70" s="1" t="s">
        <v>633</v>
      </c>
      <c r="H70" s="1" t="s">
        <v>636</v>
      </c>
      <c r="I70" s="1" t="s">
        <v>641</v>
      </c>
      <c r="J70" s="1" t="s">
        <v>662</v>
      </c>
      <c r="K70" s="1" t="s">
        <v>650</v>
      </c>
      <c r="L70" s="1" t="s">
        <v>654</v>
      </c>
      <c r="M70" s="1" t="s">
        <v>655</v>
      </c>
      <c r="N70" s="1">
        <v>19</v>
      </c>
    </row>
    <row r="71" spans="1:14" x14ac:dyDescent="0.25">
      <c r="A71" s="3" t="s">
        <v>161</v>
      </c>
      <c r="B71" s="1">
        <v>1</v>
      </c>
      <c r="C71" s="1">
        <f t="shared" si="1"/>
        <v>3</v>
      </c>
      <c r="D71" s="2">
        <v>42816</v>
      </c>
      <c r="E71" s="3" t="s">
        <v>162</v>
      </c>
      <c r="F71" s="1" t="s">
        <v>7</v>
      </c>
      <c r="G71" s="1" t="s">
        <v>633</v>
      </c>
      <c r="H71" s="1" t="s">
        <v>636</v>
      </c>
      <c r="I71" s="1" t="s">
        <v>642</v>
      </c>
      <c r="J71" s="1" t="s">
        <v>662</v>
      </c>
      <c r="K71" s="1" t="s">
        <v>651</v>
      </c>
      <c r="L71" s="1" t="s">
        <v>654</v>
      </c>
      <c r="M71" s="1" t="s">
        <v>656</v>
      </c>
      <c r="N71" s="1">
        <v>13</v>
      </c>
    </row>
    <row r="72" spans="1:14" x14ac:dyDescent="0.25">
      <c r="A72" s="3" t="s">
        <v>163</v>
      </c>
      <c r="B72" s="1">
        <v>2</v>
      </c>
      <c r="C72" s="1">
        <f t="shared" si="1"/>
        <v>3</v>
      </c>
      <c r="D72" s="2">
        <v>42817</v>
      </c>
      <c r="E72" s="3" t="s">
        <v>164</v>
      </c>
      <c r="F72" s="1" t="s">
        <v>82</v>
      </c>
      <c r="G72" s="1" t="s">
        <v>632</v>
      </c>
      <c r="H72" s="1" t="s">
        <v>636</v>
      </c>
      <c r="I72" s="1" t="s">
        <v>641</v>
      </c>
      <c r="J72" s="1" t="s">
        <v>662</v>
      </c>
      <c r="K72" s="1" t="s">
        <v>649</v>
      </c>
      <c r="L72" s="1" t="s">
        <v>654</v>
      </c>
      <c r="M72" s="1" t="s">
        <v>655</v>
      </c>
      <c r="N72" s="1">
        <v>46</v>
      </c>
    </row>
    <row r="73" spans="1:14" x14ac:dyDescent="0.25">
      <c r="A73" s="3" t="s">
        <v>165</v>
      </c>
      <c r="B73" s="1">
        <v>2</v>
      </c>
      <c r="C73" s="1">
        <f t="shared" si="1"/>
        <v>3</v>
      </c>
      <c r="D73" s="2">
        <v>42819</v>
      </c>
      <c r="E73" s="3" t="s">
        <v>166</v>
      </c>
      <c r="F73" s="1" t="s">
        <v>39</v>
      </c>
      <c r="G73" s="1" t="s">
        <v>635</v>
      </c>
      <c r="H73" s="1" t="s">
        <v>637</v>
      </c>
      <c r="I73" s="1" t="s">
        <v>641</v>
      </c>
      <c r="J73" s="1" t="s">
        <v>662</v>
      </c>
      <c r="K73" s="1" t="s">
        <v>650</v>
      </c>
      <c r="L73" s="1" t="s">
        <v>654</v>
      </c>
      <c r="M73" s="1" t="s">
        <v>655</v>
      </c>
      <c r="N73" s="1">
        <v>8</v>
      </c>
    </row>
    <row r="74" spans="1:14" x14ac:dyDescent="0.25">
      <c r="A74" s="3" t="s">
        <v>167</v>
      </c>
      <c r="B74" s="1">
        <v>2</v>
      </c>
      <c r="C74" s="1">
        <f t="shared" si="1"/>
        <v>3</v>
      </c>
      <c r="D74" s="2">
        <v>42820</v>
      </c>
      <c r="E74" s="3" t="s">
        <v>168</v>
      </c>
      <c r="F74" s="1" t="s">
        <v>7</v>
      </c>
      <c r="G74" s="1" t="s">
        <v>632</v>
      </c>
      <c r="H74" s="1" t="s">
        <v>636</v>
      </c>
      <c r="I74" s="1" t="s">
        <v>641</v>
      </c>
      <c r="J74" s="1" t="s">
        <v>682</v>
      </c>
      <c r="K74" s="1" t="s">
        <v>649</v>
      </c>
      <c r="L74" s="1" t="s">
        <v>653</v>
      </c>
      <c r="M74" s="1" t="s">
        <v>655</v>
      </c>
      <c r="N74" s="1">
        <v>32</v>
      </c>
    </row>
    <row r="75" spans="1:14" x14ac:dyDescent="0.25">
      <c r="A75" s="3" t="s">
        <v>169</v>
      </c>
      <c r="B75" s="1">
        <v>2</v>
      </c>
      <c r="C75" s="1">
        <f t="shared" si="1"/>
        <v>3</v>
      </c>
      <c r="D75" s="2">
        <v>42823</v>
      </c>
      <c r="E75" s="3" t="s">
        <v>170</v>
      </c>
      <c r="F75" s="1" t="s">
        <v>107</v>
      </c>
      <c r="G75" s="1" t="s">
        <v>635</v>
      </c>
      <c r="H75" s="1" t="s">
        <v>636</v>
      </c>
      <c r="I75" s="1" t="s">
        <v>641</v>
      </c>
      <c r="J75" s="1" t="s">
        <v>662</v>
      </c>
      <c r="K75" s="1" t="s">
        <v>649</v>
      </c>
      <c r="L75" s="1" t="s">
        <v>654</v>
      </c>
      <c r="M75" s="1" t="s">
        <v>655</v>
      </c>
      <c r="N75" s="1">
        <v>25</v>
      </c>
    </row>
    <row r="76" spans="1:14" x14ac:dyDescent="0.25">
      <c r="A76" s="3" t="s">
        <v>171</v>
      </c>
      <c r="B76" s="1">
        <v>2</v>
      </c>
      <c r="C76" s="1">
        <f t="shared" si="1"/>
        <v>3</v>
      </c>
      <c r="D76" s="2">
        <v>42824</v>
      </c>
      <c r="E76" s="3" t="s">
        <v>172</v>
      </c>
      <c r="F76" s="1" t="s">
        <v>42</v>
      </c>
      <c r="G76" s="1" t="s">
        <v>633</v>
      </c>
      <c r="H76" s="1" t="s">
        <v>637</v>
      </c>
      <c r="I76" s="1" t="s">
        <v>641</v>
      </c>
      <c r="J76" s="1" t="s">
        <v>665</v>
      </c>
      <c r="K76" s="1" t="s">
        <v>649</v>
      </c>
      <c r="L76" s="1" t="s">
        <v>654</v>
      </c>
      <c r="M76" s="1" t="s">
        <v>655</v>
      </c>
      <c r="N76" s="1">
        <v>29</v>
      </c>
    </row>
    <row r="77" spans="1:14" x14ac:dyDescent="0.25">
      <c r="A77" s="3" t="s">
        <v>173</v>
      </c>
      <c r="B77" s="1">
        <v>1</v>
      </c>
      <c r="C77" s="1">
        <f t="shared" si="1"/>
        <v>4</v>
      </c>
      <c r="D77" s="2">
        <v>42826</v>
      </c>
      <c r="E77" s="3" t="s">
        <v>174</v>
      </c>
      <c r="F77" s="1" t="s">
        <v>7</v>
      </c>
      <c r="G77" s="1" t="s">
        <v>635</v>
      </c>
      <c r="H77" s="1" t="s">
        <v>640</v>
      </c>
      <c r="I77" s="1" t="s">
        <v>641</v>
      </c>
      <c r="J77" s="1" t="s">
        <v>662</v>
      </c>
      <c r="K77" s="1" t="s">
        <v>651</v>
      </c>
      <c r="L77" s="1" t="s">
        <v>654</v>
      </c>
      <c r="M77" s="1" t="s">
        <v>655</v>
      </c>
      <c r="N77" s="1">
        <v>6</v>
      </c>
    </row>
    <row r="78" spans="1:14" x14ac:dyDescent="0.25">
      <c r="A78" s="3" t="s">
        <v>175</v>
      </c>
      <c r="B78" s="1">
        <v>3</v>
      </c>
      <c r="C78" s="1">
        <f t="shared" si="1"/>
        <v>4</v>
      </c>
      <c r="D78" s="2">
        <v>42828</v>
      </c>
      <c r="E78" s="3" t="s">
        <v>151</v>
      </c>
      <c r="F78" s="1" t="s">
        <v>23</v>
      </c>
      <c r="G78" s="1" t="s">
        <v>635</v>
      </c>
      <c r="H78" s="1" t="s">
        <v>636</v>
      </c>
      <c r="I78" s="1" t="s">
        <v>641</v>
      </c>
      <c r="J78" s="1" t="s">
        <v>662</v>
      </c>
      <c r="K78" s="1" t="s">
        <v>649</v>
      </c>
      <c r="L78" s="1" t="s">
        <v>653</v>
      </c>
      <c r="M78" s="1" t="s">
        <v>656</v>
      </c>
      <c r="N78" s="1">
        <v>48</v>
      </c>
    </row>
    <row r="79" spans="1:14" x14ac:dyDescent="0.25">
      <c r="A79" s="3" t="s">
        <v>176</v>
      </c>
      <c r="B79" s="1">
        <v>1</v>
      </c>
      <c r="C79" s="1">
        <f t="shared" si="1"/>
        <v>4</v>
      </c>
      <c r="D79" s="2">
        <v>42829</v>
      </c>
      <c r="E79" s="3" t="s">
        <v>177</v>
      </c>
      <c r="F79" s="1" t="s">
        <v>7</v>
      </c>
      <c r="G79" s="1" t="s">
        <v>635</v>
      </c>
      <c r="H79" s="1" t="s">
        <v>636</v>
      </c>
      <c r="I79" s="1" t="s">
        <v>641</v>
      </c>
      <c r="J79" s="1" t="s">
        <v>662</v>
      </c>
      <c r="K79" s="1" t="s">
        <v>651</v>
      </c>
      <c r="L79" s="1" t="s">
        <v>654</v>
      </c>
      <c r="M79" s="1" t="s">
        <v>655</v>
      </c>
      <c r="N79" s="1">
        <v>9</v>
      </c>
    </row>
    <row r="80" spans="1:14" x14ac:dyDescent="0.25">
      <c r="A80" s="3" t="s">
        <v>178</v>
      </c>
      <c r="B80" s="1">
        <v>2</v>
      </c>
      <c r="C80" s="1">
        <f t="shared" si="1"/>
        <v>4</v>
      </c>
      <c r="D80" s="2">
        <v>42830</v>
      </c>
      <c r="E80" s="3" t="s">
        <v>179</v>
      </c>
      <c r="F80" s="1" t="s">
        <v>47</v>
      </c>
      <c r="G80" s="1" t="s">
        <v>635</v>
      </c>
      <c r="H80" s="1" t="s">
        <v>640</v>
      </c>
      <c r="I80" s="1" t="s">
        <v>641</v>
      </c>
      <c r="J80" s="1" t="s">
        <v>662</v>
      </c>
      <c r="K80" s="1" t="s">
        <v>649</v>
      </c>
      <c r="L80" s="1" t="s">
        <v>654</v>
      </c>
      <c r="M80" s="1" t="s">
        <v>655</v>
      </c>
      <c r="N80" s="1">
        <v>34</v>
      </c>
    </row>
    <row r="81" spans="1:14" x14ac:dyDescent="0.25">
      <c r="A81" s="3" t="s">
        <v>180</v>
      </c>
      <c r="B81" s="1">
        <v>1</v>
      </c>
      <c r="C81" s="1">
        <f t="shared" si="1"/>
        <v>4</v>
      </c>
      <c r="D81" s="2">
        <v>42832</v>
      </c>
      <c r="E81" s="3" t="s">
        <v>181</v>
      </c>
      <c r="F81" s="1" t="s">
        <v>107</v>
      </c>
      <c r="G81" s="1" t="s">
        <v>635</v>
      </c>
      <c r="H81" s="1" t="s">
        <v>637</v>
      </c>
      <c r="I81" s="1" t="s">
        <v>641</v>
      </c>
      <c r="J81" s="1" t="s">
        <v>663</v>
      </c>
      <c r="K81" s="1" t="s">
        <v>649</v>
      </c>
      <c r="L81" s="1" t="s">
        <v>654</v>
      </c>
      <c r="M81" s="1" t="s">
        <v>655</v>
      </c>
      <c r="N81" s="1">
        <v>52</v>
      </c>
    </row>
    <row r="82" spans="1:14" x14ac:dyDescent="0.25">
      <c r="A82" s="3" t="s">
        <v>182</v>
      </c>
      <c r="B82" s="1">
        <v>1</v>
      </c>
      <c r="C82" s="1">
        <f t="shared" si="1"/>
        <v>4</v>
      </c>
      <c r="D82" s="2">
        <v>42832</v>
      </c>
      <c r="E82" s="3" t="s">
        <v>183</v>
      </c>
      <c r="F82" s="1" t="s">
        <v>7</v>
      </c>
      <c r="G82" s="1" t="s">
        <v>635</v>
      </c>
      <c r="H82" s="1" t="s">
        <v>636</v>
      </c>
      <c r="I82" s="1" t="s">
        <v>641</v>
      </c>
      <c r="J82" s="1" t="s">
        <v>662</v>
      </c>
      <c r="K82" s="1" t="s">
        <v>650</v>
      </c>
      <c r="L82" s="1" t="s">
        <v>654</v>
      </c>
      <c r="M82" s="1" t="s">
        <v>656</v>
      </c>
      <c r="N82" s="1">
        <v>9</v>
      </c>
    </row>
    <row r="83" spans="1:14" x14ac:dyDescent="0.25">
      <c r="A83" s="3" t="s">
        <v>184</v>
      </c>
      <c r="B83" s="1">
        <v>2</v>
      </c>
      <c r="C83" s="1">
        <f t="shared" si="1"/>
        <v>4</v>
      </c>
      <c r="D83" s="2">
        <v>42832</v>
      </c>
      <c r="E83" s="3" t="s">
        <v>185</v>
      </c>
      <c r="F83" s="1" t="s">
        <v>134</v>
      </c>
      <c r="G83" s="1" t="s">
        <v>635</v>
      </c>
      <c r="H83" s="1" t="s">
        <v>637</v>
      </c>
      <c r="I83" s="1" t="s">
        <v>641</v>
      </c>
      <c r="J83" s="1" t="s">
        <v>662</v>
      </c>
      <c r="K83" s="1" t="s">
        <v>649</v>
      </c>
      <c r="L83" s="1" t="s">
        <v>654</v>
      </c>
      <c r="M83" s="1" t="s">
        <v>655</v>
      </c>
      <c r="N83" s="1">
        <v>68</v>
      </c>
    </row>
    <row r="84" spans="1:14" x14ac:dyDescent="0.25">
      <c r="A84" s="3" t="s">
        <v>186</v>
      </c>
      <c r="B84" s="1">
        <v>1</v>
      </c>
      <c r="C84" s="1">
        <f t="shared" si="1"/>
        <v>4</v>
      </c>
      <c r="D84" s="2">
        <v>42833</v>
      </c>
      <c r="E84" s="3" t="s">
        <v>187</v>
      </c>
      <c r="F84" s="1" t="s">
        <v>7</v>
      </c>
      <c r="G84" s="1" t="s">
        <v>635</v>
      </c>
      <c r="H84" s="1" t="s">
        <v>637</v>
      </c>
      <c r="I84" s="1" t="s">
        <v>641</v>
      </c>
      <c r="J84" s="1" t="s">
        <v>662</v>
      </c>
      <c r="K84" s="1" t="s">
        <v>649</v>
      </c>
      <c r="L84" s="1" t="s">
        <v>653</v>
      </c>
      <c r="M84" s="1" t="s">
        <v>655</v>
      </c>
      <c r="N84" s="1">
        <v>26</v>
      </c>
    </row>
    <row r="85" spans="1:14" x14ac:dyDescent="0.25">
      <c r="A85" s="3" t="s">
        <v>188</v>
      </c>
      <c r="B85" s="1">
        <v>1</v>
      </c>
      <c r="C85" s="1">
        <f t="shared" si="1"/>
        <v>4</v>
      </c>
      <c r="D85" s="2">
        <v>42833</v>
      </c>
      <c r="E85" s="3" t="s">
        <v>189</v>
      </c>
      <c r="F85" s="1" t="s">
        <v>42</v>
      </c>
      <c r="G85" s="1" t="s">
        <v>635</v>
      </c>
      <c r="H85" s="1" t="s">
        <v>636</v>
      </c>
      <c r="I85" s="1" t="s">
        <v>641</v>
      </c>
      <c r="J85" s="1" t="s">
        <v>660</v>
      </c>
      <c r="K85" s="1" t="s">
        <v>649</v>
      </c>
      <c r="L85" s="1" t="s">
        <v>654</v>
      </c>
      <c r="M85" s="1" t="s">
        <v>656</v>
      </c>
      <c r="N85" s="1">
        <v>35</v>
      </c>
    </row>
    <row r="86" spans="1:14" x14ac:dyDescent="0.25">
      <c r="A86" s="3" t="s">
        <v>190</v>
      </c>
      <c r="B86" s="1">
        <v>2</v>
      </c>
      <c r="C86" s="1">
        <f t="shared" si="1"/>
        <v>4</v>
      </c>
      <c r="D86" s="2">
        <v>42834</v>
      </c>
      <c r="E86" s="3" t="s">
        <v>191</v>
      </c>
      <c r="F86" s="1" t="s">
        <v>7</v>
      </c>
      <c r="G86" s="1" t="s">
        <v>635</v>
      </c>
      <c r="H86" s="1" t="s">
        <v>637</v>
      </c>
      <c r="I86" s="1" t="s">
        <v>641</v>
      </c>
      <c r="J86" s="1" t="s">
        <v>662</v>
      </c>
      <c r="K86" s="1" t="s">
        <v>649</v>
      </c>
      <c r="L86" s="1" t="s">
        <v>654</v>
      </c>
      <c r="M86" s="1" t="s">
        <v>655</v>
      </c>
      <c r="N86" s="1">
        <v>18</v>
      </c>
    </row>
    <row r="87" spans="1:14" x14ac:dyDescent="0.25">
      <c r="A87" s="3" t="s">
        <v>192</v>
      </c>
      <c r="B87" s="1">
        <v>2</v>
      </c>
      <c r="C87" s="1">
        <f t="shared" si="1"/>
        <v>3</v>
      </c>
      <c r="D87" s="2">
        <v>42825</v>
      </c>
      <c r="E87" s="3" t="s">
        <v>193</v>
      </c>
      <c r="F87" s="1" t="s">
        <v>42</v>
      </c>
      <c r="G87" s="1" t="s">
        <v>635</v>
      </c>
      <c r="H87" s="1" t="s">
        <v>636</v>
      </c>
      <c r="I87" s="1" t="s">
        <v>641</v>
      </c>
      <c r="J87" s="1" t="s">
        <v>662</v>
      </c>
      <c r="K87" s="1" t="s">
        <v>650</v>
      </c>
      <c r="L87" s="1" t="s">
        <v>654</v>
      </c>
      <c r="M87" s="1" t="s">
        <v>656</v>
      </c>
      <c r="N87" s="1">
        <v>63</v>
      </c>
    </row>
    <row r="88" spans="1:14" x14ac:dyDescent="0.25">
      <c r="A88" s="3" t="s">
        <v>194</v>
      </c>
      <c r="B88" s="1">
        <v>2</v>
      </c>
      <c r="C88" s="1">
        <f t="shared" si="1"/>
        <v>4</v>
      </c>
      <c r="D88" s="2">
        <v>42836</v>
      </c>
      <c r="E88" s="3" t="s">
        <v>195</v>
      </c>
      <c r="F88" s="1" t="s">
        <v>7</v>
      </c>
      <c r="G88" s="1" t="s">
        <v>635</v>
      </c>
      <c r="H88" s="1" t="s">
        <v>636</v>
      </c>
      <c r="I88" s="1" t="s">
        <v>641</v>
      </c>
      <c r="J88" s="1" t="s">
        <v>662</v>
      </c>
      <c r="K88" s="1" t="s">
        <v>649</v>
      </c>
      <c r="L88" s="1" t="s">
        <v>654</v>
      </c>
      <c r="M88" s="1" t="s">
        <v>655</v>
      </c>
      <c r="N88" s="1">
        <v>45</v>
      </c>
    </row>
    <row r="89" spans="1:14" x14ac:dyDescent="0.25">
      <c r="A89" s="3" t="s">
        <v>196</v>
      </c>
      <c r="B89" s="1">
        <v>1</v>
      </c>
      <c r="C89" s="1">
        <f t="shared" si="1"/>
        <v>4</v>
      </c>
      <c r="D89" s="2">
        <v>42836</v>
      </c>
      <c r="E89" s="3" t="s">
        <v>197</v>
      </c>
      <c r="F89" s="1" t="s">
        <v>7</v>
      </c>
      <c r="G89" s="1" t="s">
        <v>635</v>
      </c>
      <c r="H89" s="1" t="s">
        <v>636</v>
      </c>
      <c r="I89" s="1" t="s">
        <v>641</v>
      </c>
      <c r="J89" s="1" t="s">
        <v>664</v>
      </c>
      <c r="K89" s="1" t="s">
        <v>651</v>
      </c>
      <c r="L89" s="1" t="s">
        <v>654</v>
      </c>
      <c r="M89" s="1" t="s">
        <v>655</v>
      </c>
      <c r="N89" s="1">
        <v>23</v>
      </c>
    </row>
    <row r="90" spans="1:14" x14ac:dyDescent="0.25">
      <c r="A90" s="3" t="s">
        <v>198</v>
      </c>
      <c r="B90" s="1">
        <v>3</v>
      </c>
      <c r="C90" s="1">
        <f t="shared" si="1"/>
        <v>4</v>
      </c>
      <c r="D90" s="2">
        <v>42836</v>
      </c>
      <c r="E90" s="3" t="s">
        <v>199</v>
      </c>
      <c r="F90" s="1" t="s">
        <v>107</v>
      </c>
      <c r="G90" s="1" t="s">
        <v>635</v>
      </c>
      <c r="H90" s="1" t="s">
        <v>636</v>
      </c>
      <c r="I90" s="1" t="s">
        <v>641</v>
      </c>
      <c r="J90" s="1" t="s">
        <v>665</v>
      </c>
      <c r="K90" s="1" t="s">
        <v>649</v>
      </c>
      <c r="L90" s="1" t="s">
        <v>654</v>
      </c>
      <c r="M90" s="1" t="s">
        <v>655</v>
      </c>
      <c r="N90" s="1">
        <v>29</v>
      </c>
    </row>
    <row r="91" spans="1:14" x14ac:dyDescent="0.25">
      <c r="A91" s="3" t="s">
        <v>200</v>
      </c>
      <c r="B91" s="1">
        <v>1</v>
      </c>
      <c r="C91" s="1">
        <f t="shared" si="1"/>
        <v>4</v>
      </c>
      <c r="D91" s="2">
        <v>42838</v>
      </c>
      <c r="E91" s="3" t="s">
        <v>201</v>
      </c>
      <c r="F91" s="1" t="s">
        <v>7</v>
      </c>
      <c r="G91" s="1" t="s">
        <v>635</v>
      </c>
      <c r="H91" s="1" t="s">
        <v>636</v>
      </c>
      <c r="I91" s="1" t="s">
        <v>641</v>
      </c>
      <c r="J91" s="1" t="s">
        <v>662</v>
      </c>
      <c r="K91" s="1" t="s">
        <v>651</v>
      </c>
      <c r="L91" s="1" t="s">
        <v>654</v>
      </c>
      <c r="M91" s="1" t="s">
        <v>655</v>
      </c>
      <c r="N91" s="1">
        <v>47</v>
      </c>
    </row>
    <row r="92" spans="1:14" x14ac:dyDescent="0.25">
      <c r="A92" s="3" t="s">
        <v>202</v>
      </c>
      <c r="B92" s="1">
        <v>2</v>
      </c>
      <c r="C92" s="1">
        <f t="shared" si="1"/>
        <v>4</v>
      </c>
      <c r="D92" s="2">
        <v>42838</v>
      </c>
      <c r="E92" s="3" t="s">
        <v>203</v>
      </c>
      <c r="F92" s="1" t="s">
        <v>7</v>
      </c>
      <c r="G92" s="1" t="s">
        <v>635</v>
      </c>
      <c r="H92" s="1" t="s">
        <v>637</v>
      </c>
      <c r="I92" s="1" t="s">
        <v>641</v>
      </c>
      <c r="J92" s="1" t="s">
        <v>662</v>
      </c>
      <c r="K92" s="1" t="s">
        <v>649</v>
      </c>
      <c r="L92" s="1" t="s">
        <v>654</v>
      </c>
      <c r="M92" s="1" t="s">
        <v>655</v>
      </c>
      <c r="N92" s="1">
        <v>42</v>
      </c>
    </row>
    <row r="93" spans="1:14" x14ac:dyDescent="0.25">
      <c r="A93" s="3" t="s">
        <v>204</v>
      </c>
      <c r="B93" s="1">
        <v>1</v>
      </c>
      <c r="C93" s="1">
        <f t="shared" si="1"/>
        <v>4</v>
      </c>
      <c r="D93" s="2">
        <v>42846</v>
      </c>
      <c r="E93" s="3" t="s">
        <v>36</v>
      </c>
      <c r="F93" s="1" t="s">
        <v>7</v>
      </c>
      <c r="G93" s="1" t="s">
        <v>635</v>
      </c>
      <c r="H93" s="1" t="s">
        <v>636</v>
      </c>
      <c r="I93" s="1" t="s">
        <v>641</v>
      </c>
      <c r="J93" s="1" t="s">
        <v>662</v>
      </c>
      <c r="K93" s="1" t="s">
        <v>651</v>
      </c>
      <c r="L93" s="1" t="s">
        <v>654</v>
      </c>
      <c r="M93" s="1" t="s">
        <v>656</v>
      </c>
      <c r="N93" s="1">
        <v>46</v>
      </c>
    </row>
    <row r="94" spans="1:14" x14ac:dyDescent="0.25">
      <c r="A94" s="3" t="s">
        <v>205</v>
      </c>
      <c r="B94" s="1">
        <v>1</v>
      </c>
      <c r="C94" s="1">
        <f t="shared" si="1"/>
        <v>4</v>
      </c>
      <c r="D94" s="2">
        <v>42848</v>
      </c>
      <c r="E94" s="3" t="s">
        <v>206</v>
      </c>
      <c r="F94" s="1" t="s">
        <v>107</v>
      </c>
      <c r="G94" s="1" t="s">
        <v>635</v>
      </c>
      <c r="H94" s="1" t="s">
        <v>636</v>
      </c>
      <c r="I94" s="1" t="s">
        <v>641</v>
      </c>
      <c r="J94" s="1" t="s">
        <v>662</v>
      </c>
      <c r="K94" s="1" t="s">
        <v>649</v>
      </c>
      <c r="L94" s="1" t="s">
        <v>653</v>
      </c>
      <c r="M94" s="1" t="s">
        <v>656</v>
      </c>
      <c r="N94" s="1">
        <v>58</v>
      </c>
    </row>
    <row r="95" spans="1:14" x14ac:dyDescent="0.25">
      <c r="A95" s="3" t="s">
        <v>207</v>
      </c>
      <c r="B95" s="1">
        <v>2</v>
      </c>
      <c r="C95" s="1">
        <f t="shared" si="1"/>
        <v>4</v>
      </c>
      <c r="D95" s="2">
        <v>42848</v>
      </c>
      <c r="E95" s="3" t="s">
        <v>58</v>
      </c>
      <c r="F95" s="1" t="s">
        <v>7</v>
      </c>
      <c r="G95" s="1" t="s">
        <v>635</v>
      </c>
      <c r="H95" s="1" t="s">
        <v>640</v>
      </c>
      <c r="I95" s="1" t="s">
        <v>641</v>
      </c>
      <c r="J95" s="1" t="s">
        <v>662</v>
      </c>
      <c r="K95" s="1" t="s">
        <v>649</v>
      </c>
      <c r="L95" s="1" t="s">
        <v>654</v>
      </c>
      <c r="M95" s="1" t="s">
        <v>655</v>
      </c>
      <c r="N95" s="1">
        <v>5</v>
      </c>
    </row>
    <row r="96" spans="1:14" x14ac:dyDescent="0.25">
      <c r="A96" s="3" t="s">
        <v>208</v>
      </c>
      <c r="B96" s="1">
        <v>2</v>
      </c>
      <c r="C96" s="1">
        <f t="shared" si="1"/>
        <v>4</v>
      </c>
      <c r="D96" s="2">
        <v>42850</v>
      </c>
      <c r="E96" s="3" t="s">
        <v>209</v>
      </c>
      <c r="F96" s="1" t="s">
        <v>7</v>
      </c>
      <c r="G96" s="1" t="s">
        <v>633</v>
      </c>
      <c r="H96" s="1" t="s">
        <v>640</v>
      </c>
      <c r="I96" s="1" t="s">
        <v>641</v>
      </c>
      <c r="J96" s="1" t="s">
        <v>662</v>
      </c>
      <c r="K96" s="1" t="s">
        <v>649</v>
      </c>
      <c r="L96" s="1" t="s">
        <v>654</v>
      </c>
      <c r="M96" s="1" t="s">
        <v>655</v>
      </c>
      <c r="N96" s="1">
        <v>29</v>
      </c>
    </row>
    <row r="97" spans="1:14" x14ac:dyDescent="0.25">
      <c r="A97" s="3" t="s">
        <v>210</v>
      </c>
      <c r="B97" s="1">
        <v>3</v>
      </c>
      <c r="C97" s="1">
        <f t="shared" si="1"/>
        <v>4</v>
      </c>
      <c r="D97" s="2">
        <v>42850</v>
      </c>
      <c r="E97" s="3" t="s">
        <v>211</v>
      </c>
      <c r="F97" s="1" t="s">
        <v>107</v>
      </c>
      <c r="G97" s="1" t="s">
        <v>632</v>
      </c>
      <c r="H97" s="1" t="s">
        <v>640</v>
      </c>
      <c r="I97" s="1" t="s">
        <v>641</v>
      </c>
      <c r="J97" s="1" t="s">
        <v>665</v>
      </c>
      <c r="K97" s="1" t="s">
        <v>649</v>
      </c>
      <c r="L97" s="1" t="s">
        <v>654</v>
      </c>
      <c r="M97" s="1" t="s">
        <v>656</v>
      </c>
      <c r="N97" s="1">
        <v>29</v>
      </c>
    </row>
    <row r="98" spans="1:14" x14ac:dyDescent="0.25">
      <c r="A98" s="3" t="s">
        <v>212</v>
      </c>
      <c r="B98" s="1">
        <v>2</v>
      </c>
      <c r="C98" s="1">
        <f t="shared" si="1"/>
        <v>4</v>
      </c>
      <c r="D98" s="2">
        <v>42850</v>
      </c>
      <c r="E98" s="3" t="s">
        <v>213</v>
      </c>
      <c r="F98" s="1" t="s">
        <v>7</v>
      </c>
      <c r="G98" s="1" t="s">
        <v>633</v>
      </c>
      <c r="H98" s="1" t="s">
        <v>640</v>
      </c>
      <c r="I98" s="1" t="s">
        <v>642</v>
      </c>
      <c r="J98" s="1" t="s">
        <v>661</v>
      </c>
      <c r="K98" s="1" t="s">
        <v>650</v>
      </c>
      <c r="L98" s="1" t="s">
        <v>654</v>
      </c>
      <c r="M98" s="1" t="s">
        <v>656</v>
      </c>
      <c r="N98" s="1">
        <v>17</v>
      </c>
    </row>
    <row r="99" spans="1:14" x14ac:dyDescent="0.25">
      <c r="A99" s="3" t="s">
        <v>214</v>
      </c>
      <c r="B99" s="1">
        <v>2</v>
      </c>
      <c r="C99" s="1">
        <f t="shared" si="1"/>
        <v>4</v>
      </c>
      <c r="D99" s="2">
        <v>42851</v>
      </c>
      <c r="E99" s="3" t="s">
        <v>103</v>
      </c>
      <c r="F99" s="1" t="s">
        <v>7</v>
      </c>
      <c r="G99" s="1" t="s">
        <v>632</v>
      </c>
      <c r="H99" s="1" t="s">
        <v>640</v>
      </c>
      <c r="I99" s="1" t="s">
        <v>641</v>
      </c>
      <c r="J99" s="1" t="s">
        <v>657</v>
      </c>
      <c r="K99" s="1" t="s">
        <v>649</v>
      </c>
      <c r="L99" s="1" t="s">
        <v>654</v>
      </c>
      <c r="M99" s="1" t="s">
        <v>655</v>
      </c>
      <c r="N99" s="1">
        <v>25</v>
      </c>
    </row>
    <row r="100" spans="1:14" x14ac:dyDescent="0.25">
      <c r="A100" s="3" t="s">
        <v>215</v>
      </c>
      <c r="B100" s="1">
        <v>2</v>
      </c>
      <c r="C100" s="1">
        <f t="shared" si="1"/>
        <v>4</v>
      </c>
      <c r="D100" s="2">
        <v>42852</v>
      </c>
      <c r="E100" s="3" t="s">
        <v>216</v>
      </c>
      <c r="F100" s="1" t="s">
        <v>217</v>
      </c>
      <c r="G100" s="1" t="s">
        <v>633</v>
      </c>
      <c r="H100" s="1" t="s">
        <v>636</v>
      </c>
      <c r="I100" s="1" t="s">
        <v>641</v>
      </c>
      <c r="J100" s="1" t="s">
        <v>662</v>
      </c>
      <c r="K100" s="1" t="s">
        <v>649</v>
      </c>
      <c r="L100" s="1" t="s">
        <v>654</v>
      </c>
      <c r="M100" s="1" t="s">
        <v>655</v>
      </c>
      <c r="N100" s="1">
        <v>33</v>
      </c>
    </row>
    <row r="101" spans="1:14" x14ac:dyDescent="0.25">
      <c r="A101" s="3" t="s">
        <v>218</v>
      </c>
      <c r="B101" s="1">
        <v>2</v>
      </c>
      <c r="C101" s="1">
        <f t="shared" si="1"/>
        <v>4</v>
      </c>
      <c r="D101" s="2">
        <v>42852</v>
      </c>
      <c r="E101" s="3" t="s">
        <v>219</v>
      </c>
      <c r="F101" s="1" t="s">
        <v>7</v>
      </c>
      <c r="G101" s="1" t="s">
        <v>635</v>
      </c>
      <c r="H101" s="1" t="s">
        <v>640</v>
      </c>
      <c r="I101" s="1" t="s">
        <v>641</v>
      </c>
      <c r="J101" s="1" t="s">
        <v>662</v>
      </c>
      <c r="K101" s="1" t="s">
        <v>649</v>
      </c>
      <c r="L101" s="1" t="s">
        <v>654</v>
      </c>
      <c r="M101" s="1" t="s">
        <v>655</v>
      </c>
      <c r="N101" s="1">
        <v>23</v>
      </c>
    </row>
    <row r="102" spans="1:14" x14ac:dyDescent="0.25">
      <c r="A102" s="3" t="s">
        <v>220</v>
      </c>
      <c r="B102" s="1">
        <v>1</v>
      </c>
      <c r="C102" s="1">
        <f t="shared" si="1"/>
        <v>4</v>
      </c>
      <c r="D102" s="2">
        <v>42853</v>
      </c>
      <c r="E102" s="3" t="s">
        <v>221</v>
      </c>
      <c r="F102" s="1" t="s">
        <v>107</v>
      </c>
      <c r="G102" s="1" t="s">
        <v>635</v>
      </c>
      <c r="H102" s="1" t="s">
        <v>636</v>
      </c>
      <c r="I102" s="1" t="s">
        <v>641</v>
      </c>
      <c r="J102" s="1" t="s">
        <v>662</v>
      </c>
      <c r="K102" s="1" t="s">
        <v>649</v>
      </c>
      <c r="L102" s="1" t="s">
        <v>654</v>
      </c>
      <c r="M102" s="1" t="s">
        <v>655</v>
      </c>
      <c r="N102" s="1">
        <v>59</v>
      </c>
    </row>
    <row r="103" spans="1:14" x14ac:dyDescent="0.25">
      <c r="A103" s="3" t="s">
        <v>222</v>
      </c>
      <c r="B103" s="1">
        <v>2</v>
      </c>
      <c r="C103" s="1">
        <f t="shared" si="1"/>
        <v>4</v>
      </c>
      <c r="D103" s="2">
        <v>42853</v>
      </c>
      <c r="E103" s="3" t="s">
        <v>223</v>
      </c>
      <c r="F103" s="1" t="s">
        <v>20</v>
      </c>
      <c r="G103" s="1" t="s">
        <v>635</v>
      </c>
      <c r="H103" s="1" t="s">
        <v>636</v>
      </c>
      <c r="I103" s="1" t="s">
        <v>641</v>
      </c>
      <c r="J103" s="1" t="s">
        <v>662</v>
      </c>
      <c r="K103" s="1" t="s">
        <v>649</v>
      </c>
      <c r="L103" s="1" t="s">
        <v>654</v>
      </c>
      <c r="M103" s="1" t="s">
        <v>655</v>
      </c>
      <c r="N103" s="1">
        <v>39</v>
      </c>
    </row>
    <row r="104" spans="1:14" x14ac:dyDescent="0.25">
      <c r="A104" s="3" t="s">
        <v>224</v>
      </c>
      <c r="B104" s="1">
        <v>2</v>
      </c>
      <c r="C104" s="1">
        <f t="shared" si="1"/>
        <v>4</v>
      </c>
      <c r="D104" s="2">
        <v>42853</v>
      </c>
      <c r="E104" s="3" t="s">
        <v>225</v>
      </c>
      <c r="F104" s="1" t="s">
        <v>7</v>
      </c>
      <c r="G104" s="1" t="s">
        <v>635</v>
      </c>
      <c r="H104" s="1" t="s">
        <v>636</v>
      </c>
      <c r="I104" s="1" t="s">
        <v>641</v>
      </c>
      <c r="J104" s="1" t="s">
        <v>662</v>
      </c>
      <c r="K104" s="1" t="s">
        <v>649</v>
      </c>
      <c r="L104" s="1" t="s">
        <v>654</v>
      </c>
      <c r="M104" s="1" t="s">
        <v>656</v>
      </c>
      <c r="N104" s="1">
        <v>20</v>
      </c>
    </row>
    <row r="105" spans="1:14" x14ac:dyDescent="0.25">
      <c r="A105" s="3" t="s">
        <v>226</v>
      </c>
      <c r="B105" s="1">
        <v>1</v>
      </c>
      <c r="C105" s="1">
        <f t="shared" si="1"/>
        <v>5</v>
      </c>
      <c r="D105" s="2">
        <v>42856</v>
      </c>
      <c r="E105" s="3" t="s">
        <v>227</v>
      </c>
      <c r="F105" s="1" t="s">
        <v>7</v>
      </c>
      <c r="G105" s="1" t="s">
        <v>635</v>
      </c>
      <c r="H105" s="1" t="s">
        <v>636</v>
      </c>
      <c r="I105" s="1" t="s">
        <v>641</v>
      </c>
      <c r="J105" s="1" t="s">
        <v>662</v>
      </c>
      <c r="K105" s="1" t="s">
        <v>651</v>
      </c>
      <c r="L105" s="1" t="s">
        <v>653</v>
      </c>
      <c r="M105" s="1" t="s">
        <v>656</v>
      </c>
      <c r="N105" s="1">
        <v>12</v>
      </c>
    </row>
    <row r="106" spans="1:14" x14ac:dyDescent="0.25">
      <c r="A106" s="3" t="s">
        <v>228</v>
      </c>
      <c r="B106" s="1">
        <v>2</v>
      </c>
      <c r="C106" s="1">
        <f t="shared" si="1"/>
        <v>5</v>
      </c>
      <c r="D106" s="2">
        <v>42861</v>
      </c>
      <c r="E106" s="3" t="s">
        <v>229</v>
      </c>
      <c r="F106" s="1" t="s">
        <v>7</v>
      </c>
      <c r="G106" s="1" t="s">
        <v>635</v>
      </c>
      <c r="H106" s="1" t="s">
        <v>640</v>
      </c>
      <c r="I106" s="1" t="s">
        <v>641</v>
      </c>
      <c r="J106" s="1" t="s">
        <v>657</v>
      </c>
      <c r="K106" s="1" t="s">
        <v>649</v>
      </c>
      <c r="L106" s="1" t="s">
        <v>654</v>
      </c>
      <c r="M106" s="1" t="s">
        <v>655</v>
      </c>
      <c r="N106" s="1">
        <v>14</v>
      </c>
    </row>
    <row r="107" spans="1:14" x14ac:dyDescent="0.25">
      <c r="A107" s="3" t="s">
        <v>230</v>
      </c>
      <c r="B107" s="1">
        <v>2</v>
      </c>
      <c r="C107" s="1">
        <f t="shared" si="1"/>
        <v>5</v>
      </c>
      <c r="D107" s="2">
        <v>42864</v>
      </c>
      <c r="E107" s="3" t="s">
        <v>231</v>
      </c>
      <c r="F107" s="1" t="s">
        <v>7</v>
      </c>
      <c r="G107" s="1" t="s">
        <v>635</v>
      </c>
      <c r="H107" s="1" t="s">
        <v>636</v>
      </c>
      <c r="I107" s="1" t="s">
        <v>641</v>
      </c>
      <c r="J107" s="1" t="s">
        <v>658</v>
      </c>
      <c r="K107" s="1" t="s">
        <v>649</v>
      </c>
      <c r="L107" s="1" t="s">
        <v>654</v>
      </c>
      <c r="M107" s="1" t="s">
        <v>655</v>
      </c>
      <c r="N107" s="1">
        <v>18</v>
      </c>
    </row>
    <row r="108" spans="1:14" x14ac:dyDescent="0.25">
      <c r="A108" s="3" t="s">
        <v>232</v>
      </c>
      <c r="B108" s="1">
        <v>2</v>
      </c>
      <c r="C108" s="1">
        <f t="shared" si="1"/>
        <v>5</v>
      </c>
      <c r="D108" s="2">
        <v>42864</v>
      </c>
      <c r="E108" s="3" t="s">
        <v>233</v>
      </c>
      <c r="F108" s="1" t="s">
        <v>234</v>
      </c>
      <c r="G108" s="1" t="s">
        <v>635</v>
      </c>
      <c r="H108" s="1" t="s">
        <v>640</v>
      </c>
      <c r="I108" s="1" t="s">
        <v>641</v>
      </c>
      <c r="J108" s="1" t="s">
        <v>657</v>
      </c>
      <c r="K108" s="1" t="s">
        <v>649</v>
      </c>
      <c r="L108" s="1" t="s">
        <v>653</v>
      </c>
      <c r="M108" s="1" t="s">
        <v>655</v>
      </c>
      <c r="N108" s="1">
        <v>21</v>
      </c>
    </row>
    <row r="109" spans="1:14" x14ac:dyDescent="0.25">
      <c r="A109" s="3" t="s">
        <v>235</v>
      </c>
      <c r="B109" s="1">
        <v>3</v>
      </c>
      <c r="C109" s="1">
        <f t="shared" si="1"/>
        <v>5</v>
      </c>
      <c r="D109" s="2">
        <v>42867</v>
      </c>
      <c r="E109" s="3" t="s">
        <v>164</v>
      </c>
      <c r="F109" s="1" t="s">
        <v>39</v>
      </c>
      <c r="G109" s="1" t="s">
        <v>635</v>
      </c>
      <c r="H109" s="1" t="s">
        <v>636</v>
      </c>
      <c r="I109" s="1" t="s">
        <v>641</v>
      </c>
      <c r="J109" s="1" t="s">
        <v>661</v>
      </c>
      <c r="K109" s="1" t="s">
        <v>649</v>
      </c>
      <c r="L109" s="1" t="s">
        <v>654</v>
      </c>
      <c r="M109" s="1" t="s">
        <v>656</v>
      </c>
      <c r="N109" s="1">
        <v>25</v>
      </c>
    </row>
    <row r="110" spans="1:14" x14ac:dyDescent="0.25">
      <c r="A110" s="3" t="s">
        <v>236</v>
      </c>
      <c r="B110" s="1">
        <v>1</v>
      </c>
      <c r="C110" s="1">
        <f t="shared" si="1"/>
        <v>5</v>
      </c>
      <c r="D110" s="2">
        <v>42867</v>
      </c>
      <c r="E110" s="3" t="s">
        <v>237</v>
      </c>
      <c r="F110" s="1" t="s">
        <v>39</v>
      </c>
      <c r="G110" s="1" t="s">
        <v>633</v>
      </c>
      <c r="H110" s="1" t="s">
        <v>636</v>
      </c>
      <c r="I110" s="1" t="s">
        <v>641</v>
      </c>
      <c r="J110" s="1" t="s">
        <v>662</v>
      </c>
      <c r="K110" s="1" t="s">
        <v>651</v>
      </c>
      <c r="L110" s="1" t="s">
        <v>654</v>
      </c>
      <c r="M110" s="1" t="s">
        <v>656</v>
      </c>
      <c r="N110" s="1">
        <v>33</v>
      </c>
    </row>
    <row r="111" spans="1:14" x14ac:dyDescent="0.25">
      <c r="A111" s="3" t="s">
        <v>238</v>
      </c>
      <c r="B111" s="1">
        <v>2</v>
      </c>
      <c r="C111" s="1">
        <f t="shared" si="1"/>
        <v>5</v>
      </c>
      <c r="D111" s="2">
        <v>42868</v>
      </c>
      <c r="E111" s="3" t="s">
        <v>239</v>
      </c>
      <c r="F111" s="1" t="s">
        <v>7</v>
      </c>
      <c r="G111" s="1" t="s">
        <v>632</v>
      </c>
      <c r="H111" s="1" t="s">
        <v>640</v>
      </c>
      <c r="I111" s="1" t="s">
        <v>641</v>
      </c>
      <c r="J111" s="1" t="s">
        <v>662</v>
      </c>
      <c r="K111" s="1" t="s">
        <v>649</v>
      </c>
      <c r="L111" s="1" t="s">
        <v>653</v>
      </c>
      <c r="M111" s="1" t="s">
        <v>655</v>
      </c>
      <c r="N111" s="1">
        <v>17</v>
      </c>
    </row>
    <row r="112" spans="1:14" x14ac:dyDescent="0.25">
      <c r="A112" s="3" t="s">
        <v>240</v>
      </c>
      <c r="B112" s="1">
        <v>2</v>
      </c>
      <c r="C112" s="1">
        <f t="shared" si="1"/>
        <v>5</v>
      </c>
      <c r="D112" s="2">
        <v>42875</v>
      </c>
      <c r="E112" s="3" t="s">
        <v>241</v>
      </c>
      <c r="F112" s="1" t="s">
        <v>42</v>
      </c>
      <c r="G112" s="1" t="s">
        <v>635</v>
      </c>
      <c r="H112" s="1" t="s">
        <v>636</v>
      </c>
      <c r="I112" s="1" t="s">
        <v>641</v>
      </c>
      <c r="J112" s="1" t="s">
        <v>662</v>
      </c>
      <c r="K112" s="1" t="s">
        <v>649</v>
      </c>
      <c r="L112" s="1" t="s">
        <v>654</v>
      </c>
      <c r="M112" s="1" t="s">
        <v>655</v>
      </c>
      <c r="N112" s="1">
        <v>78</v>
      </c>
    </row>
    <row r="113" spans="1:14" x14ac:dyDescent="0.25">
      <c r="A113" s="3" t="s">
        <v>242</v>
      </c>
      <c r="B113" s="1">
        <v>1</v>
      </c>
      <c r="C113" s="1">
        <f t="shared" si="1"/>
        <v>5</v>
      </c>
      <c r="D113" s="2">
        <v>42877</v>
      </c>
      <c r="E113" s="3" t="s">
        <v>243</v>
      </c>
      <c r="F113" s="1" t="s">
        <v>7</v>
      </c>
      <c r="G113" s="1" t="s">
        <v>635</v>
      </c>
      <c r="H113" s="1" t="s">
        <v>640</v>
      </c>
      <c r="I113" s="1" t="s">
        <v>641</v>
      </c>
      <c r="J113" s="1" t="s">
        <v>662</v>
      </c>
      <c r="K113" s="1" t="s">
        <v>651</v>
      </c>
      <c r="L113" s="1" t="s">
        <v>653</v>
      </c>
      <c r="M113" s="1" t="s">
        <v>655</v>
      </c>
      <c r="N113" s="1">
        <v>2</v>
      </c>
    </row>
    <row r="114" spans="1:14" x14ac:dyDescent="0.25">
      <c r="A114" s="3" t="s">
        <v>244</v>
      </c>
      <c r="B114" s="1">
        <v>2</v>
      </c>
      <c r="C114" s="1">
        <f t="shared" si="1"/>
        <v>5</v>
      </c>
      <c r="D114" s="2">
        <v>42879</v>
      </c>
      <c r="E114" s="3" t="s">
        <v>245</v>
      </c>
      <c r="F114" s="1" t="s">
        <v>20</v>
      </c>
      <c r="G114" s="1" t="s">
        <v>635</v>
      </c>
      <c r="H114" s="1" t="s">
        <v>636</v>
      </c>
      <c r="I114" s="1" t="s">
        <v>641</v>
      </c>
      <c r="J114" s="1" t="s">
        <v>662</v>
      </c>
      <c r="K114" s="1" t="s">
        <v>649</v>
      </c>
      <c r="L114" s="1" t="s">
        <v>654</v>
      </c>
      <c r="M114" s="1" t="s">
        <v>655</v>
      </c>
      <c r="N114" s="1">
        <v>44</v>
      </c>
    </row>
    <row r="115" spans="1:14" x14ac:dyDescent="0.25">
      <c r="A115" s="3" t="s">
        <v>246</v>
      </c>
      <c r="B115" s="1">
        <v>1</v>
      </c>
      <c r="C115" s="1">
        <f t="shared" si="1"/>
        <v>5</v>
      </c>
      <c r="D115" s="2">
        <v>42878</v>
      </c>
      <c r="E115" s="3" t="s">
        <v>247</v>
      </c>
      <c r="F115" s="1" t="s">
        <v>7</v>
      </c>
      <c r="G115" s="1" t="s">
        <v>635</v>
      </c>
      <c r="H115" s="1" t="s">
        <v>636</v>
      </c>
      <c r="I115" s="1" t="s">
        <v>641</v>
      </c>
      <c r="J115" s="1" t="s">
        <v>662</v>
      </c>
      <c r="K115" s="1" t="s">
        <v>651</v>
      </c>
      <c r="L115" s="1" t="s">
        <v>654</v>
      </c>
      <c r="M115" s="1" t="s">
        <v>656</v>
      </c>
      <c r="N115" s="1">
        <v>29</v>
      </c>
    </row>
    <row r="116" spans="1:14" x14ac:dyDescent="0.25">
      <c r="A116" s="3" t="s">
        <v>248</v>
      </c>
      <c r="B116" s="1">
        <v>2</v>
      </c>
      <c r="C116" s="1">
        <f t="shared" si="1"/>
        <v>5</v>
      </c>
      <c r="D116" s="2">
        <v>42879</v>
      </c>
      <c r="E116" s="3" t="s">
        <v>249</v>
      </c>
      <c r="F116" s="1" t="s">
        <v>7</v>
      </c>
      <c r="G116" s="1" t="s">
        <v>635</v>
      </c>
      <c r="H116" s="1" t="s">
        <v>640</v>
      </c>
      <c r="I116" s="1" t="s">
        <v>641</v>
      </c>
      <c r="J116" s="1" t="s">
        <v>662</v>
      </c>
      <c r="K116" s="1" t="s">
        <v>649</v>
      </c>
      <c r="L116" s="1" t="s">
        <v>654</v>
      </c>
      <c r="M116" s="1" t="s">
        <v>655</v>
      </c>
      <c r="N116" s="1">
        <v>22</v>
      </c>
    </row>
    <row r="117" spans="1:14" x14ac:dyDescent="0.25">
      <c r="A117" s="3" t="s">
        <v>250</v>
      </c>
      <c r="B117" s="1">
        <v>2</v>
      </c>
      <c r="C117" s="1">
        <f t="shared" si="1"/>
        <v>5</v>
      </c>
      <c r="D117" s="2">
        <v>42880</v>
      </c>
      <c r="E117" s="3" t="s">
        <v>251</v>
      </c>
      <c r="F117" s="1" t="s">
        <v>20</v>
      </c>
      <c r="G117" s="1" t="s">
        <v>635</v>
      </c>
      <c r="H117" s="1" t="s">
        <v>640</v>
      </c>
      <c r="I117" s="1" t="s">
        <v>641</v>
      </c>
      <c r="J117" s="1" t="s">
        <v>662</v>
      </c>
      <c r="K117" s="1" t="s">
        <v>649</v>
      </c>
      <c r="L117" s="1" t="s">
        <v>653</v>
      </c>
      <c r="M117" s="1" t="s">
        <v>655</v>
      </c>
      <c r="N117" s="1">
        <v>40</v>
      </c>
    </row>
    <row r="118" spans="1:14" x14ac:dyDescent="0.25">
      <c r="A118" s="3" t="s">
        <v>252</v>
      </c>
      <c r="B118" s="1">
        <v>2</v>
      </c>
      <c r="C118" s="1">
        <f t="shared" si="1"/>
        <v>5</v>
      </c>
      <c r="D118" s="2">
        <v>42870</v>
      </c>
      <c r="E118" s="3" t="s">
        <v>237</v>
      </c>
      <c r="F118" s="1" t="s">
        <v>7</v>
      </c>
      <c r="G118" s="1" t="s">
        <v>635</v>
      </c>
      <c r="H118" s="1" t="s">
        <v>636</v>
      </c>
      <c r="I118" s="1" t="s">
        <v>641</v>
      </c>
      <c r="J118" s="1" t="s">
        <v>662</v>
      </c>
      <c r="K118" s="1" t="s">
        <v>649</v>
      </c>
      <c r="L118" s="1" t="s">
        <v>654</v>
      </c>
      <c r="M118" s="1" t="s">
        <v>655</v>
      </c>
      <c r="N118" s="1">
        <v>23</v>
      </c>
    </row>
    <row r="119" spans="1:14" x14ac:dyDescent="0.25">
      <c r="A119" s="3" t="s">
        <v>253</v>
      </c>
      <c r="B119" s="1">
        <v>1</v>
      </c>
      <c r="C119" s="1">
        <f t="shared" si="1"/>
        <v>5</v>
      </c>
      <c r="D119" s="2">
        <v>42877</v>
      </c>
      <c r="E119" s="3" t="s">
        <v>247</v>
      </c>
      <c r="F119" s="1" t="s">
        <v>7</v>
      </c>
      <c r="G119" s="1" t="s">
        <v>635</v>
      </c>
      <c r="H119" s="1" t="s">
        <v>636</v>
      </c>
      <c r="I119" s="1" t="s">
        <v>641</v>
      </c>
      <c r="J119" s="1" t="s">
        <v>662</v>
      </c>
      <c r="K119" s="1" t="s">
        <v>651</v>
      </c>
      <c r="L119" s="1" t="s">
        <v>654</v>
      </c>
      <c r="M119" s="1" t="s">
        <v>655</v>
      </c>
      <c r="N119" s="1">
        <v>75</v>
      </c>
    </row>
    <row r="120" spans="1:14" x14ac:dyDescent="0.25">
      <c r="A120" s="3" t="s">
        <v>254</v>
      </c>
      <c r="B120" s="1">
        <v>1</v>
      </c>
      <c r="C120" s="1">
        <f t="shared" si="1"/>
        <v>5</v>
      </c>
      <c r="D120" s="2">
        <v>42883</v>
      </c>
      <c r="E120" s="3" t="s">
        <v>126</v>
      </c>
      <c r="F120" s="1" t="s">
        <v>7</v>
      </c>
      <c r="G120" s="1" t="s">
        <v>635</v>
      </c>
      <c r="H120" s="1" t="s">
        <v>640</v>
      </c>
      <c r="I120" s="1" t="s">
        <v>641</v>
      </c>
      <c r="J120" s="1" t="s">
        <v>662</v>
      </c>
      <c r="K120" s="1" t="s">
        <v>650</v>
      </c>
      <c r="L120" s="1" t="s">
        <v>654</v>
      </c>
      <c r="M120" s="1" t="s">
        <v>655</v>
      </c>
      <c r="N120" s="1">
        <v>36</v>
      </c>
    </row>
    <row r="121" spans="1:14" x14ac:dyDescent="0.25">
      <c r="A121" s="3" t="s">
        <v>255</v>
      </c>
      <c r="B121" s="1">
        <v>2</v>
      </c>
      <c r="C121" s="1">
        <f t="shared" si="1"/>
        <v>5</v>
      </c>
      <c r="D121" s="2">
        <v>42885</v>
      </c>
      <c r="E121" s="3" t="s">
        <v>256</v>
      </c>
      <c r="F121" s="1" t="s">
        <v>104</v>
      </c>
      <c r="G121" s="1" t="s">
        <v>635</v>
      </c>
      <c r="H121" s="1" t="s">
        <v>640</v>
      </c>
      <c r="I121" s="1" t="s">
        <v>641</v>
      </c>
      <c r="J121" s="1" t="s">
        <v>662</v>
      </c>
      <c r="K121" s="1" t="s">
        <v>649</v>
      </c>
      <c r="L121" s="1" t="s">
        <v>654</v>
      </c>
      <c r="M121" s="1" t="s">
        <v>655</v>
      </c>
      <c r="N121" s="1">
        <v>58</v>
      </c>
    </row>
    <row r="122" spans="1:14" x14ac:dyDescent="0.25">
      <c r="A122" s="3" t="s">
        <v>257</v>
      </c>
      <c r="B122" s="1">
        <v>2</v>
      </c>
      <c r="C122" s="1">
        <f t="shared" si="1"/>
        <v>5</v>
      </c>
      <c r="D122" s="2">
        <v>42886</v>
      </c>
      <c r="E122" s="3" t="s">
        <v>249</v>
      </c>
      <c r="F122" s="1" t="s">
        <v>7</v>
      </c>
      <c r="G122" s="1" t="s">
        <v>635</v>
      </c>
      <c r="H122" s="1" t="s">
        <v>640</v>
      </c>
      <c r="I122" s="1" t="s">
        <v>641</v>
      </c>
      <c r="J122" s="1" t="s">
        <v>662</v>
      </c>
      <c r="K122" s="1" t="s">
        <v>649</v>
      </c>
      <c r="L122" s="1" t="s">
        <v>654</v>
      </c>
      <c r="M122" s="1" t="s">
        <v>655</v>
      </c>
      <c r="N122" s="1">
        <v>39</v>
      </c>
    </row>
    <row r="123" spans="1:14" x14ac:dyDescent="0.25">
      <c r="A123" s="3" t="s">
        <v>258</v>
      </c>
      <c r="B123" s="1">
        <v>1</v>
      </c>
      <c r="C123" s="1">
        <f t="shared" si="1"/>
        <v>6</v>
      </c>
      <c r="D123" s="2">
        <v>42887</v>
      </c>
      <c r="E123" s="3" t="s">
        <v>259</v>
      </c>
      <c r="F123" s="1" t="s">
        <v>7</v>
      </c>
      <c r="G123" s="1" t="s">
        <v>635</v>
      </c>
      <c r="H123" s="1" t="s">
        <v>637</v>
      </c>
      <c r="I123" s="1" t="s">
        <v>641</v>
      </c>
      <c r="J123" s="1" t="s">
        <v>662</v>
      </c>
      <c r="K123" s="1" t="s">
        <v>651</v>
      </c>
      <c r="L123" s="1" t="s">
        <v>653</v>
      </c>
      <c r="M123" s="1" t="s">
        <v>655</v>
      </c>
      <c r="N123" s="1">
        <v>36</v>
      </c>
    </row>
    <row r="124" spans="1:14" x14ac:dyDescent="0.25">
      <c r="A124" s="3" t="s">
        <v>260</v>
      </c>
      <c r="B124" s="1">
        <v>1</v>
      </c>
      <c r="C124" s="1">
        <f t="shared" si="1"/>
        <v>6</v>
      </c>
      <c r="D124" s="2">
        <v>42887</v>
      </c>
      <c r="E124" s="3" t="s">
        <v>261</v>
      </c>
      <c r="F124" s="1" t="s">
        <v>7</v>
      </c>
      <c r="G124" s="1" t="s">
        <v>632</v>
      </c>
      <c r="H124" s="1" t="s">
        <v>639</v>
      </c>
      <c r="I124" s="1" t="s">
        <v>641</v>
      </c>
      <c r="J124" s="1" t="s">
        <v>662</v>
      </c>
      <c r="K124" s="1" t="s">
        <v>649</v>
      </c>
      <c r="L124" s="1" t="s">
        <v>654</v>
      </c>
      <c r="M124" s="1" t="s">
        <v>655</v>
      </c>
      <c r="N124" s="1">
        <v>28</v>
      </c>
    </row>
    <row r="125" spans="1:14" x14ac:dyDescent="0.25">
      <c r="A125" s="3" t="s">
        <v>262</v>
      </c>
      <c r="B125" s="1">
        <v>2</v>
      </c>
      <c r="C125" s="1">
        <f t="shared" si="1"/>
        <v>6</v>
      </c>
      <c r="D125" s="2">
        <v>42889</v>
      </c>
      <c r="E125" s="3" t="s">
        <v>263</v>
      </c>
      <c r="F125" s="1" t="s">
        <v>7</v>
      </c>
      <c r="G125" s="1" t="s">
        <v>632</v>
      </c>
      <c r="H125" s="1" t="s">
        <v>636</v>
      </c>
      <c r="I125" s="1" t="s">
        <v>641</v>
      </c>
      <c r="J125" s="1" t="s">
        <v>662</v>
      </c>
      <c r="K125" s="1" t="s">
        <v>651</v>
      </c>
      <c r="L125" s="1" t="s">
        <v>653</v>
      </c>
      <c r="M125" s="1" t="s">
        <v>656</v>
      </c>
      <c r="N125" s="1">
        <v>6</v>
      </c>
    </row>
    <row r="126" spans="1:14" x14ac:dyDescent="0.25">
      <c r="A126" s="3" t="s">
        <v>264</v>
      </c>
      <c r="B126" s="1">
        <v>1</v>
      </c>
      <c r="C126" s="1">
        <f t="shared" si="1"/>
        <v>6</v>
      </c>
      <c r="D126" s="2">
        <v>42889</v>
      </c>
      <c r="E126" s="3" t="s">
        <v>265</v>
      </c>
      <c r="F126" s="1" t="s">
        <v>7</v>
      </c>
      <c r="G126" s="1" t="s">
        <v>632</v>
      </c>
      <c r="H126" s="1" t="s">
        <v>640</v>
      </c>
      <c r="I126" s="1" t="s">
        <v>641</v>
      </c>
      <c r="J126" s="1" t="s">
        <v>661</v>
      </c>
      <c r="K126" s="1" t="s">
        <v>650</v>
      </c>
      <c r="L126" s="1" t="s">
        <v>654</v>
      </c>
      <c r="M126" s="1" t="s">
        <v>656</v>
      </c>
      <c r="N126" s="1">
        <v>44</v>
      </c>
    </row>
    <row r="127" spans="1:14" x14ac:dyDescent="0.25">
      <c r="A127" s="3" t="s">
        <v>266</v>
      </c>
      <c r="B127" s="1">
        <v>2</v>
      </c>
      <c r="C127" s="1">
        <f t="shared" si="1"/>
        <v>6</v>
      </c>
      <c r="D127" s="2">
        <v>42891</v>
      </c>
      <c r="E127" s="3" t="s">
        <v>164</v>
      </c>
      <c r="F127" s="1" t="s">
        <v>7</v>
      </c>
      <c r="G127" s="1" t="s">
        <v>633</v>
      </c>
      <c r="H127" s="1" t="s">
        <v>636</v>
      </c>
      <c r="I127" s="1" t="s">
        <v>642</v>
      </c>
      <c r="J127" s="1" t="s">
        <v>666</v>
      </c>
      <c r="K127" s="1" t="s">
        <v>649</v>
      </c>
      <c r="L127" s="1" t="s">
        <v>654</v>
      </c>
      <c r="M127" s="1" t="s">
        <v>655</v>
      </c>
      <c r="N127" s="1">
        <v>18</v>
      </c>
    </row>
    <row r="128" spans="1:14" x14ac:dyDescent="0.25">
      <c r="A128" s="3" t="s">
        <v>267</v>
      </c>
      <c r="B128" s="1">
        <v>1</v>
      </c>
      <c r="C128" s="1">
        <f t="shared" si="1"/>
        <v>6</v>
      </c>
      <c r="D128" s="2">
        <v>42892</v>
      </c>
      <c r="E128" s="3" t="s">
        <v>60</v>
      </c>
      <c r="F128" s="1" t="s">
        <v>107</v>
      </c>
      <c r="G128" s="1" t="s">
        <v>633</v>
      </c>
      <c r="H128" s="1" t="s">
        <v>636</v>
      </c>
      <c r="I128" s="1" t="s">
        <v>645</v>
      </c>
      <c r="J128" s="1" t="s">
        <v>662</v>
      </c>
      <c r="K128" s="1" t="s">
        <v>649</v>
      </c>
      <c r="L128" s="1" t="s">
        <v>654</v>
      </c>
      <c r="M128" s="1" t="s">
        <v>656</v>
      </c>
      <c r="N128" s="1">
        <v>23</v>
      </c>
    </row>
    <row r="129" spans="1:14" x14ac:dyDescent="0.25">
      <c r="A129" s="3" t="s">
        <v>268</v>
      </c>
      <c r="B129" s="1">
        <v>2</v>
      </c>
      <c r="C129" s="1">
        <f t="shared" si="1"/>
        <v>6</v>
      </c>
      <c r="D129" s="2">
        <v>42892</v>
      </c>
      <c r="E129" s="3" t="s">
        <v>269</v>
      </c>
      <c r="F129" s="1" t="s">
        <v>7</v>
      </c>
      <c r="G129" s="1" t="s">
        <v>635</v>
      </c>
      <c r="H129" s="1" t="s">
        <v>636</v>
      </c>
      <c r="I129" s="1" t="s">
        <v>645</v>
      </c>
      <c r="J129" s="1" t="s">
        <v>662</v>
      </c>
      <c r="K129" s="1" t="s">
        <v>649</v>
      </c>
      <c r="L129" s="1" t="s">
        <v>654</v>
      </c>
      <c r="M129" s="1" t="s">
        <v>656</v>
      </c>
      <c r="N129" s="1">
        <v>18</v>
      </c>
    </row>
    <row r="130" spans="1:14" x14ac:dyDescent="0.25">
      <c r="A130" s="3" t="s">
        <v>270</v>
      </c>
      <c r="B130" s="1">
        <v>2</v>
      </c>
      <c r="C130" s="1">
        <f t="shared" ref="C130:C193" si="2">MONTH(D130)</f>
        <v>5</v>
      </c>
      <c r="D130" s="2">
        <v>42880</v>
      </c>
      <c r="E130" s="3" t="s">
        <v>271</v>
      </c>
      <c r="F130" s="1" t="s">
        <v>42</v>
      </c>
      <c r="G130" s="1" t="s">
        <v>635</v>
      </c>
      <c r="H130" s="1" t="s">
        <v>636</v>
      </c>
      <c r="I130" s="1" t="s">
        <v>641</v>
      </c>
      <c r="J130" s="1" t="s">
        <v>662</v>
      </c>
      <c r="K130" s="1" t="s">
        <v>649</v>
      </c>
      <c r="L130" s="1" t="s">
        <v>654</v>
      </c>
      <c r="M130" s="1" t="s">
        <v>655</v>
      </c>
      <c r="N130" s="1">
        <v>75</v>
      </c>
    </row>
    <row r="131" spans="1:14" x14ac:dyDescent="0.25">
      <c r="A131" s="3" t="s">
        <v>272</v>
      </c>
      <c r="B131" s="1">
        <v>1</v>
      </c>
      <c r="C131" s="1">
        <f t="shared" si="2"/>
        <v>6</v>
      </c>
      <c r="D131" s="2">
        <v>42899</v>
      </c>
      <c r="E131" s="3" t="s">
        <v>273</v>
      </c>
      <c r="F131" s="1" t="s">
        <v>7</v>
      </c>
      <c r="G131" s="1" t="s">
        <v>635</v>
      </c>
      <c r="H131" s="1" t="s">
        <v>636</v>
      </c>
      <c r="I131" s="1" t="s">
        <v>641</v>
      </c>
      <c r="J131" s="1" t="s">
        <v>662</v>
      </c>
      <c r="K131" s="1" t="s">
        <v>651</v>
      </c>
      <c r="L131" s="1" t="s">
        <v>654</v>
      </c>
      <c r="M131" s="1" t="s">
        <v>655</v>
      </c>
      <c r="N131" s="1">
        <v>65</v>
      </c>
    </row>
    <row r="132" spans="1:14" x14ac:dyDescent="0.25">
      <c r="A132" s="3" t="s">
        <v>274</v>
      </c>
      <c r="B132" s="1">
        <v>2</v>
      </c>
      <c r="C132" s="1">
        <f t="shared" si="2"/>
        <v>6</v>
      </c>
      <c r="D132" s="2">
        <v>42899</v>
      </c>
      <c r="E132" s="3" t="s">
        <v>275</v>
      </c>
      <c r="F132" s="1" t="s">
        <v>7</v>
      </c>
      <c r="G132" s="1" t="s">
        <v>635</v>
      </c>
      <c r="H132" s="1" t="s">
        <v>636</v>
      </c>
      <c r="I132" s="1" t="s">
        <v>641</v>
      </c>
      <c r="J132" s="1" t="s">
        <v>662</v>
      </c>
      <c r="K132" s="1" t="s">
        <v>649</v>
      </c>
      <c r="L132" s="1" t="s">
        <v>654</v>
      </c>
      <c r="M132" s="1" t="s">
        <v>656</v>
      </c>
      <c r="N132" s="1">
        <v>63</v>
      </c>
    </row>
    <row r="133" spans="1:14" x14ac:dyDescent="0.25">
      <c r="A133" s="3" t="s">
        <v>276</v>
      </c>
      <c r="B133" s="1">
        <v>4</v>
      </c>
      <c r="C133" s="1">
        <f t="shared" si="2"/>
        <v>6</v>
      </c>
      <c r="D133" s="2">
        <v>42901</v>
      </c>
      <c r="E133" s="3" t="s">
        <v>277</v>
      </c>
      <c r="F133" s="1" t="s">
        <v>107</v>
      </c>
      <c r="G133" s="1" t="s">
        <v>635</v>
      </c>
      <c r="H133" s="1" t="s">
        <v>636</v>
      </c>
      <c r="I133" s="1" t="s">
        <v>641</v>
      </c>
      <c r="J133" s="1" t="s">
        <v>662</v>
      </c>
      <c r="K133" s="1" t="s">
        <v>650</v>
      </c>
      <c r="L133" s="1" t="s">
        <v>654</v>
      </c>
      <c r="M133" s="1" t="s">
        <v>655</v>
      </c>
      <c r="N133" s="1">
        <v>71</v>
      </c>
    </row>
    <row r="134" spans="1:14" x14ac:dyDescent="0.25">
      <c r="A134" s="3" t="s">
        <v>278</v>
      </c>
      <c r="B134" s="1">
        <v>2</v>
      </c>
      <c r="C134" s="1">
        <f t="shared" si="2"/>
        <v>6</v>
      </c>
      <c r="D134" s="2">
        <v>42902</v>
      </c>
      <c r="E134" s="3" t="s">
        <v>279</v>
      </c>
      <c r="F134" s="1" t="s">
        <v>7</v>
      </c>
      <c r="G134" s="1" t="s">
        <v>635</v>
      </c>
      <c r="H134" s="1" t="s">
        <v>636</v>
      </c>
      <c r="I134" s="1" t="s">
        <v>641</v>
      </c>
      <c r="J134" s="1" t="s">
        <v>662</v>
      </c>
      <c r="K134" s="1" t="s">
        <v>649</v>
      </c>
      <c r="L134" s="1" t="s">
        <v>654</v>
      </c>
      <c r="M134" s="1" t="s">
        <v>655</v>
      </c>
      <c r="N134" s="1">
        <v>84</v>
      </c>
    </row>
    <row r="135" spans="1:14" x14ac:dyDescent="0.25">
      <c r="A135" s="3" t="s">
        <v>280</v>
      </c>
      <c r="B135" s="1">
        <v>3</v>
      </c>
      <c r="C135" s="1">
        <f t="shared" si="2"/>
        <v>6</v>
      </c>
      <c r="D135" s="2">
        <v>42902</v>
      </c>
      <c r="E135" s="3" t="s">
        <v>62</v>
      </c>
      <c r="F135" s="1" t="s">
        <v>134</v>
      </c>
      <c r="G135" s="1" t="s">
        <v>635</v>
      </c>
      <c r="H135" s="1" t="s">
        <v>637</v>
      </c>
      <c r="I135" s="1" t="s">
        <v>641</v>
      </c>
      <c r="J135" s="1" t="s">
        <v>662</v>
      </c>
      <c r="K135" s="1" t="s">
        <v>649</v>
      </c>
      <c r="L135" s="1" t="s">
        <v>654</v>
      </c>
      <c r="M135" s="1" t="s">
        <v>655</v>
      </c>
      <c r="N135" s="1">
        <v>38</v>
      </c>
    </row>
    <row r="136" spans="1:14" x14ac:dyDescent="0.25">
      <c r="A136" s="3" t="s">
        <v>281</v>
      </c>
      <c r="B136" s="1">
        <v>2</v>
      </c>
      <c r="C136" s="1">
        <f t="shared" si="2"/>
        <v>6</v>
      </c>
      <c r="D136" s="2">
        <v>42905</v>
      </c>
      <c r="E136" s="3" t="s">
        <v>279</v>
      </c>
      <c r="F136" s="1" t="s">
        <v>7</v>
      </c>
      <c r="G136" s="1" t="s">
        <v>635</v>
      </c>
      <c r="H136" s="1" t="s">
        <v>636</v>
      </c>
      <c r="I136" s="1" t="s">
        <v>641</v>
      </c>
      <c r="J136" s="1" t="s">
        <v>662</v>
      </c>
      <c r="K136" s="1" t="s">
        <v>649</v>
      </c>
      <c r="L136" s="1" t="s">
        <v>654</v>
      </c>
      <c r="M136" s="1" t="s">
        <v>655</v>
      </c>
      <c r="N136" s="1">
        <v>71</v>
      </c>
    </row>
    <row r="137" spans="1:14" x14ac:dyDescent="0.25">
      <c r="A137" s="3" t="s">
        <v>282</v>
      </c>
      <c r="B137" s="1">
        <v>2</v>
      </c>
      <c r="C137" s="1">
        <f t="shared" si="2"/>
        <v>6</v>
      </c>
      <c r="D137" s="2">
        <v>42906</v>
      </c>
      <c r="E137" s="3" t="s">
        <v>283</v>
      </c>
      <c r="F137" s="1" t="s">
        <v>234</v>
      </c>
      <c r="G137" s="1" t="s">
        <v>635</v>
      </c>
      <c r="H137" s="1" t="s">
        <v>640</v>
      </c>
      <c r="I137" s="1" t="s">
        <v>641</v>
      </c>
      <c r="J137" s="1" t="s">
        <v>662</v>
      </c>
      <c r="K137" s="1" t="s">
        <v>650</v>
      </c>
      <c r="L137" s="1" t="s">
        <v>654</v>
      </c>
      <c r="M137" s="1" t="s">
        <v>656</v>
      </c>
      <c r="N137" s="1">
        <v>30</v>
      </c>
    </row>
    <row r="138" spans="1:14" x14ac:dyDescent="0.25">
      <c r="A138" s="3" t="s">
        <v>284</v>
      </c>
      <c r="B138" s="1">
        <v>2</v>
      </c>
      <c r="C138" s="1">
        <f t="shared" si="2"/>
        <v>6</v>
      </c>
      <c r="D138" s="2">
        <v>42906</v>
      </c>
      <c r="E138" s="3" t="s">
        <v>285</v>
      </c>
      <c r="F138" s="1" t="s">
        <v>20</v>
      </c>
      <c r="G138" s="1" t="s">
        <v>635</v>
      </c>
      <c r="H138" s="1" t="s">
        <v>636</v>
      </c>
      <c r="I138" s="1" t="s">
        <v>641</v>
      </c>
      <c r="J138" s="1" t="s">
        <v>659</v>
      </c>
      <c r="K138" s="1" t="s">
        <v>649</v>
      </c>
      <c r="L138" s="1" t="s">
        <v>654</v>
      </c>
      <c r="M138" s="1" t="s">
        <v>655</v>
      </c>
      <c r="N138" s="1">
        <v>48</v>
      </c>
    </row>
    <row r="139" spans="1:14" x14ac:dyDescent="0.25">
      <c r="A139" s="3" t="s">
        <v>286</v>
      </c>
      <c r="B139" s="1">
        <v>2</v>
      </c>
      <c r="C139" s="1">
        <f t="shared" si="2"/>
        <v>6</v>
      </c>
      <c r="D139" s="2">
        <v>42906</v>
      </c>
      <c r="E139" s="3" t="s">
        <v>223</v>
      </c>
      <c r="F139" s="1" t="s">
        <v>107</v>
      </c>
      <c r="G139" s="1" t="s">
        <v>635</v>
      </c>
      <c r="H139" s="1" t="s">
        <v>636</v>
      </c>
      <c r="I139" s="1" t="s">
        <v>641</v>
      </c>
      <c r="J139" s="1" t="s">
        <v>662</v>
      </c>
      <c r="K139" s="1" t="s">
        <v>649</v>
      </c>
      <c r="L139" s="1" t="s">
        <v>654</v>
      </c>
      <c r="M139" s="1" t="s">
        <v>656</v>
      </c>
      <c r="N139" s="1">
        <v>38</v>
      </c>
    </row>
    <row r="140" spans="1:14" x14ac:dyDescent="0.25">
      <c r="A140" s="3" t="s">
        <v>287</v>
      </c>
      <c r="B140" s="1">
        <v>2</v>
      </c>
      <c r="C140" s="1">
        <f t="shared" si="2"/>
        <v>6</v>
      </c>
      <c r="D140" s="2">
        <v>42906</v>
      </c>
      <c r="E140" s="3" t="s">
        <v>288</v>
      </c>
      <c r="F140" s="1" t="s">
        <v>107</v>
      </c>
      <c r="G140" s="1" t="s">
        <v>635</v>
      </c>
      <c r="H140" s="1" t="s">
        <v>640</v>
      </c>
      <c r="I140" s="1" t="s">
        <v>641</v>
      </c>
      <c r="J140" s="1" t="s">
        <v>665</v>
      </c>
      <c r="K140" s="1" t="s">
        <v>649</v>
      </c>
      <c r="L140" s="1" t="s">
        <v>654</v>
      </c>
      <c r="M140" s="1" t="s">
        <v>655</v>
      </c>
      <c r="N140" s="1">
        <v>20</v>
      </c>
    </row>
    <row r="141" spans="1:14" x14ac:dyDescent="0.25">
      <c r="A141" s="3" t="s">
        <v>289</v>
      </c>
      <c r="B141" s="1">
        <v>1</v>
      </c>
      <c r="C141" s="1">
        <f t="shared" si="2"/>
        <v>6</v>
      </c>
      <c r="D141" s="2">
        <v>42907</v>
      </c>
      <c r="E141" s="3" t="s">
        <v>290</v>
      </c>
      <c r="F141" s="1" t="s">
        <v>7</v>
      </c>
      <c r="G141" s="1" t="s">
        <v>635</v>
      </c>
      <c r="H141" s="1" t="s">
        <v>640</v>
      </c>
      <c r="I141" s="1" t="s">
        <v>641</v>
      </c>
      <c r="J141" s="1" t="s">
        <v>662</v>
      </c>
      <c r="K141" s="1" t="s">
        <v>649</v>
      </c>
      <c r="L141" s="1" t="s">
        <v>654</v>
      </c>
      <c r="M141" s="1" t="s">
        <v>655</v>
      </c>
      <c r="N141" s="1">
        <v>19</v>
      </c>
    </row>
    <row r="142" spans="1:14" x14ac:dyDescent="0.25">
      <c r="A142" s="3" t="s">
        <v>291</v>
      </c>
      <c r="B142" s="1">
        <v>1</v>
      </c>
      <c r="C142" s="1">
        <f t="shared" si="2"/>
        <v>6</v>
      </c>
      <c r="D142" s="2">
        <v>42908</v>
      </c>
      <c r="E142" s="3" t="s">
        <v>292</v>
      </c>
      <c r="F142" s="1" t="s">
        <v>42</v>
      </c>
      <c r="G142" s="1" t="s">
        <v>635</v>
      </c>
      <c r="H142" s="1" t="s">
        <v>636</v>
      </c>
      <c r="I142" s="1" t="s">
        <v>641</v>
      </c>
      <c r="J142" s="1" t="s">
        <v>662</v>
      </c>
      <c r="K142" s="1" t="s">
        <v>651</v>
      </c>
      <c r="L142" s="1" t="s">
        <v>652</v>
      </c>
      <c r="M142" s="1" t="s">
        <v>655</v>
      </c>
      <c r="N142" s="1">
        <v>57</v>
      </c>
    </row>
    <row r="143" spans="1:14" x14ac:dyDescent="0.25">
      <c r="A143" s="3" t="s">
        <v>293</v>
      </c>
      <c r="B143" s="1">
        <v>3</v>
      </c>
      <c r="C143" s="1">
        <f t="shared" si="2"/>
        <v>6</v>
      </c>
      <c r="D143" s="2">
        <v>42909</v>
      </c>
      <c r="E143" s="3" t="s">
        <v>294</v>
      </c>
      <c r="F143" s="1" t="s">
        <v>42</v>
      </c>
      <c r="G143" s="1" t="s">
        <v>633</v>
      </c>
      <c r="H143" s="1" t="s">
        <v>640</v>
      </c>
      <c r="I143" s="1" t="s">
        <v>641</v>
      </c>
      <c r="J143" s="1" t="s">
        <v>662</v>
      </c>
      <c r="K143" s="1" t="s">
        <v>649</v>
      </c>
      <c r="L143" s="1" t="s">
        <v>654</v>
      </c>
      <c r="M143" s="1" t="s">
        <v>655</v>
      </c>
      <c r="N143" s="1">
        <v>26</v>
      </c>
    </row>
    <row r="144" spans="1:14" x14ac:dyDescent="0.25">
      <c r="A144" s="3" t="s">
        <v>295</v>
      </c>
      <c r="B144" s="1">
        <v>2</v>
      </c>
      <c r="C144" s="1">
        <f t="shared" si="2"/>
        <v>6</v>
      </c>
      <c r="D144" s="2">
        <v>42909</v>
      </c>
      <c r="E144" s="3" t="s">
        <v>203</v>
      </c>
      <c r="F144" s="1" t="s">
        <v>87</v>
      </c>
      <c r="G144" s="1" t="s">
        <v>632</v>
      </c>
      <c r="H144" s="1" t="s">
        <v>640</v>
      </c>
      <c r="I144" s="1" t="s">
        <v>641</v>
      </c>
      <c r="J144" s="1" t="s">
        <v>662</v>
      </c>
      <c r="K144" s="1" t="s">
        <v>650</v>
      </c>
      <c r="L144" s="1" t="s">
        <v>654</v>
      </c>
      <c r="M144" s="1" t="s">
        <v>656</v>
      </c>
      <c r="N144" s="1">
        <v>38</v>
      </c>
    </row>
    <row r="145" spans="1:14" x14ac:dyDescent="0.25">
      <c r="A145" s="3" t="s">
        <v>296</v>
      </c>
      <c r="B145" s="1">
        <v>1</v>
      </c>
      <c r="C145" s="1">
        <f t="shared" si="2"/>
        <v>6</v>
      </c>
      <c r="D145" s="2">
        <v>42910</v>
      </c>
      <c r="E145" s="3" t="s">
        <v>297</v>
      </c>
      <c r="F145" s="1" t="s">
        <v>134</v>
      </c>
      <c r="G145" s="1" t="s">
        <v>632</v>
      </c>
      <c r="H145" s="1" t="s">
        <v>636</v>
      </c>
      <c r="I145" s="1" t="s">
        <v>641</v>
      </c>
      <c r="J145" s="1" t="s">
        <v>662</v>
      </c>
      <c r="K145" s="1" t="s">
        <v>651</v>
      </c>
      <c r="L145" s="1" t="s">
        <v>653</v>
      </c>
      <c r="M145" s="1" t="s">
        <v>655</v>
      </c>
      <c r="N145" s="1">
        <v>64</v>
      </c>
    </row>
    <row r="146" spans="1:14" x14ac:dyDescent="0.25">
      <c r="A146" s="3" t="s">
        <v>298</v>
      </c>
      <c r="B146" s="1">
        <v>2</v>
      </c>
      <c r="C146" s="1">
        <f t="shared" si="2"/>
        <v>6</v>
      </c>
      <c r="D146" s="2">
        <v>42910</v>
      </c>
      <c r="E146" s="3" t="s">
        <v>299</v>
      </c>
      <c r="F146" s="1" t="s">
        <v>20</v>
      </c>
      <c r="G146" s="1" t="s">
        <v>632</v>
      </c>
      <c r="H146" s="1" t="s">
        <v>636</v>
      </c>
      <c r="I146" s="1" t="s">
        <v>641</v>
      </c>
      <c r="J146" s="1" t="s">
        <v>662</v>
      </c>
      <c r="K146" s="1" t="s">
        <v>649</v>
      </c>
      <c r="L146" s="1" t="s">
        <v>654</v>
      </c>
      <c r="M146" s="1" t="s">
        <v>656</v>
      </c>
      <c r="N146" s="1">
        <v>58</v>
      </c>
    </row>
    <row r="147" spans="1:14" x14ac:dyDescent="0.25">
      <c r="A147" s="3" t="s">
        <v>300</v>
      </c>
      <c r="B147" s="1">
        <v>1</v>
      </c>
      <c r="C147" s="1">
        <f t="shared" si="2"/>
        <v>6</v>
      </c>
      <c r="D147" s="2">
        <v>42910</v>
      </c>
      <c r="E147" s="3" t="s">
        <v>131</v>
      </c>
      <c r="F147" s="1" t="s">
        <v>23</v>
      </c>
      <c r="G147" s="1" t="s">
        <v>632</v>
      </c>
      <c r="H147" s="1" t="s">
        <v>636</v>
      </c>
      <c r="I147" s="1" t="s">
        <v>641</v>
      </c>
      <c r="J147" s="1" t="s">
        <v>662</v>
      </c>
      <c r="K147" s="1" t="s">
        <v>651</v>
      </c>
      <c r="L147" s="1" t="s">
        <v>653</v>
      </c>
      <c r="M147" s="1" t="s">
        <v>655</v>
      </c>
      <c r="N147" s="1">
        <v>93</v>
      </c>
    </row>
    <row r="148" spans="1:14" x14ac:dyDescent="0.25">
      <c r="A148" s="3" t="s">
        <v>301</v>
      </c>
      <c r="B148" s="1">
        <v>1</v>
      </c>
      <c r="C148" s="1">
        <f t="shared" si="2"/>
        <v>6</v>
      </c>
      <c r="D148" s="2">
        <v>42910</v>
      </c>
      <c r="E148" s="3" t="s">
        <v>96</v>
      </c>
      <c r="F148" s="1" t="s">
        <v>7</v>
      </c>
      <c r="G148" s="1" t="s">
        <v>632</v>
      </c>
      <c r="H148" s="1" t="s">
        <v>640</v>
      </c>
      <c r="I148" s="1" t="s">
        <v>641</v>
      </c>
      <c r="J148" s="1" t="s">
        <v>662</v>
      </c>
      <c r="K148" s="1" t="s">
        <v>651</v>
      </c>
      <c r="L148" s="1" t="s">
        <v>654</v>
      </c>
      <c r="M148" s="1" t="s">
        <v>655</v>
      </c>
      <c r="N148" s="1">
        <v>13</v>
      </c>
    </row>
    <row r="149" spans="1:14" x14ac:dyDescent="0.25">
      <c r="A149" s="3" t="s">
        <v>302</v>
      </c>
      <c r="B149" s="1">
        <v>1</v>
      </c>
      <c r="C149" s="1">
        <f t="shared" si="2"/>
        <v>6</v>
      </c>
      <c r="D149" s="2">
        <v>42910</v>
      </c>
      <c r="E149" s="3" t="s">
        <v>303</v>
      </c>
      <c r="F149" s="1" t="s">
        <v>7</v>
      </c>
      <c r="G149" s="1" t="s">
        <v>632</v>
      </c>
      <c r="H149" s="1" t="s">
        <v>640</v>
      </c>
      <c r="I149" s="1" t="s">
        <v>641</v>
      </c>
      <c r="J149" s="1" t="s">
        <v>662</v>
      </c>
      <c r="K149" s="1" t="s">
        <v>651</v>
      </c>
      <c r="L149" s="1" t="s">
        <v>654</v>
      </c>
      <c r="M149" s="1" t="s">
        <v>656</v>
      </c>
      <c r="N149" s="1">
        <v>14</v>
      </c>
    </row>
    <row r="150" spans="1:14" x14ac:dyDescent="0.25">
      <c r="A150" s="3" t="s">
        <v>304</v>
      </c>
      <c r="B150" s="1">
        <v>2</v>
      </c>
      <c r="C150" s="1">
        <f t="shared" si="2"/>
        <v>6</v>
      </c>
      <c r="D150" s="2">
        <v>42912</v>
      </c>
      <c r="E150" s="3" t="s">
        <v>305</v>
      </c>
      <c r="F150" s="1" t="s">
        <v>7</v>
      </c>
      <c r="G150" s="1" t="s">
        <v>632</v>
      </c>
      <c r="H150" s="1" t="s">
        <v>636</v>
      </c>
      <c r="I150" s="1" t="s">
        <v>641</v>
      </c>
      <c r="J150" s="1" t="s">
        <v>662</v>
      </c>
      <c r="K150" s="1" t="s">
        <v>649</v>
      </c>
      <c r="L150" s="1" t="s">
        <v>654</v>
      </c>
      <c r="M150" s="1" t="s">
        <v>656</v>
      </c>
      <c r="N150" s="1">
        <v>30</v>
      </c>
    </row>
    <row r="151" spans="1:14" x14ac:dyDescent="0.25">
      <c r="A151" s="3" t="s">
        <v>306</v>
      </c>
      <c r="B151" s="1">
        <v>3</v>
      </c>
      <c r="C151" s="1">
        <f t="shared" si="2"/>
        <v>6</v>
      </c>
      <c r="D151" s="2">
        <v>42914</v>
      </c>
      <c r="E151" s="3" t="s">
        <v>307</v>
      </c>
      <c r="F151" s="1" t="s">
        <v>107</v>
      </c>
      <c r="G151" s="1" t="s">
        <v>633</v>
      </c>
      <c r="H151" s="1" t="s">
        <v>640</v>
      </c>
      <c r="I151" s="1" t="s">
        <v>642</v>
      </c>
      <c r="J151" s="1" t="s">
        <v>662</v>
      </c>
      <c r="K151" s="1" t="s">
        <v>649</v>
      </c>
      <c r="L151" s="1" t="s">
        <v>654</v>
      </c>
      <c r="M151" s="1" t="s">
        <v>655</v>
      </c>
      <c r="N151" s="1">
        <v>25</v>
      </c>
    </row>
    <row r="152" spans="1:14" x14ac:dyDescent="0.25">
      <c r="A152" s="3" t="s">
        <v>308</v>
      </c>
      <c r="B152" s="1">
        <v>2</v>
      </c>
      <c r="C152" s="1">
        <f t="shared" si="2"/>
        <v>6</v>
      </c>
      <c r="D152" s="2">
        <v>42915</v>
      </c>
      <c r="E152" s="3" t="s">
        <v>309</v>
      </c>
      <c r="F152" s="1" t="s">
        <v>7</v>
      </c>
      <c r="G152" s="1" t="s">
        <v>632</v>
      </c>
      <c r="H152" s="1" t="s">
        <v>640</v>
      </c>
      <c r="I152" s="1" t="s">
        <v>641</v>
      </c>
      <c r="J152" s="1" t="s">
        <v>662</v>
      </c>
      <c r="K152" s="1" t="s">
        <v>649</v>
      </c>
      <c r="L152" s="1" t="s">
        <v>654</v>
      </c>
      <c r="M152" s="1" t="s">
        <v>655</v>
      </c>
      <c r="N152" s="1">
        <v>74</v>
      </c>
    </row>
    <row r="153" spans="1:14" x14ac:dyDescent="0.25">
      <c r="A153" s="3" t="s">
        <v>310</v>
      </c>
      <c r="B153" s="1">
        <v>3</v>
      </c>
      <c r="C153" s="1">
        <f t="shared" si="2"/>
        <v>6</v>
      </c>
      <c r="D153" s="2">
        <v>42915</v>
      </c>
      <c r="E153" s="3" t="s">
        <v>311</v>
      </c>
      <c r="F153" s="1" t="s">
        <v>71</v>
      </c>
      <c r="G153" s="1" t="s">
        <v>633</v>
      </c>
      <c r="H153" s="1" t="s">
        <v>636</v>
      </c>
      <c r="I153" s="1" t="s">
        <v>642</v>
      </c>
      <c r="J153" s="1" t="s">
        <v>662</v>
      </c>
      <c r="K153" s="1" t="s">
        <v>649</v>
      </c>
      <c r="L153" s="1" t="s">
        <v>654</v>
      </c>
      <c r="M153" s="1" t="s">
        <v>655</v>
      </c>
      <c r="N153" s="1">
        <v>61</v>
      </c>
    </row>
    <row r="154" spans="1:14" x14ac:dyDescent="0.25">
      <c r="A154" s="3" t="s">
        <v>312</v>
      </c>
      <c r="B154" s="1">
        <v>2</v>
      </c>
      <c r="C154" s="1">
        <f t="shared" si="2"/>
        <v>6</v>
      </c>
      <c r="D154" s="2">
        <v>42915</v>
      </c>
      <c r="E154" s="3" t="s">
        <v>313</v>
      </c>
      <c r="F154" s="1" t="s">
        <v>42</v>
      </c>
      <c r="G154" s="1" t="s">
        <v>632</v>
      </c>
      <c r="H154" s="1" t="s">
        <v>636</v>
      </c>
      <c r="I154" s="1" t="s">
        <v>641</v>
      </c>
      <c r="J154" s="1" t="s">
        <v>657</v>
      </c>
      <c r="K154" s="1" t="s">
        <v>649</v>
      </c>
      <c r="L154" s="1" t="s">
        <v>654</v>
      </c>
      <c r="M154" s="1" t="s">
        <v>655</v>
      </c>
      <c r="N154" s="1">
        <v>49</v>
      </c>
    </row>
    <row r="155" spans="1:14" x14ac:dyDescent="0.25">
      <c r="A155" s="3" t="s">
        <v>314</v>
      </c>
      <c r="B155" s="1">
        <v>2</v>
      </c>
      <c r="C155" s="1">
        <f t="shared" si="2"/>
        <v>7</v>
      </c>
      <c r="D155" s="2">
        <v>42917</v>
      </c>
      <c r="E155" s="3" t="s">
        <v>315</v>
      </c>
      <c r="F155" s="1" t="s">
        <v>20</v>
      </c>
      <c r="G155" s="1" t="s">
        <v>635</v>
      </c>
      <c r="H155" s="1" t="s">
        <v>636</v>
      </c>
      <c r="I155" s="1" t="s">
        <v>641</v>
      </c>
      <c r="J155" s="1" t="s">
        <v>662</v>
      </c>
      <c r="K155" s="1" t="s">
        <v>649</v>
      </c>
      <c r="L155" s="1" t="s">
        <v>653</v>
      </c>
      <c r="M155" s="1" t="s">
        <v>655</v>
      </c>
      <c r="N155" s="1">
        <v>23</v>
      </c>
    </row>
    <row r="156" spans="1:14" x14ac:dyDescent="0.25">
      <c r="A156" s="3" t="s">
        <v>316</v>
      </c>
      <c r="B156" s="1">
        <v>2</v>
      </c>
      <c r="C156" s="1">
        <f t="shared" si="2"/>
        <v>7</v>
      </c>
      <c r="D156" s="2">
        <v>42917</v>
      </c>
      <c r="E156" s="3" t="s">
        <v>317</v>
      </c>
      <c r="F156" s="1" t="s">
        <v>39</v>
      </c>
      <c r="G156" s="1" t="s">
        <v>635</v>
      </c>
      <c r="H156" s="1" t="s">
        <v>636</v>
      </c>
      <c r="I156" s="1" t="s">
        <v>641</v>
      </c>
      <c r="J156" s="1" t="s">
        <v>662</v>
      </c>
      <c r="K156" s="1" t="s">
        <v>649</v>
      </c>
      <c r="L156" s="1" t="s">
        <v>653</v>
      </c>
      <c r="M156" s="1" t="s">
        <v>655</v>
      </c>
      <c r="N156" s="1">
        <v>48</v>
      </c>
    </row>
    <row r="157" spans="1:14" x14ac:dyDescent="0.25">
      <c r="A157" s="3" t="s">
        <v>318</v>
      </c>
      <c r="B157" s="1">
        <v>2</v>
      </c>
      <c r="C157" s="1">
        <f t="shared" si="2"/>
        <v>7</v>
      </c>
      <c r="D157" s="2">
        <v>42918</v>
      </c>
      <c r="E157" s="3" t="s">
        <v>319</v>
      </c>
      <c r="F157" s="1" t="s">
        <v>23</v>
      </c>
      <c r="G157" s="1" t="s">
        <v>635</v>
      </c>
      <c r="H157" s="1" t="s">
        <v>640</v>
      </c>
      <c r="I157" s="1" t="s">
        <v>641</v>
      </c>
      <c r="J157" s="1" t="s">
        <v>657</v>
      </c>
      <c r="K157" s="1" t="s">
        <v>649</v>
      </c>
      <c r="L157" s="1" t="s">
        <v>654</v>
      </c>
      <c r="M157" s="1" t="s">
        <v>655</v>
      </c>
      <c r="N157" s="1">
        <v>39</v>
      </c>
    </row>
    <row r="158" spans="1:14" x14ac:dyDescent="0.25">
      <c r="A158" s="3" t="s">
        <v>320</v>
      </c>
      <c r="B158" s="1">
        <v>1</v>
      </c>
      <c r="C158" s="1">
        <f t="shared" si="2"/>
        <v>7</v>
      </c>
      <c r="D158" s="2">
        <v>42918</v>
      </c>
      <c r="E158" s="3" t="s">
        <v>321</v>
      </c>
      <c r="F158" s="1" t="s">
        <v>7</v>
      </c>
      <c r="G158" s="1" t="s">
        <v>635</v>
      </c>
      <c r="H158" s="1" t="s">
        <v>636</v>
      </c>
      <c r="I158" s="1" t="s">
        <v>641</v>
      </c>
      <c r="J158" s="1" t="s">
        <v>662</v>
      </c>
      <c r="K158" s="1" t="s">
        <v>651</v>
      </c>
      <c r="L158" s="1" t="s">
        <v>654</v>
      </c>
      <c r="M158" s="1" t="s">
        <v>655</v>
      </c>
      <c r="N158" s="1">
        <v>12</v>
      </c>
    </row>
    <row r="159" spans="1:14" x14ac:dyDescent="0.25">
      <c r="A159" s="3" t="s">
        <v>322</v>
      </c>
      <c r="B159" s="1">
        <v>2</v>
      </c>
      <c r="C159" s="1">
        <f t="shared" si="2"/>
        <v>7</v>
      </c>
      <c r="D159" s="2">
        <v>42918</v>
      </c>
      <c r="E159" s="3" t="s">
        <v>323</v>
      </c>
      <c r="F159" s="1" t="s">
        <v>23</v>
      </c>
      <c r="G159" s="1" t="s">
        <v>635</v>
      </c>
      <c r="H159" s="1" t="s">
        <v>637</v>
      </c>
      <c r="I159" s="1" t="s">
        <v>641</v>
      </c>
      <c r="J159" s="1" t="s">
        <v>662</v>
      </c>
      <c r="K159" s="1" t="s">
        <v>649</v>
      </c>
      <c r="L159" s="1" t="s">
        <v>654</v>
      </c>
      <c r="M159" s="1" t="s">
        <v>656</v>
      </c>
      <c r="N159" s="1">
        <v>30</v>
      </c>
    </row>
    <row r="160" spans="1:14" x14ac:dyDescent="0.25">
      <c r="A160" s="3" t="s">
        <v>324</v>
      </c>
      <c r="B160" s="1">
        <v>2</v>
      </c>
      <c r="C160" s="1">
        <f t="shared" si="2"/>
        <v>7</v>
      </c>
      <c r="D160" s="2">
        <v>42919</v>
      </c>
      <c r="E160" s="3" t="s">
        <v>75</v>
      </c>
      <c r="F160" s="1" t="s">
        <v>7</v>
      </c>
      <c r="G160" s="1" t="s">
        <v>635</v>
      </c>
      <c r="H160" s="1" t="s">
        <v>640</v>
      </c>
      <c r="I160" s="1" t="s">
        <v>641</v>
      </c>
      <c r="J160" s="1" t="s">
        <v>665</v>
      </c>
      <c r="K160" s="1" t="s">
        <v>649</v>
      </c>
      <c r="L160" s="1" t="s">
        <v>654</v>
      </c>
      <c r="M160" s="1" t="s">
        <v>655</v>
      </c>
      <c r="N160" s="1">
        <v>43</v>
      </c>
    </row>
    <row r="161" spans="1:14" x14ac:dyDescent="0.25">
      <c r="A161" s="3" t="s">
        <v>325</v>
      </c>
      <c r="B161" s="1">
        <v>1</v>
      </c>
      <c r="C161" s="1">
        <f t="shared" si="2"/>
        <v>7</v>
      </c>
      <c r="D161" s="2">
        <v>42923</v>
      </c>
      <c r="E161" s="3" t="s">
        <v>277</v>
      </c>
      <c r="F161" s="1" t="s">
        <v>7</v>
      </c>
      <c r="G161" s="1" t="s">
        <v>635</v>
      </c>
      <c r="H161" s="1" t="s">
        <v>636</v>
      </c>
      <c r="I161" s="1" t="s">
        <v>641</v>
      </c>
      <c r="J161" s="1" t="s">
        <v>661</v>
      </c>
      <c r="K161" s="1" t="s">
        <v>651</v>
      </c>
      <c r="L161" s="1" t="s">
        <v>654</v>
      </c>
      <c r="M161" s="1" t="s">
        <v>655</v>
      </c>
      <c r="N161" s="1">
        <v>41</v>
      </c>
    </row>
    <row r="162" spans="1:14" x14ac:dyDescent="0.25">
      <c r="A162" s="3" t="s">
        <v>326</v>
      </c>
      <c r="B162" s="1">
        <v>2</v>
      </c>
      <c r="C162" s="1">
        <f t="shared" si="2"/>
        <v>7</v>
      </c>
      <c r="D162" s="2">
        <v>42923</v>
      </c>
      <c r="E162" s="3" t="s">
        <v>327</v>
      </c>
      <c r="F162" s="1" t="s">
        <v>7</v>
      </c>
      <c r="G162" s="1" t="s">
        <v>635</v>
      </c>
      <c r="H162" s="1" t="s">
        <v>637</v>
      </c>
      <c r="I162" s="1" t="s">
        <v>641</v>
      </c>
      <c r="J162" s="1" t="s">
        <v>662</v>
      </c>
      <c r="K162" s="1" t="s">
        <v>649</v>
      </c>
      <c r="L162" s="1" t="s">
        <v>654</v>
      </c>
      <c r="M162" s="1" t="s">
        <v>655</v>
      </c>
      <c r="N162" s="1">
        <v>20</v>
      </c>
    </row>
    <row r="163" spans="1:14" x14ac:dyDescent="0.25">
      <c r="A163" s="3" t="s">
        <v>328</v>
      </c>
      <c r="B163" s="1">
        <v>2</v>
      </c>
      <c r="C163" s="1">
        <f t="shared" si="2"/>
        <v>7</v>
      </c>
      <c r="D163" s="2">
        <v>42924</v>
      </c>
      <c r="E163" s="3" t="s">
        <v>329</v>
      </c>
      <c r="F163" s="1" t="s">
        <v>7</v>
      </c>
      <c r="G163" s="1" t="s">
        <v>635</v>
      </c>
      <c r="H163" s="1" t="s">
        <v>636</v>
      </c>
      <c r="I163" s="1" t="s">
        <v>641</v>
      </c>
      <c r="J163" s="1" t="s">
        <v>662</v>
      </c>
      <c r="K163" s="1" t="s">
        <v>650</v>
      </c>
      <c r="L163" s="1" t="s">
        <v>654</v>
      </c>
      <c r="M163" s="1" t="s">
        <v>656</v>
      </c>
      <c r="N163" s="1">
        <v>44</v>
      </c>
    </row>
    <row r="164" spans="1:14" x14ac:dyDescent="0.25">
      <c r="A164" s="3" t="s">
        <v>330</v>
      </c>
      <c r="B164" s="1">
        <v>3</v>
      </c>
      <c r="C164" s="1">
        <f t="shared" si="2"/>
        <v>7</v>
      </c>
      <c r="D164" s="2">
        <v>42924</v>
      </c>
      <c r="E164" s="3" t="s">
        <v>331</v>
      </c>
      <c r="F164" s="1" t="s">
        <v>104</v>
      </c>
      <c r="G164" s="1" t="s">
        <v>635</v>
      </c>
      <c r="H164" s="1" t="s">
        <v>636</v>
      </c>
      <c r="I164" s="1" t="s">
        <v>641</v>
      </c>
      <c r="J164" s="1" t="s">
        <v>662</v>
      </c>
      <c r="K164" s="1" t="s">
        <v>649</v>
      </c>
      <c r="L164" s="1" t="s">
        <v>654</v>
      </c>
      <c r="M164" s="1" t="s">
        <v>655</v>
      </c>
      <c r="N164" s="1">
        <v>54</v>
      </c>
    </row>
    <row r="165" spans="1:14" x14ac:dyDescent="0.25">
      <c r="A165" s="3" t="s">
        <v>332</v>
      </c>
      <c r="B165" s="1">
        <v>2</v>
      </c>
      <c r="C165" s="1">
        <f t="shared" si="2"/>
        <v>7</v>
      </c>
      <c r="D165" s="2">
        <v>42924</v>
      </c>
      <c r="E165" s="3" t="s">
        <v>333</v>
      </c>
      <c r="F165" s="1" t="s">
        <v>7</v>
      </c>
      <c r="G165" s="1" t="s">
        <v>635</v>
      </c>
      <c r="H165" s="1" t="s">
        <v>640</v>
      </c>
      <c r="I165" s="1" t="s">
        <v>648</v>
      </c>
      <c r="J165" s="1" t="s">
        <v>662</v>
      </c>
      <c r="K165" s="1" t="s">
        <v>649</v>
      </c>
      <c r="L165" s="1" t="s">
        <v>654</v>
      </c>
      <c r="M165" s="1" t="s">
        <v>656</v>
      </c>
      <c r="N165" s="1">
        <v>40</v>
      </c>
    </row>
    <row r="166" spans="1:14" x14ac:dyDescent="0.25">
      <c r="A166" s="3" t="s">
        <v>334</v>
      </c>
      <c r="B166" s="1">
        <v>1</v>
      </c>
      <c r="C166" s="1">
        <f t="shared" si="2"/>
        <v>7</v>
      </c>
      <c r="D166" s="2">
        <v>42924</v>
      </c>
      <c r="E166" s="3" t="s">
        <v>335</v>
      </c>
      <c r="F166" s="1" t="s">
        <v>7</v>
      </c>
      <c r="G166" s="1" t="s">
        <v>632</v>
      </c>
      <c r="H166" s="1" t="s">
        <v>640</v>
      </c>
      <c r="I166" s="1" t="s">
        <v>641</v>
      </c>
      <c r="J166" s="1" t="s">
        <v>662</v>
      </c>
      <c r="K166" s="1" t="s">
        <v>651</v>
      </c>
      <c r="L166" s="1" t="s">
        <v>654</v>
      </c>
      <c r="M166" s="1" t="s">
        <v>656</v>
      </c>
      <c r="N166" s="1">
        <v>3</v>
      </c>
    </row>
    <row r="167" spans="1:14" x14ac:dyDescent="0.25">
      <c r="A167" s="3" t="s">
        <v>336</v>
      </c>
      <c r="B167" s="1">
        <v>2</v>
      </c>
      <c r="C167" s="1">
        <f t="shared" si="2"/>
        <v>7</v>
      </c>
      <c r="D167" s="2">
        <v>42924</v>
      </c>
      <c r="E167" s="3" t="s">
        <v>337</v>
      </c>
      <c r="F167" s="1" t="s">
        <v>7</v>
      </c>
      <c r="G167" s="1" t="s">
        <v>632</v>
      </c>
      <c r="H167" s="1" t="s">
        <v>640</v>
      </c>
      <c r="I167" s="1" t="s">
        <v>641</v>
      </c>
      <c r="J167" s="1" t="s">
        <v>658</v>
      </c>
      <c r="K167" s="1" t="s">
        <v>649</v>
      </c>
      <c r="L167" s="1" t="s">
        <v>654</v>
      </c>
      <c r="M167" s="1" t="s">
        <v>655</v>
      </c>
      <c r="N167" s="1">
        <v>18</v>
      </c>
    </row>
    <row r="168" spans="1:14" x14ac:dyDescent="0.25">
      <c r="A168" s="3" t="s">
        <v>338</v>
      </c>
      <c r="B168" s="1">
        <v>2</v>
      </c>
      <c r="C168" s="1">
        <f t="shared" si="2"/>
        <v>7</v>
      </c>
      <c r="D168" s="2">
        <v>42925</v>
      </c>
      <c r="E168" s="3" t="s">
        <v>197</v>
      </c>
      <c r="F168" s="1" t="s">
        <v>7</v>
      </c>
      <c r="G168" s="1" t="s">
        <v>632</v>
      </c>
      <c r="H168" s="1" t="s">
        <v>636</v>
      </c>
      <c r="I168" s="1" t="s">
        <v>641</v>
      </c>
      <c r="J168" s="1" t="s">
        <v>657</v>
      </c>
      <c r="K168" s="1" t="s">
        <v>649</v>
      </c>
      <c r="L168" s="1" t="s">
        <v>654</v>
      </c>
      <c r="M168" s="1" t="s">
        <v>655</v>
      </c>
      <c r="N168" s="1">
        <v>14</v>
      </c>
    </row>
    <row r="169" spans="1:14" x14ac:dyDescent="0.25">
      <c r="A169" s="3" t="s">
        <v>339</v>
      </c>
      <c r="B169" s="1">
        <v>1</v>
      </c>
      <c r="C169" s="1">
        <f t="shared" si="2"/>
        <v>7</v>
      </c>
      <c r="D169" s="2">
        <v>42925</v>
      </c>
      <c r="E169" s="3" t="s">
        <v>340</v>
      </c>
      <c r="F169" s="1" t="s">
        <v>7</v>
      </c>
      <c r="G169" s="1" t="s">
        <v>632</v>
      </c>
      <c r="H169" s="1" t="s">
        <v>636</v>
      </c>
      <c r="I169" s="1" t="s">
        <v>641</v>
      </c>
      <c r="J169" s="1" t="s">
        <v>665</v>
      </c>
      <c r="K169" s="1" t="s">
        <v>651</v>
      </c>
      <c r="L169" s="1" t="s">
        <v>654</v>
      </c>
      <c r="M169" s="1" t="s">
        <v>656</v>
      </c>
      <c r="N169" s="1">
        <v>5</v>
      </c>
    </row>
    <row r="170" spans="1:14" x14ac:dyDescent="0.25">
      <c r="A170" s="3" t="s">
        <v>341</v>
      </c>
      <c r="B170" s="1">
        <v>2</v>
      </c>
      <c r="C170" s="1">
        <f t="shared" si="2"/>
        <v>7</v>
      </c>
      <c r="D170" s="2">
        <v>42926</v>
      </c>
      <c r="E170" s="3" t="s">
        <v>342</v>
      </c>
      <c r="F170" s="1" t="s">
        <v>7</v>
      </c>
      <c r="G170" s="1" t="s">
        <v>632</v>
      </c>
      <c r="H170" s="1" t="s">
        <v>640</v>
      </c>
      <c r="I170" s="1" t="s">
        <v>641</v>
      </c>
      <c r="J170" s="1" t="s">
        <v>662</v>
      </c>
      <c r="K170" s="1" t="s">
        <v>650</v>
      </c>
      <c r="L170" s="1" t="s">
        <v>654</v>
      </c>
      <c r="M170" s="1" t="s">
        <v>656</v>
      </c>
      <c r="N170" s="1">
        <v>18</v>
      </c>
    </row>
    <row r="171" spans="1:14" x14ac:dyDescent="0.25">
      <c r="A171" s="3" t="s">
        <v>343</v>
      </c>
      <c r="B171" s="1">
        <v>1</v>
      </c>
      <c r="C171" s="1">
        <f t="shared" si="2"/>
        <v>7</v>
      </c>
      <c r="D171" s="2">
        <v>42926</v>
      </c>
      <c r="E171" s="3" t="s">
        <v>344</v>
      </c>
      <c r="F171" s="1" t="s">
        <v>7</v>
      </c>
      <c r="G171" s="1" t="s">
        <v>632</v>
      </c>
      <c r="H171" s="1" t="s">
        <v>640</v>
      </c>
      <c r="I171" s="1" t="s">
        <v>641</v>
      </c>
      <c r="J171" s="1" t="s">
        <v>662</v>
      </c>
      <c r="K171" s="1" t="s">
        <v>651</v>
      </c>
      <c r="L171" s="1" t="s">
        <v>654</v>
      </c>
      <c r="M171" s="1" t="s">
        <v>655</v>
      </c>
      <c r="N171" s="1">
        <v>4</v>
      </c>
    </row>
    <row r="172" spans="1:14" x14ac:dyDescent="0.25">
      <c r="A172" s="3" t="s">
        <v>345</v>
      </c>
      <c r="B172" s="1">
        <v>2</v>
      </c>
      <c r="C172" s="1">
        <f t="shared" si="2"/>
        <v>7</v>
      </c>
      <c r="D172" s="2">
        <v>42929</v>
      </c>
      <c r="E172" s="3" t="s">
        <v>346</v>
      </c>
      <c r="F172" s="1" t="s">
        <v>7</v>
      </c>
      <c r="G172" s="1" t="s">
        <v>632</v>
      </c>
      <c r="H172" s="1" t="s">
        <v>636</v>
      </c>
      <c r="I172" s="1" t="s">
        <v>641</v>
      </c>
      <c r="J172" s="1" t="s">
        <v>662</v>
      </c>
      <c r="K172" s="1" t="s">
        <v>649</v>
      </c>
      <c r="L172" s="1" t="s">
        <v>654</v>
      </c>
      <c r="M172" s="1" t="s">
        <v>656</v>
      </c>
      <c r="N172" s="1">
        <v>35</v>
      </c>
    </row>
    <row r="173" spans="1:14" x14ac:dyDescent="0.25">
      <c r="A173" s="3" t="s">
        <v>347</v>
      </c>
      <c r="B173" s="1">
        <v>1</v>
      </c>
      <c r="C173" s="1">
        <f t="shared" si="2"/>
        <v>7</v>
      </c>
      <c r="D173" s="2">
        <v>42931</v>
      </c>
      <c r="E173" s="3" t="s">
        <v>348</v>
      </c>
      <c r="F173" s="1" t="s">
        <v>7</v>
      </c>
      <c r="G173" s="1" t="s">
        <v>632</v>
      </c>
      <c r="H173" s="1" t="s">
        <v>636</v>
      </c>
      <c r="I173" s="1" t="s">
        <v>641</v>
      </c>
      <c r="J173" s="1" t="s">
        <v>662</v>
      </c>
      <c r="K173" s="1" t="s">
        <v>651</v>
      </c>
      <c r="L173" s="1" t="s">
        <v>654</v>
      </c>
      <c r="M173" s="1" t="s">
        <v>655</v>
      </c>
      <c r="N173" s="1">
        <v>14</v>
      </c>
    </row>
    <row r="174" spans="1:14" x14ac:dyDescent="0.25">
      <c r="A174" s="3" t="s">
        <v>349</v>
      </c>
      <c r="B174" s="1">
        <v>2</v>
      </c>
      <c r="C174" s="1">
        <f t="shared" si="2"/>
        <v>7</v>
      </c>
      <c r="D174" s="2">
        <v>42931</v>
      </c>
      <c r="E174" s="3" t="s">
        <v>350</v>
      </c>
      <c r="F174" s="1" t="s">
        <v>23</v>
      </c>
      <c r="G174" s="1" t="s">
        <v>632</v>
      </c>
      <c r="H174" s="1" t="s">
        <v>637</v>
      </c>
      <c r="I174" s="1" t="s">
        <v>641</v>
      </c>
      <c r="J174" s="1" t="s">
        <v>662</v>
      </c>
      <c r="K174" s="1" t="s">
        <v>649</v>
      </c>
      <c r="L174" s="1" t="s">
        <v>654</v>
      </c>
      <c r="M174" s="1" t="s">
        <v>655</v>
      </c>
      <c r="N174" s="1">
        <v>21</v>
      </c>
    </row>
    <row r="175" spans="1:14" x14ac:dyDescent="0.25">
      <c r="A175" s="3" t="s">
        <v>351</v>
      </c>
      <c r="B175" s="1">
        <v>2</v>
      </c>
      <c r="C175" s="1">
        <f t="shared" si="2"/>
        <v>7</v>
      </c>
      <c r="D175" s="2">
        <v>42932</v>
      </c>
      <c r="E175" s="3" t="s">
        <v>352</v>
      </c>
      <c r="F175" s="1" t="s">
        <v>7</v>
      </c>
      <c r="G175" s="1" t="s">
        <v>632</v>
      </c>
      <c r="H175" s="1" t="s">
        <v>636</v>
      </c>
      <c r="I175" s="1" t="s">
        <v>641</v>
      </c>
      <c r="J175" s="1" t="s">
        <v>662</v>
      </c>
      <c r="K175" s="1" t="s">
        <v>649</v>
      </c>
      <c r="L175" s="1" t="s">
        <v>654</v>
      </c>
      <c r="M175" s="1" t="s">
        <v>655</v>
      </c>
      <c r="N175" s="1">
        <v>31</v>
      </c>
    </row>
    <row r="176" spans="1:14" x14ac:dyDescent="0.25">
      <c r="A176" s="3" t="s">
        <v>353</v>
      </c>
      <c r="B176" s="1">
        <v>2</v>
      </c>
      <c r="C176" s="1">
        <f t="shared" si="2"/>
        <v>7</v>
      </c>
      <c r="D176" s="2">
        <v>42933</v>
      </c>
      <c r="E176" s="3" t="s">
        <v>354</v>
      </c>
      <c r="F176" s="1" t="s">
        <v>7</v>
      </c>
      <c r="G176" s="1" t="s">
        <v>632</v>
      </c>
      <c r="H176" s="1" t="s">
        <v>636</v>
      </c>
      <c r="I176" s="1" t="s">
        <v>641</v>
      </c>
      <c r="J176" s="1" t="s">
        <v>662</v>
      </c>
      <c r="K176" s="1" t="s">
        <v>649</v>
      </c>
      <c r="L176" s="1" t="s">
        <v>654</v>
      </c>
      <c r="M176" s="1" t="s">
        <v>655</v>
      </c>
      <c r="N176" s="1">
        <v>9</v>
      </c>
    </row>
    <row r="177" spans="1:14" x14ac:dyDescent="0.25">
      <c r="A177" s="3" t="s">
        <v>355</v>
      </c>
      <c r="B177" s="1">
        <v>2</v>
      </c>
      <c r="C177" s="1">
        <f t="shared" si="2"/>
        <v>7</v>
      </c>
      <c r="D177" s="2">
        <v>42935</v>
      </c>
      <c r="E177" s="3" t="s">
        <v>356</v>
      </c>
      <c r="F177" s="1" t="s">
        <v>357</v>
      </c>
      <c r="G177" s="1" t="s">
        <v>632</v>
      </c>
      <c r="H177" s="1" t="s">
        <v>636</v>
      </c>
      <c r="I177" s="1" t="s">
        <v>641</v>
      </c>
      <c r="J177" s="1" t="s">
        <v>662</v>
      </c>
      <c r="K177" s="1" t="s">
        <v>649</v>
      </c>
      <c r="L177" s="1" t="s">
        <v>654</v>
      </c>
      <c r="M177" s="1" t="s">
        <v>655</v>
      </c>
      <c r="N177" s="1">
        <v>35</v>
      </c>
    </row>
    <row r="178" spans="1:14" x14ac:dyDescent="0.25">
      <c r="A178" s="3" t="s">
        <v>358</v>
      </c>
      <c r="B178" s="1">
        <v>2</v>
      </c>
      <c r="C178" s="1">
        <f t="shared" si="2"/>
        <v>7</v>
      </c>
      <c r="D178" s="2">
        <v>42935</v>
      </c>
      <c r="E178" s="3" t="s">
        <v>359</v>
      </c>
      <c r="F178" s="1" t="s">
        <v>82</v>
      </c>
      <c r="G178" s="1" t="s">
        <v>632</v>
      </c>
      <c r="H178" s="1" t="s">
        <v>636</v>
      </c>
      <c r="I178" s="1" t="s">
        <v>641</v>
      </c>
      <c r="J178" s="1" t="s">
        <v>662</v>
      </c>
      <c r="K178" s="1" t="s">
        <v>649</v>
      </c>
      <c r="L178" s="1" t="s">
        <v>653</v>
      </c>
      <c r="M178" s="1" t="s">
        <v>655</v>
      </c>
      <c r="N178" s="1">
        <v>63</v>
      </c>
    </row>
    <row r="179" spans="1:14" x14ac:dyDescent="0.25">
      <c r="A179" s="3" t="s">
        <v>360</v>
      </c>
      <c r="B179" s="1">
        <v>2</v>
      </c>
      <c r="C179" s="1">
        <f t="shared" si="2"/>
        <v>7</v>
      </c>
      <c r="D179" s="2">
        <v>42936</v>
      </c>
      <c r="E179" s="3" t="s">
        <v>361</v>
      </c>
      <c r="F179" s="1" t="s">
        <v>7</v>
      </c>
      <c r="G179" s="1" t="s">
        <v>632</v>
      </c>
      <c r="H179" s="1" t="s">
        <v>636</v>
      </c>
      <c r="I179" s="1" t="s">
        <v>641</v>
      </c>
      <c r="J179" s="1" t="s">
        <v>662</v>
      </c>
      <c r="K179" s="1" t="s">
        <v>649</v>
      </c>
      <c r="L179" s="1" t="s">
        <v>654</v>
      </c>
      <c r="M179" s="1" t="s">
        <v>656</v>
      </c>
      <c r="N179" s="1">
        <v>38</v>
      </c>
    </row>
    <row r="180" spans="1:14" x14ac:dyDescent="0.25">
      <c r="A180" s="3" t="s">
        <v>362</v>
      </c>
      <c r="B180" s="1">
        <v>2</v>
      </c>
      <c r="C180" s="1">
        <f t="shared" si="2"/>
        <v>7</v>
      </c>
      <c r="D180" s="2">
        <v>42936</v>
      </c>
      <c r="E180" s="3" t="s">
        <v>363</v>
      </c>
      <c r="F180" s="1" t="s">
        <v>104</v>
      </c>
      <c r="G180" s="1" t="s">
        <v>632</v>
      </c>
      <c r="H180" s="1" t="s">
        <v>636</v>
      </c>
      <c r="I180" s="1" t="s">
        <v>641</v>
      </c>
      <c r="J180" s="1" t="s">
        <v>662</v>
      </c>
      <c r="K180" s="1" t="s">
        <v>649</v>
      </c>
      <c r="L180" s="1" t="s">
        <v>654</v>
      </c>
      <c r="M180" s="1" t="s">
        <v>656</v>
      </c>
      <c r="N180" s="1">
        <v>29</v>
      </c>
    </row>
    <row r="181" spans="1:14" x14ac:dyDescent="0.25">
      <c r="A181" s="3" t="s">
        <v>364</v>
      </c>
      <c r="B181" s="1">
        <v>2</v>
      </c>
      <c r="C181" s="1">
        <f t="shared" si="2"/>
        <v>7</v>
      </c>
      <c r="D181" s="2">
        <v>42937</v>
      </c>
      <c r="E181" s="3" t="s">
        <v>365</v>
      </c>
      <c r="F181" s="1" t="s">
        <v>107</v>
      </c>
      <c r="G181" s="1" t="s">
        <v>632</v>
      </c>
      <c r="H181" s="1" t="s">
        <v>640</v>
      </c>
      <c r="I181" s="1" t="s">
        <v>641</v>
      </c>
      <c r="J181" s="1" t="s">
        <v>662</v>
      </c>
      <c r="K181" s="1" t="s">
        <v>649</v>
      </c>
      <c r="L181" s="1" t="s">
        <v>654</v>
      </c>
      <c r="M181" s="1" t="s">
        <v>656</v>
      </c>
      <c r="N181" s="1">
        <v>26</v>
      </c>
    </row>
    <row r="182" spans="1:14" x14ac:dyDescent="0.25">
      <c r="A182" s="3" t="s">
        <v>366</v>
      </c>
      <c r="B182" s="1">
        <v>1</v>
      </c>
      <c r="C182" s="1">
        <f t="shared" si="2"/>
        <v>7</v>
      </c>
      <c r="D182" s="2">
        <v>42940</v>
      </c>
      <c r="E182" s="3" t="s">
        <v>367</v>
      </c>
      <c r="F182" s="1" t="s">
        <v>7</v>
      </c>
      <c r="G182" s="1" t="s">
        <v>632</v>
      </c>
      <c r="H182" s="1" t="s">
        <v>637</v>
      </c>
      <c r="I182" s="1" t="s">
        <v>641</v>
      </c>
      <c r="J182" s="1" t="s">
        <v>662</v>
      </c>
      <c r="K182" s="1" t="s">
        <v>649</v>
      </c>
      <c r="L182" s="1" t="s">
        <v>654</v>
      </c>
      <c r="M182" s="1" t="s">
        <v>656</v>
      </c>
      <c r="N182" s="1">
        <v>58</v>
      </c>
    </row>
    <row r="183" spans="1:14" x14ac:dyDescent="0.25">
      <c r="A183" s="3" t="s">
        <v>368</v>
      </c>
      <c r="B183" s="1">
        <v>1</v>
      </c>
      <c r="C183" s="1">
        <f t="shared" si="2"/>
        <v>7</v>
      </c>
      <c r="D183" s="2">
        <v>42945</v>
      </c>
      <c r="E183" s="3" t="s">
        <v>369</v>
      </c>
      <c r="F183" s="1" t="s">
        <v>7</v>
      </c>
      <c r="G183" s="1" t="s">
        <v>633</v>
      </c>
      <c r="H183" s="1" t="s">
        <v>637</v>
      </c>
      <c r="I183" s="1" t="s">
        <v>641</v>
      </c>
      <c r="J183" s="1" t="s">
        <v>661</v>
      </c>
      <c r="K183" s="1" t="s">
        <v>649</v>
      </c>
      <c r="L183" s="1" t="s">
        <v>654</v>
      </c>
      <c r="M183" s="1" t="s">
        <v>655</v>
      </c>
      <c r="N183" s="1">
        <v>49</v>
      </c>
    </row>
    <row r="184" spans="1:14" x14ac:dyDescent="0.25">
      <c r="A184" s="3" t="s">
        <v>370</v>
      </c>
      <c r="B184" s="1">
        <v>2</v>
      </c>
      <c r="C184" s="1">
        <f t="shared" si="2"/>
        <v>7</v>
      </c>
      <c r="D184" s="2">
        <v>42946</v>
      </c>
      <c r="E184" s="3" t="s">
        <v>371</v>
      </c>
      <c r="F184" s="1" t="s">
        <v>7</v>
      </c>
      <c r="G184" s="1" t="s">
        <v>633</v>
      </c>
      <c r="H184" s="1" t="s">
        <v>636</v>
      </c>
      <c r="I184" s="1" t="s">
        <v>642</v>
      </c>
      <c r="J184" s="1" t="s">
        <v>662</v>
      </c>
      <c r="K184" s="1" t="s">
        <v>649</v>
      </c>
      <c r="L184" s="1" t="s">
        <v>654</v>
      </c>
      <c r="M184" s="1" t="s">
        <v>656</v>
      </c>
      <c r="N184" s="1">
        <v>51</v>
      </c>
    </row>
    <row r="185" spans="1:14" x14ac:dyDescent="0.25">
      <c r="A185" s="3" t="s">
        <v>372</v>
      </c>
      <c r="B185" s="1">
        <v>2</v>
      </c>
      <c r="C185" s="1">
        <f t="shared" si="2"/>
        <v>7</v>
      </c>
      <c r="D185" s="2">
        <v>42946</v>
      </c>
      <c r="E185" s="3" t="s">
        <v>249</v>
      </c>
      <c r="F185" s="1" t="s">
        <v>7</v>
      </c>
      <c r="G185" s="1" t="s">
        <v>632</v>
      </c>
      <c r="H185" s="1" t="s">
        <v>640</v>
      </c>
      <c r="I185" s="1" t="s">
        <v>641</v>
      </c>
      <c r="J185" s="1" t="s">
        <v>665</v>
      </c>
      <c r="K185" s="1" t="s">
        <v>649</v>
      </c>
      <c r="L185" s="1" t="s">
        <v>654</v>
      </c>
      <c r="M185" s="1" t="s">
        <v>655</v>
      </c>
      <c r="N185" s="1">
        <v>7</v>
      </c>
    </row>
    <row r="186" spans="1:14" x14ac:dyDescent="0.25">
      <c r="A186" s="3" t="s">
        <v>373</v>
      </c>
      <c r="B186" s="1">
        <v>2</v>
      </c>
      <c r="C186" s="1">
        <f t="shared" si="2"/>
        <v>8</v>
      </c>
      <c r="D186" s="2">
        <v>42948</v>
      </c>
      <c r="E186" s="3" t="s">
        <v>374</v>
      </c>
      <c r="F186" s="1" t="s">
        <v>7</v>
      </c>
      <c r="G186" s="1" t="s">
        <v>632</v>
      </c>
      <c r="H186" s="1" t="s">
        <v>636</v>
      </c>
      <c r="I186" s="1" t="s">
        <v>641</v>
      </c>
      <c r="J186" s="1" t="s">
        <v>665</v>
      </c>
      <c r="K186" s="1" t="s">
        <v>649</v>
      </c>
      <c r="L186" s="1" t="s">
        <v>654</v>
      </c>
      <c r="M186" s="1" t="s">
        <v>655</v>
      </c>
      <c r="N186" s="1">
        <v>47</v>
      </c>
    </row>
    <row r="187" spans="1:14" x14ac:dyDescent="0.25">
      <c r="A187" s="3" t="s">
        <v>375</v>
      </c>
      <c r="B187" s="1">
        <v>1</v>
      </c>
      <c r="C187" s="1">
        <f t="shared" si="2"/>
        <v>8</v>
      </c>
      <c r="D187" s="2">
        <v>42952</v>
      </c>
      <c r="E187" s="3" t="s">
        <v>156</v>
      </c>
      <c r="F187" s="1" t="s">
        <v>20</v>
      </c>
      <c r="G187" s="1" t="s">
        <v>632</v>
      </c>
      <c r="H187" s="1" t="s">
        <v>636</v>
      </c>
      <c r="I187" s="1" t="s">
        <v>641</v>
      </c>
      <c r="J187" s="1" t="s">
        <v>660</v>
      </c>
      <c r="K187" s="1" t="s">
        <v>649</v>
      </c>
      <c r="L187" s="1" t="s">
        <v>653</v>
      </c>
      <c r="M187" s="1" t="s">
        <v>656</v>
      </c>
      <c r="N187" s="1">
        <v>44</v>
      </c>
    </row>
    <row r="188" spans="1:14" x14ac:dyDescent="0.25">
      <c r="A188" s="3" t="s">
        <v>376</v>
      </c>
      <c r="B188" s="1">
        <v>2</v>
      </c>
      <c r="C188" s="1">
        <f t="shared" si="2"/>
        <v>8</v>
      </c>
      <c r="D188" s="2">
        <v>42953</v>
      </c>
      <c r="E188" s="3" t="s">
        <v>377</v>
      </c>
      <c r="F188" s="1" t="s">
        <v>50</v>
      </c>
      <c r="G188" s="1" t="s">
        <v>632</v>
      </c>
      <c r="H188" s="1" t="s">
        <v>636</v>
      </c>
      <c r="I188" s="1" t="s">
        <v>641</v>
      </c>
      <c r="J188" s="1" t="s">
        <v>662</v>
      </c>
      <c r="K188" s="1" t="s">
        <v>650</v>
      </c>
      <c r="L188" s="1" t="s">
        <v>654</v>
      </c>
      <c r="M188" s="1" t="s">
        <v>655</v>
      </c>
      <c r="N188" s="1">
        <v>72</v>
      </c>
    </row>
    <row r="189" spans="1:14" x14ac:dyDescent="0.25">
      <c r="A189" s="3" t="s">
        <v>378</v>
      </c>
      <c r="B189" s="1">
        <v>1</v>
      </c>
      <c r="C189" s="1">
        <f t="shared" si="2"/>
        <v>8</v>
      </c>
      <c r="D189" s="2">
        <v>42953</v>
      </c>
      <c r="E189" s="3" t="s">
        <v>197</v>
      </c>
      <c r="F189" s="1" t="s">
        <v>47</v>
      </c>
      <c r="G189" s="1" t="s">
        <v>633</v>
      </c>
      <c r="H189" s="1" t="s">
        <v>636</v>
      </c>
      <c r="I189" s="1" t="s">
        <v>642</v>
      </c>
      <c r="J189" s="1" t="s">
        <v>662</v>
      </c>
      <c r="K189" s="1" t="s">
        <v>649</v>
      </c>
      <c r="L189" s="1" t="s">
        <v>654</v>
      </c>
      <c r="M189" s="1" t="s">
        <v>656</v>
      </c>
      <c r="N189" s="1">
        <v>31</v>
      </c>
    </row>
    <row r="190" spans="1:14" x14ac:dyDescent="0.25">
      <c r="A190" s="3" t="s">
        <v>379</v>
      </c>
      <c r="B190" s="1">
        <v>1</v>
      </c>
      <c r="C190" s="1">
        <f t="shared" si="2"/>
        <v>8</v>
      </c>
      <c r="D190" s="2">
        <v>42953</v>
      </c>
      <c r="E190" s="3" t="s">
        <v>377</v>
      </c>
      <c r="F190" s="1" t="s">
        <v>47</v>
      </c>
      <c r="G190" s="1" t="s">
        <v>632</v>
      </c>
      <c r="H190" s="1" t="s">
        <v>636</v>
      </c>
      <c r="I190" s="1" t="s">
        <v>641</v>
      </c>
      <c r="J190" s="1" t="s">
        <v>662</v>
      </c>
      <c r="K190" s="1" t="s">
        <v>651</v>
      </c>
      <c r="L190" s="1" t="s">
        <v>654</v>
      </c>
      <c r="M190" s="1" t="s">
        <v>656</v>
      </c>
      <c r="N190" s="1">
        <v>49</v>
      </c>
    </row>
    <row r="191" spans="1:14" x14ac:dyDescent="0.25">
      <c r="A191" s="3" t="s">
        <v>380</v>
      </c>
      <c r="B191" s="1">
        <v>2</v>
      </c>
      <c r="C191" s="1">
        <f t="shared" si="2"/>
        <v>8</v>
      </c>
      <c r="D191" s="2">
        <v>42953</v>
      </c>
      <c r="E191" s="3" t="s">
        <v>381</v>
      </c>
      <c r="F191" s="1" t="s">
        <v>7</v>
      </c>
      <c r="G191" s="1" t="s">
        <v>633</v>
      </c>
      <c r="H191" s="1" t="s">
        <v>637</v>
      </c>
      <c r="I191" s="1" t="s">
        <v>642</v>
      </c>
      <c r="J191" s="1" t="s">
        <v>662</v>
      </c>
      <c r="K191" s="1" t="s">
        <v>649</v>
      </c>
      <c r="L191" s="1" t="s">
        <v>654</v>
      </c>
      <c r="M191" s="1" t="s">
        <v>655</v>
      </c>
      <c r="N191" s="1">
        <v>37</v>
      </c>
    </row>
    <row r="192" spans="1:14" x14ac:dyDescent="0.25">
      <c r="A192" s="3" t="s">
        <v>382</v>
      </c>
      <c r="B192" s="1">
        <v>2</v>
      </c>
      <c r="C192" s="1">
        <f t="shared" si="2"/>
        <v>8</v>
      </c>
      <c r="D192" s="2">
        <v>42955</v>
      </c>
      <c r="E192" s="3" t="s">
        <v>383</v>
      </c>
      <c r="F192" s="1" t="s">
        <v>7</v>
      </c>
      <c r="G192" s="1" t="s">
        <v>633</v>
      </c>
      <c r="H192" s="1" t="s">
        <v>640</v>
      </c>
      <c r="I192" s="1" t="s">
        <v>641</v>
      </c>
      <c r="J192" s="1" t="s">
        <v>662</v>
      </c>
      <c r="K192" s="1" t="s">
        <v>649</v>
      </c>
      <c r="L192" s="1" t="s">
        <v>654</v>
      </c>
      <c r="M192" s="1" t="s">
        <v>655</v>
      </c>
      <c r="N192" s="1">
        <v>51</v>
      </c>
    </row>
    <row r="193" spans="1:14" x14ac:dyDescent="0.25">
      <c r="A193" s="3" t="s">
        <v>384</v>
      </c>
      <c r="B193" s="1">
        <v>2</v>
      </c>
      <c r="C193" s="1">
        <f t="shared" si="2"/>
        <v>8</v>
      </c>
      <c r="D193" s="2">
        <v>42956</v>
      </c>
      <c r="E193" s="3" t="s">
        <v>245</v>
      </c>
      <c r="F193" s="1" t="s">
        <v>7</v>
      </c>
      <c r="G193" s="1" t="s">
        <v>633</v>
      </c>
      <c r="H193" s="1" t="s">
        <v>636</v>
      </c>
      <c r="I193" s="1" t="s">
        <v>641</v>
      </c>
      <c r="J193" s="1" t="s">
        <v>657</v>
      </c>
      <c r="K193" s="1" t="s">
        <v>649</v>
      </c>
      <c r="L193" s="1" t="s">
        <v>654</v>
      </c>
      <c r="M193" s="1" t="s">
        <v>655</v>
      </c>
      <c r="N193" s="1">
        <v>37</v>
      </c>
    </row>
    <row r="194" spans="1:14" x14ac:dyDescent="0.25">
      <c r="A194" s="3" t="s">
        <v>385</v>
      </c>
      <c r="B194" s="1">
        <v>1</v>
      </c>
      <c r="C194" s="1">
        <f t="shared" ref="C194:C257" si="3">MONTH(D194)</f>
        <v>8</v>
      </c>
      <c r="D194" s="2">
        <v>42956</v>
      </c>
      <c r="E194" s="3" t="s">
        <v>386</v>
      </c>
      <c r="F194" s="1" t="s">
        <v>23</v>
      </c>
      <c r="G194" s="1" t="s">
        <v>633</v>
      </c>
      <c r="H194" s="1" t="s">
        <v>636</v>
      </c>
      <c r="I194" s="1" t="s">
        <v>641</v>
      </c>
      <c r="J194" s="1" t="s">
        <v>661</v>
      </c>
      <c r="K194" s="1" t="s">
        <v>651</v>
      </c>
      <c r="L194" s="1" t="s">
        <v>654</v>
      </c>
      <c r="M194" s="1" t="s">
        <v>656</v>
      </c>
      <c r="N194" s="1">
        <v>80</v>
      </c>
    </row>
    <row r="195" spans="1:14" x14ac:dyDescent="0.25">
      <c r="A195" s="3" t="s">
        <v>387</v>
      </c>
      <c r="B195" s="1">
        <v>2</v>
      </c>
      <c r="C195" s="1">
        <f t="shared" si="3"/>
        <v>8</v>
      </c>
      <c r="D195" s="2">
        <v>42951</v>
      </c>
      <c r="E195" s="3" t="s">
        <v>60</v>
      </c>
      <c r="F195" s="1" t="s">
        <v>7</v>
      </c>
      <c r="G195" s="1" t="s">
        <v>633</v>
      </c>
      <c r="H195" s="1" t="s">
        <v>636</v>
      </c>
      <c r="I195" s="1" t="s">
        <v>641</v>
      </c>
      <c r="J195" s="1" t="s">
        <v>661</v>
      </c>
      <c r="K195" s="1" t="s">
        <v>649</v>
      </c>
      <c r="L195" s="1" t="s">
        <v>654</v>
      </c>
      <c r="M195" s="1" t="s">
        <v>655</v>
      </c>
      <c r="N195" s="1">
        <v>50</v>
      </c>
    </row>
    <row r="196" spans="1:14" x14ac:dyDescent="0.25">
      <c r="A196" s="3" t="s">
        <v>388</v>
      </c>
      <c r="B196" s="1">
        <v>2</v>
      </c>
      <c r="C196" s="1">
        <f t="shared" si="3"/>
        <v>8</v>
      </c>
      <c r="D196" s="2">
        <v>42956</v>
      </c>
      <c r="E196" s="3" t="s">
        <v>389</v>
      </c>
      <c r="F196" s="1" t="s">
        <v>20</v>
      </c>
      <c r="G196" s="1" t="s">
        <v>633</v>
      </c>
      <c r="H196" s="1" t="s">
        <v>636</v>
      </c>
      <c r="I196" s="1" t="s">
        <v>641</v>
      </c>
      <c r="J196" s="1" t="s">
        <v>664</v>
      </c>
      <c r="K196" s="1" t="s">
        <v>649</v>
      </c>
      <c r="L196" s="1" t="s">
        <v>653</v>
      </c>
      <c r="M196" s="1" t="s">
        <v>655</v>
      </c>
      <c r="N196" s="1">
        <v>49</v>
      </c>
    </row>
    <row r="197" spans="1:14" x14ac:dyDescent="0.25">
      <c r="A197" s="3" t="s">
        <v>390</v>
      </c>
      <c r="B197" s="1">
        <v>3</v>
      </c>
      <c r="C197" s="1">
        <f t="shared" si="3"/>
        <v>8</v>
      </c>
      <c r="D197" s="2">
        <v>42958</v>
      </c>
      <c r="E197" s="3" t="s">
        <v>170</v>
      </c>
      <c r="F197" s="1" t="s">
        <v>23</v>
      </c>
      <c r="G197" s="1" t="s">
        <v>633</v>
      </c>
      <c r="H197" s="1" t="s">
        <v>636</v>
      </c>
      <c r="I197" s="1" t="s">
        <v>641</v>
      </c>
      <c r="J197" s="1" t="s">
        <v>662</v>
      </c>
      <c r="K197" s="1" t="s">
        <v>649</v>
      </c>
      <c r="L197" s="1" t="s">
        <v>654</v>
      </c>
      <c r="M197" s="1" t="s">
        <v>656</v>
      </c>
      <c r="N197" s="1">
        <v>47</v>
      </c>
    </row>
    <row r="198" spans="1:14" x14ac:dyDescent="0.25">
      <c r="A198" s="3" t="s">
        <v>391</v>
      </c>
      <c r="B198" s="1">
        <v>2</v>
      </c>
      <c r="C198" s="1">
        <f t="shared" si="3"/>
        <v>8</v>
      </c>
      <c r="D198" s="2">
        <v>42950</v>
      </c>
      <c r="E198" s="3" t="s">
        <v>392</v>
      </c>
      <c r="F198" s="1" t="s">
        <v>7</v>
      </c>
      <c r="G198" s="1" t="s">
        <v>633</v>
      </c>
      <c r="H198" s="1" t="s">
        <v>637</v>
      </c>
      <c r="I198" s="1" t="s">
        <v>641</v>
      </c>
      <c r="J198" s="1" t="s">
        <v>662</v>
      </c>
      <c r="K198" s="1" t="s">
        <v>649</v>
      </c>
      <c r="L198" s="1" t="s">
        <v>653</v>
      </c>
      <c r="M198" s="1" t="s">
        <v>655</v>
      </c>
      <c r="N198" s="1">
        <v>62</v>
      </c>
    </row>
    <row r="199" spans="1:14" x14ac:dyDescent="0.25">
      <c r="A199" s="3" t="s">
        <v>393</v>
      </c>
      <c r="B199" s="1">
        <v>2</v>
      </c>
      <c r="C199" s="1">
        <f t="shared" si="3"/>
        <v>8</v>
      </c>
      <c r="D199" s="2">
        <v>42960</v>
      </c>
      <c r="E199" s="3" t="s">
        <v>394</v>
      </c>
      <c r="F199" s="1" t="s">
        <v>39</v>
      </c>
      <c r="G199" s="1" t="s">
        <v>633</v>
      </c>
      <c r="H199" s="1" t="s">
        <v>637</v>
      </c>
      <c r="I199" s="1" t="s">
        <v>641</v>
      </c>
      <c r="J199" s="1" t="s">
        <v>661</v>
      </c>
      <c r="K199" s="1" t="s">
        <v>649</v>
      </c>
      <c r="L199" s="1" t="s">
        <v>654</v>
      </c>
      <c r="M199" s="1" t="s">
        <v>655</v>
      </c>
      <c r="N199" s="1">
        <v>34</v>
      </c>
    </row>
    <row r="200" spans="1:14" x14ac:dyDescent="0.25">
      <c r="A200" s="3" t="s">
        <v>395</v>
      </c>
      <c r="B200" s="1">
        <v>2</v>
      </c>
      <c r="C200" s="1">
        <f t="shared" si="3"/>
        <v>8</v>
      </c>
      <c r="D200" s="2">
        <v>42960</v>
      </c>
      <c r="E200" s="3" t="s">
        <v>396</v>
      </c>
      <c r="F200" s="1" t="s">
        <v>357</v>
      </c>
      <c r="G200" s="1" t="s">
        <v>633</v>
      </c>
      <c r="H200" s="1" t="s">
        <v>640</v>
      </c>
      <c r="I200" s="1" t="s">
        <v>641</v>
      </c>
      <c r="J200" s="1" t="s">
        <v>658</v>
      </c>
      <c r="K200" s="1" t="s">
        <v>649</v>
      </c>
      <c r="L200" s="1" t="s">
        <v>654</v>
      </c>
      <c r="M200" s="1" t="s">
        <v>655</v>
      </c>
      <c r="N200" s="1">
        <v>17</v>
      </c>
    </row>
    <row r="201" spans="1:14" x14ac:dyDescent="0.25">
      <c r="A201" s="3" t="s">
        <v>397</v>
      </c>
      <c r="B201" s="1">
        <v>2</v>
      </c>
      <c r="C201" s="1">
        <f t="shared" si="3"/>
        <v>8</v>
      </c>
      <c r="D201" s="2">
        <v>42964</v>
      </c>
      <c r="E201" s="3" t="s">
        <v>311</v>
      </c>
      <c r="F201" s="1" t="s">
        <v>20</v>
      </c>
      <c r="G201" s="1" t="s">
        <v>633</v>
      </c>
      <c r="H201" s="1" t="s">
        <v>636</v>
      </c>
      <c r="I201" s="1" t="s">
        <v>641</v>
      </c>
      <c r="J201" s="1" t="s">
        <v>662</v>
      </c>
      <c r="K201" s="1" t="s">
        <v>649</v>
      </c>
      <c r="L201" s="1" t="s">
        <v>654</v>
      </c>
      <c r="M201" s="1" t="s">
        <v>655</v>
      </c>
      <c r="N201" s="1">
        <v>34</v>
      </c>
    </row>
    <row r="202" spans="1:14" x14ac:dyDescent="0.25">
      <c r="A202" s="3" t="s">
        <v>398</v>
      </c>
      <c r="B202" s="1">
        <v>2</v>
      </c>
      <c r="C202" s="1">
        <f t="shared" si="3"/>
        <v>8</v>
      </c>
      <c r="D202" s="2">
        <v>42965</v>
      </c>
      <c r="E202" s="3" t="s">
        <v>399</v>
      </c>
      <c r="F202" s="1" t="s">
        <v>7</v>
      </c>
      <c r="G202" s="1" t="s">
        <v>633</v>
      </c>
      <c r="H202" s="1" t="s">
        <v>639</v>
      </c>
      <c r="I202" s="1" t="s">
        <v>644</v>
      </c>
      <c r="J202" s="1" t="s">
        <v>662</v>
      </c>
      <c r="K202" s="1" t="s">
        <v>649</v>
      </c>
      <c r="L202" s="1" t="s">
        <v>654</v>
      </c>
      <c r="M202" s="1" t="s">
        <v>655</v>
      </c>
      <c r="N202" s="1">
        <v>49</v>
      </c>
    </row>
    <row r="203" spans="1:14" x14ac:dyDescent="0.25">
      <c r="A203" s="3" t="s">
        <v>400</v>
      </c>
      <c r="B203" s="1">
        <v>1</v>
      </c>
      <c r="C203" s="1">
        <f t="shared" si="3"/>
        <v>8</v>
      </c>
      <c r="D203" s="2">
        <v>42970</v>
      </c>
      <c r="E203" s="3" t="s">
        <v>401</v>
      </c>
      <c r="F203" s="1" t="s">
        <v>7</v>
      </c>
      <c r="G203" s="1" t="s">
        <v>633</v>
      </c>
      <c r="H203" s="1" t="s">
        <v>636</v>
      </c>
      <c r="I203" s="1" t="s">
        <v>641</v>
      </c>
      <c r="J203" s="1" t="s">
        <v>662</v>
      </c>
      <c r="K203" s="1" t="s">
        <v>651</v>
      </c>
      <c r="L203" s="1" t="s">
        <v>654</v>
      </c>
      <c r="M203" s="1" t="s">
        <v>656</v>
      </c>
      <c r="N203" s="1">
        <v>8</v>
      </c>
    </row>
    <row r="204" spans="1:14" x14ac:dyDescent="0.25">
      <c r="A204" s="3" t="s">
        <v>402</v>
      </c>
      <c r="B204" s="1">
        <v>1</v>
      </c>
      <c r="C204" s="1">
        <f t="shared" si="3"/>
        <v>8</v>
      </c>
      <c r="D204" s="2">
        <v>42974</v>
      </c>
      <c r="E204" s="3" t="s">
        <v>403</v>
      </c>
      <c r="F204" s="1" t="s">
        <v>20</v>
      </c>
      <c r="G204" s="1" t="s">
        <v>633</v>
      </c>
      <c r="H204" s="1" t="s">
        <v>640</v>
      </c>
      <c r="I204" s="1" t="s">
        <v>641</v>
      </c>
      <c r="J204" s="1" t="s">
        <v>662</v>
      </c>
      <c r="K204" s="1" t="s">
        <v>649</v>
      </c>
      <c r="L204" s="1" t="s">
        <v>653</v>
      </c>
      <c r="M204" s="1" t="s">
        <v>655</v>
      </c>
      <c r="N204" s="1">
        <v>60</v>
      </c>
    </row>
    <row r="205" spans="1:14" x14ac:dyDescent="0.25">
      <c r="A205" s="3" t="s">
        <v>404</v>
      </c>
      <c r="B205" s="1">
        <v>1</v>
      </c>
      <c r="C205" s="1">
        <f t="shared" si="3"/>
        <v>8</v>
      </c>
      <c r="D205" s="2">
        <v>42974</v>
      </c>
      <c r="E205" s="3" t="s">
        <v>405</v>
      </c>
      <c r="F205" s="1" t="s">
        <v>7</v>
      </c>
      <c r="G205" s="1" t="s">
        <v>633</v>
      </c>
      <c r="H205" s="1" t="s">
        <v>636</v>
      </c>
      <c r="I205" s="1" t="s">
        <v>641</v>
      </c>
      <c r="J205" s="1" t="s">
        <v>662</v>
      </c>
      <c r="K205" s="1" t="s">
        <v>651</v>
      </c>
      <c r="L205" s="1" t="s">
        <v>654</v>
      </c>
      <c r="M205" s="1" t="s">
        <v>655</v>
      </c>
      <c r="N205" s="1">
        <v>39</v>
      </c>
    </row>
    <row r="206" spans="1:14" x14ac:dyDescent="0.25">
      <c r="A206" s="3" t="s">
        <v>406</v>
      </c>
      <c r="B206" s="1">
        <v>2</v>
      </c>
      <c r="C206" s="1">
        <f t="shared" si="3"/>
        <v>10</v>
      </c>
      <c r="D206" s="2">
        <v>43015</v>
      </c>
      <c r="E206" s="3" t="s">
        <v>407</v>
      </c>
      <c r="F206" s="1" t="s">
        <v>23</v>
      </c>
      <c r="G206" s="1" t="s">
        <v>633</v>
      </c>
      <c r="H206" s="1" t="s">
        <v>636</v>
      </c>
      <c r="I206" s="1" t="s">
        <v>641</v>
      </c>
      <c r="J206" s="1" t="s">
        <v>662</v>
      </c>
      <c r="K206" s="1" t="s">
        <v>649</v>
      </c>
      <c r="L206" s="1" t="s">
        <v>654</v>
      </c>
      <c r="M206" s="1" t="s">
        <v>655</v>
      </c>
      <c r="N206" s="1">
        <v>55</v>
      </c>
    </row>
    <row r="207" spans="1:14" x14ac:dyDescent="0.25">
      <c r="A207" s="3" t="s">
        <v>408</v>
      </c>
      <c r="B207" s="1">
        <v>1</v>
      </c>
      <c r="C207" s="1">
        <f t="shared" si="3"/>
        <v>8</v>
      </c>
      <c r="D207" s="2">
        <v>42974</v>
      </c>
      <c r="E207" s="3" t="s">
        <v>409</v>
      </c>
      <c r="F207" s="1" t="s">
        <v>42</v>
      </c>
      <c r="G207" s="1" t="s">
        <v>633</v>
      </c>
      <c r="H207" s="1" t="s">
        <v>636</v>
      </c>
      <c r="I207" s="1" t="s">
        <v>641</v>
      </c>
      <c r="J207" s="1" t="s">
        <v>662</v>
      </c>
      <c r="K207" s="1" t="s">
        <v>651</v>
      </c>
      <c r="L207" s="1" t="s">
        <v>653</v>
      </c>
      <c r="M207" s="1" t="s">
        <v>655</v>
      </c>
      <c r="N207" s="1">
        <v>24</v>
      </c>
    </row>
    <row r="208" spans="1:14" x14ac:dyDescent="0.25">
      <c r="A208" s="3" t="s">
        <v>410</v>
      </c>
      <c r="B208" s="1">
        <v>1</v>
      </c>
      <c r="C208" s="1">
        <f t="shared" si="3"/>
        <v>8</v>
      </c>
      <c r="D208" s="2">
        <v>42974</v>
      </c>
      <c r="E208" s="3" t="s">
        <v>411</v>
      </c>
      <c r="F208" s="1" t="s">
        <v>20</v>
      </c>
      <c r="G208" s="1" t="s">
        <v>633</v>
      </c>
      <c r="H208" s="1" t="s">
        <v>636</v>
      </c>
      <c r="I208" s="1" t="s">
        <v>641</v>
      </c>
      <c r="J208" s="1" t="s">
        <v>662</v>
      </c>
      <c r="K208" s="1" t="s">
        <v>651</v>
      </c>
      <c r="L208" s="1" t="s">
        <v>653</v>
      </c>
      <c r="M208" s="1" t="s">
        <v>655</v>
      </c>
      <c r="N208" s="1">
        <v>27</v>
      </c>
    </row>
    <row r="209" spans="1:14" x14ac:dyDescent="0.25">
      <c r="A209" s="3" t="s">
        <v>412</v>
      </c>
      <c r="B209" s="1">
        <v>2</v>
      </c>
      <c r="C209" s="1">
        <f t="shared" si="3"/>
        <v>8</v>
      </c>
      <c r="D209" s="2">
        <v>42975</v>
      </c>
      <c r="E209" s="3" t="s">
        <v>413</v>
      </c>
      <c r="F209" s="1" t="s">
        <v>47</v>
      </c>
      <c r="G209" s="1" t="s">
        <v>633</v>
      </c>
      <c r="H209" s="1" t="s">
        <v>636</v>
      </c>
      <c r="I209" s="1" t="s">
        <v>641</v>
      </c>
      <c r="J209" s="1" t="s">
        <v>662</v>
      </c>
      <c r="K209" s="1" t="s">
        <v>649</v>
      </c>
      <c r="L209" s="1" t="s">
        <v>654</v>
      </c>
      <c r="M209" s="1" t="s">
        <v>656</v>
      </c>
      <c r="N209" s="1">
        <v>46</v>
      </c>
    </row>
    <row r="210" spans="1:14" x14ac:dyDescent="0.25">
      <c r="A210" s="3" t="s">
        <v>414</v>
      </c>
      <c r="B210" s="1">
        <v>5</v>
      </c>
      <c r="C210" s="1">
        <f t="shared" si="3"/>
        <v>8</v>
      </c>
      <c r="D210" s="2">
        <v>42977</v>
      </c>
      <c r="E210" s="3" t="s">
        <v>415</v>
      </c>
      <c r="F210" s="1" t="s">
        <v>23</v>
      </c>
      <c r="G210" s="1" t="s">
        <v>633</v>
      </c>
      <c r="H210" s="1" t="s">
        <v>640</v>
      </c>
      <c r="I210" s="1" t="s">
        <v>641</v>
      </c>
      <c r="J210" s="1" t="s">
        <v>662</v>
      </c>
      <c r="K210" s="1" t="s">
        <v>649</v>
      </c>
      <c r="L210" s="1" t="s">
        <v>654</v>
      </c>
      <c r="M210" s="1" t="s">
        <v>655</v>
      </c>
      <c r="N210" s="1">
        <v>46</v>
      </c>
    </row>
    <row r="211" spans="1:14" x14ac:dyDescent="0.25">
      <c r="A211" s="3" t="s">
        <v>416</v>
      </c>
      <c r="B211" s="1">
        <v>2</v>
      </c>
      <c r="C211" s="1">
        <f t="shared" si="3"/>
        <v>8</v>
      </c>
      <c r="D211" s="2">
        <v>42977</v>
      </c>
      <c r="E211" s="3" t="s">
        <v>417</v>
      </c>
      <c r="F211" s="1" t="s">
        <v>42</v>
      </c>
      <c r="G211" s="1" t="s">
        <v>633</v>
      </c>
      <c r="H211" s="1" t="s">
        <v>640</v>
      </c>
      <c r="I211" s="1" t="s">
        <v>641</v>
      </c>
      <c r="J211" s="1" t="s">
        <v>660</v>
      </c>
      <c r="K211" s="1" t="s">
        <v>649</v>
      </c>
      <c r="L211" s="1" t="s">
        <v>653</v>
      </c>
      <c r="M211" s="1" t="s">
        <v>655</v>
      </c>
      <c r="N211" s="1">
        <v>52</v>
      </c>
    </row>
    <row r="212" spans="1:14" x14ac:dyDescent="0.25">
      <c r="A212" s="3" t="s">
        <v>418</v>
      </c>
      <c r="B212" s="1">
        <v>2</v>
      </c>
      <c r="C212" s="1">
        <f t="shared" si="3"/>
        <v>8</v>
      </c>
      <c r="D212" s="2">
        <v>42948</v>
      </c>
      <c r="E212" s="3" t="s">
        <v>419</v>
      </c>
      <c r="F212" s="1" t="s">
        <v>7</v>
      </c>
      <c r="G212" s="1" t="s">
        <v>633</v>
      </c>
      <c r="H212" s="1" t="s">
        <v>636</v>
      </c>
      <c r="I212" s="1" t="s">
        <v>641</v>
      </c>
      <c r="J212" s="1" t="s">
        <v>658</v>
      </c>
      <c r="K212" s="1" t="s">
        <v>649</v>
      </c>
      <c r="L212" s="1" t="s">
        <v>654</v>
      </c>
      <c r="M212" s="1" t="s">
        <v>655</v>
      </c>
      <c r="N212" s="1">
        <v>20</v>
      </c>
    </row>
    <row r="213" spans="1:14" x14ac:dyDescent="0.25">
      <c r="A213" s="3" t="s">
        <v>420</v>
      </c>
      <c r="B213" s="1">
        <v>4</v>
      </c>
      <c r="C213" s="1">
        <f t="shared" si="3"/>
        <v>9</v>
      </c>
      <c r="D213" s="2">
        <v>42979</v>
      </c>
      <c r="E213" s="3" t="s">
        <v>421</v>
      </c>
      <c r="F213" s="1" t="s">
        <v>107</v>
      </c>
      <c r="G213" s="1" t="s">
        <v>633</v>
      </c>
      <c r="H213" s="1" t="s">
        <v>636</v>
      </c>
      <c r="I213" s="1" t="s">
        <v>641</v>
      </c>
      <c r="J213" s="1" t="s">
        <v>662</v>
      </c>
      <c r="K213" s="1" t="s">
        <v>649</v>
      </c>
      <c r="L213" s="1" t="s">
        <v>654</v>
      </c>
      <c r="M213" s="1" t="s">
        <v>656</v>
      </c>
      <c r="N213" s="1">
        <v>52</v>
      </c>
    </row>
    <row r="214" spans="1:14" x14ac:dyDescent="0.25">
      <c r="A214" s="3" t="s">
        <v>422</v>
      </c>
      <c r="B214" s="1">
        <v>2</v>
      </c>
      <c r="C214" s="1">
        <f t="shared" si="3"/>
        <v>9</v>
      </c>
      <c r="D214" s="2">
        <v>42979</v>
      </c>
      <c r="E214" s="3" t="s">
        <v>423</v>
      </c>
      <c r="F214" s="1" t="s">
        <v>357</v>
      </c>
      <c r="G214" s="1" t="s">
        <v>633</v>
      </c>
      <c r="H214" s="1" t="s">
        <v>636</v>
      </c>
      <c r="I214" s="1" t="s">
        <v>641</v>
      </c>
      <c r="J214" s="1" t="s">
        <v>660</v>
      </c>
      <c r="K214" s="1" t="s">
        <v>649</v>
      </c>
      <c r="L214" s="1" t="s">
        <v>654</v>
      </c>
      <c r="M214" s="1" t="s">
        <v>655</v>
      </c>
      <c r="N214" s="1">
        <v>62</v>
      </c>
    </row>
    <row r="215" spans="1:14" x14ac:dyDescent="0.25">
      <c r="A215" s="3" t="s">
        <v>424</v>
      </c>
      <c r="B215" s="1">
        <v>1</v>
      </c>
      <c r="C215" s="1">
        <f t="shared" si="3"/>
        <v>9</v>
      </c>
      <c r="D215" s="2">
        <v>42979</v>
      </c>
      <c r="E215" s="3" t="s">
        <v>425</v>
      </c>
      <c r="F215" s="1" t="s">
        <v>7</v>
      </c>
      <c r="G215" s="1" t="s">
        <v>633</v>
      </c>
      <c r="H215" s="1" t="s">
        <v>637</v>
      </c>
      <c r="I215" s="1" t="s">
        <v>641</v>
      </c>
      <c r="J215" s="1" t="s">
        <v>662</v>
      </c>
      <c r="K215" s="1" t="s">
        <v>650</v>
      </c>
      <c r="L215" s="1" t="s">
        <v>654</v>
      </c>
      <c r="M215" s="1" t="s">
        <v>655</v>
      </c>
      <c r="N215" s="1">
        <v>10</v>
      </c>
    </row>
    <row r="216" spans="1:14" x14ac:dyDescent="0.25">
      <c r="A216" s="3" t="s">
        <v>426</v>
      </c>
      <c r="B216" s="1">
        <v>1</v>
      </c>
      <c r="C216" s="1">
        <f t="shared" si="3"/>
        <v>9</v>
      </c>
      <c r="D216" s="2">
        <v>42979</v>
      </c>
      <c r="E216" s="3" t="s">
        <v>427</v>
      </c>
      <c r="F216" s="1" t="s">
        <v>20</v>
      </c>
      <c r="G216" s="1" t="s">
        <v>633</v>
      </c>
      <c r="H216" s="1" t="s">
        <v>640</v>
      </c>
      <c r="I216" s="1" t="s">
        <v>641</v>
      </c>
      <c r="J216" s="1" t="s">
        <v>659</v>
      </c>
      <c r="K216" s="1" t="s">
        <v>649</v>
      </c>
      <c r="L216" s="1" t="s">
        <v>654</v>
      </c>
      <c r="M216" s="1" t="s">
        <v>655</v>
      </c>
      <c r="N216" s="1">
        <v>20</v>
      </c>
    </row>
    <row r="217" spans="1:14" x14ac:dyDescent="0.25">
      <c r="A217" s="3" t="s">
        <v>428</v>
      </c>
      <c r="B217" s="1">
        <v>2</v>
      </c>
      <c r="C217" s="1">
        <f t="shared" si="3"/>
        <v>9</v>
      </c>
      <c r="D217" s="2">
        <v>42980</v>
      </c>
      <c r="E217" s="3" t="s">
        <v>429</v>
      </c>
      <c r="F217" s="1" t="s">
        <v>7</v>
      </c>
      <c r="G217" s="1" t="s">
        <v>633</v>
      </c>
      <c r="H217" s="1" t="s">
        <v>637</v>
      </c>
      <c r="I217" s="1" t="s">
        <v>641</v>
      </c>
      <c r="J217" s="1" t="s">
        <v>662</v>
      </c>
      <c r="K217" s="1" t="s">
        <v>649</v>
      </c>
      <c r="L217" s="1" t="s">
        <v>654</v>
      </c>
      <c r="M217" s="1" t="s">
        <v>656</v>
      </c>
      <c r="N217" s="1">
        <v>24</v>
      </c>
    </row>
    <row r="218" spans="1:14" x14ac:dyDescent="0.25">
      <c r="A218" s="3" t="s">
        <v>430</v>
      </c>
      <c r="B218" s="1">
        <v>3</v>
      </c>
      <c r="C218" s="1">
        <f t="shared" si="3"/>
        <v>9</v>
      </c>
      <c r="D218" s="2">
        <v>42982</v>
      </c>
      <c r="E218" s="3" t="s">
        <v>431</v>
      </c>
      <c r="F218" s="1" t="s">
        <v>7</v>
      </c>
      <c r="G218" s="1" t="s">
        <v>633</v>
      </c>
      <c r="H218" s="1" t="s">
        <v>636</v>
      </c>
      <c r="I218" s="1" t="s">
        <v>641</v>
      </c>
      <c r="J218" s="1" t="s">
        <v>664</v>
      </c>
      <c r="K218" s="1" t="s">
        <v>649</v>
      </c>
      <c r="L218" s="1" t="s">
        <v>654</v>
      </c>
      <c r="M218" s="1" t="s">
        <v>656</v>
      </c>
      <c r="N218" s="1">
        <v>44</v>
      </c>
    </row>
    <row r="219" spans="1:14" x14ac:dyDescent="0.25">
      <c r="A219" s="3" t="s">
        <v>432</v>
      </c>
      <c r="B219" s="1">
        <v>2</v>
      </c>
      <c r="C219" s="1">
        <f t="shared" si="3"/>
        <v>9</v>
      </c>
      <c r="D219" s="2">
        <v>42982</v>
      </c>
      <c r="E219" s="3" t="s">
        <v>423</v>
      </c>
      <c r="F219" s="1" t="s">
        <v>107</v>
      </c>
      <c r="G219" s="1" t="s">
        <v>633</v>
      </c>
      <c r="H219" s="1" t="s">
        <v>636</v>
      </c>
      <c r="I219" s="1" t="s">
        <v>641</v>
      </c>
      <c r="J219" s="1" t="s">
        <v>662</v>
      </c>
      <c r="K219" s="1" t="s">
        <v>649</v>
      </c>
      <c r="L219" s="1" t="s">
        <v>654</v>
      </c>
      <c r="M219" s="1" t="s">
        <v>656</v>
      </c>
      <c r="N219" s="1">
        <v>46</v>
      </c>
    </row>
    <row r="220" spans="1:14" x14ac:dyDescent="0.25">
      <c r="A220" s="3" t="s">
        <v>433</v>
      </c>
      <c r="B220" s="1">
        <v>1</v>
      </c>
      <c r="C220" s="1">
        <f t="shared" si="3"/>
        <v>9</v>
      </c>
      <c r="D220" s="2">
        <v>42982</v>
      </c>
      <c r="E220" s="3" t="s">
        <v>279</v>
      </c>
      <c r="F220" s="1" t="s">
        <v>23</v>
      </c>
      <c r="G220" s="1" t="s">
        <v>633</v>
      </c>
      <c r="H220" s="1" t="s">
        <v>636</v>
      </c>
      <c r="I220" s="1" t="s">
        <v>641</v>
      </c>
      <c r="J220" s="1" t="s">
        <v>658</v>
      </c>
      <c r="K220" s="1" t="s">
        <v>649</v>
      </c>
      <c r="L220" s="1" t="s">
        <v>653</v>
      </c>
      <c r="M220" s="1" t="s">
        <v>656</v>
      </c>
      <c r="N220" s="1">
        <v>56</v>
      </c>
    </row>
    <row r="221" spans="1:14" x14ac:dyDescent="0.25">
      <c r="A221" s="3" t="s">
        <v>434</v>
      </c>
      <c r="B221" s="1">
        <v>2</v>
      </c>
      <c r="C221" s="1">
        <f t="shared" si="3"/>
        <v>9</v>
      </c>
      <c r="D221" s="2">
        <v>42983</v>
      </c>
      <c r="E221" s="3" t="s">
        <v>435</v>
      </c>
      <c r="F221" s="1" t="s">
        <v>7</v>
      </c>
      <c r="G221" s="1" t="s">
        <v>633</v>
      </c>
      <c r="H221" s="1" t="s">
        <v>640</v>
      </c>
      <c r="I221" s="1" t="s">
        <v>642</v>
      </c>
      <c r="J221" s="1" t="s">
        <v>662</v>
      </c>
      <c r="K221" s="1" t="s">
        <v>649</v>
      </c>
      <c r="L221" s="1" t="s">
        <v>654</v>
      </c>
      <c r="M221" s="1" t="s">
        <v>655</v>
      </c>
      <c r="N221" s="1">
        <v>41</v>
      </c>
    </row>
    <row r="222" spans="1:14" x14ac:dyDescent="0.25">
      <c r="A222" s="3" t="s">
        <v>436</v>
      </c>
      <c r="B222" s="1">
        <v>3</v>
      </c>
      <c r="C222" s="1">
        <f t="shared" si="3"/>
        <v>9</v>
      </c>
      <c r="D222" s="2">
        <v>42984</v>
      </c>
      <c r="E222" s="3" t="s">
        <v>437</v>
      </c>
      <c r="F222" s="1" t="s">
        <v>7</v>
      </c>
      <c r="G222" s="1" t="s">
        <v>633</v>
      </c>
      <c r="H222" s="1" t="s">
        <v>640</v>
      </c>
      <c r="I222" s="1" t="s">
        <v>641</v>
      </c>
      <c r="J222" s="1" t="s">
        <v>662</v>
      </c>
      <c r="K222" s="1" t="s">
        <v>649</v>
      </c>
      <c r="L222" s="1" t="s">
        <v>654</v>
      </c>
      <c r="M222" s="1" t="s">
        <v>655</v>
      </c>
      <c r="N222" s="1">
        <v>45</v>
      </c>
    </row>
    <row r="223" spans="1:14" x14ac:dyDescent="0.25">
      <c r="A223" s="3" t="s">
        <v>438</v>
      </c>
      <c r="B223" s="1">
        <v>3</v>
      </c>
      <c r="C223" s="1">
        <f t="shared" si="3"/>
        <v>9</v>
      </c>
      <c r="D223" s="2">
        <v>42985</v>
      </c>
      <c r="E223" s="3" t="s">
        <v>439</v>
      </c>
      <c r="F223" s="1" t="s">
        <v>7</v>
      </c>
      <c r="G223" s="1" t="s">
        <v>632</v>
      </c>
      <c r="H223" s="1" t="s">
        <v>640</v>
      </c>
      <c r="I223" s="1" t="s">
        <v>641</v>
      </c>
      <c r="J223" s="1" t="s">
        <v>662</v>
      </c>
      <c r="K223" s="1" t="s">
        <v>649</v>
      </c>
      <c r="L223" s="1" t="s">
        <v>654</v>
      </c>
      <c r="M223" s="1" t="s">
        <v>656</v>
      </c>
      <c r="N223" s="1">
        <v>61</v>
      </c>
    </row>
    <row r="224" spans="1:14" x14ac:dyDescent="0.25">
      <c r="A224" s="3" t="s">
        <v>440</v>
      </c>
      <c r="B224" s="1">
        <v>1</v>
      </c>
      <c r="C224" s="1">
        <f t="shared" si="3"/>
        <v>9</v>
      </c>
      <c r="D224" s="2">
        <v>42986</v>
      </c>
      <c r="E224" s="3" t="s">
        <v>216</v>
      </c>
      <c r="F224" s="1" t="s">
        <v>107</v>
      </c>
      <c r="G224" s="1" t="s">
        <v>633</v>
      </c>
      <c r="H224" s="1" t="s">
        <v>636</v>
      </c>
      <c r="I224" s="1" t="s">
        <v>642</v>
      </c>
      <c r="J224" s="1" t="s">
        <v>662</v>
      </c>
      <c r="K224" s="1" t="s">
        <v>649</v>
      </c>
      <c r="L224" s="1" t="s">
        <v>654</v>
      </c>
      <c r="M224" s="1" t="s">
        <v>656</v>
      </c>
      <c r="N224" s="1">
        <v>23</v>
      </c>
    </row>
    <row r="225" spans="1:14" x14ac:dyDescent="0.25">
      <c r="A225" s="3" t="s">
        <v>441</v>
      </c>
      <c r="B225" s="1">
        <v>2</v>
      </c>
      <c r="C225" s="1">
        <f t="shared" si="3"/>
        <v>9</v>
      </c>
      <c r="D225" s="2">
        <v>42986</v>
      </c>
      <c r="E225" s="3" t="s">
        <v>143</v>
      </c>
      <c r="F225" s="1" t="s">
        <v>7</v>
      </c>
      <c r="G225" s="1" t="s">
        <v>633</v>
      </c>
      <c r="H225" s="1" t="s">
        <v>636</v>
      </c>
      <c r="I225" s="1" t="s">
        <v>642</v>
      </c>
      <c r="J225" s="1" t="s">
        <v>662</v>
      </c>
      <c r="K225" s="1" t="s">
        <v>649</v>
      </c>
      <c r="L225" s="1" t="s">
        <v>654</v>
      </c>
      <c r="M225" s="1" t="s">
        <v>655</v>
      </c>
      <c r="N225" s="1">
        <v>30</v>
      </c>
    </row>
    <row r="226" spans="1:14" x14ac:dyDescent="0.25">
      <c r="A226" s="3" t="s">
        <v>442</v>
      </c>
      <c r="B226" s="1">
        <v>2</v>
      </c>
      <c r="C226" s="1">
        <f t="shared" si="3"/>
        <v>9</v>
      </c>
      <c r="D226" s="2">
        <v>42991</v>
      </c>
      <c r="E226" s="3" t="s">
        <v>443</v>
      </c>
      <c r="F226" s="1" t="s">
        <v>7</v>
      </c>
      <c r="G226" s="1" t="s">
        <v>632</v>
      </c>
      <c r="H226" s="1" t="s">
        <v>636</v>
      </c>
      <c r="I226" s="1" t="s">
        <v>641</v>
      </c>
      <c r="J226" s="1" t="s">
        <v>662</v>
      </c>
      <c r="K226" s="1" t="s">
        <v>649</v>
      </c>
      <c r="L226" s="1" t="s">
        <v>654</v>
      </c>
      <c r="M226" s="1" t="s">
        <v>656</v>
      </c>
      <c r="N226" s="1">
        <v>53</v>
      </c>
    </row>
    <row r="227" spans="1:14" x14ac:dyDescent="0.25">
      <c r="A227" s="3" t="s">
        <v>444</v>
      </c>
      <c r="B227" s="1">
        <v>1</v>
      </c>
      <c r="C227" s="1">
        <f t="shared" si="3"/>
        <v>9</v>
      </c>
      <c r="D227" s="2">
        <v>42986</v>
      </c>
      <c r="E227" s="3" t="s">
        <v>211</v>
      </c>
      <c r="F227" s="1" t="s">
        <v>7</v>
      </c>
      <c r="G227" s="1" t="s">
        <v>632</v>
      </c>
      <c r="H227" s="1" t="s">
        <v>640</v>
      </c>
      <c r="I227" s="1" t="s">
        <v>641</v>
      </c>
      <c r="J227" s="1" t="s">
        <v>662</v>
      </c>
      <c r="K227" s="1" t="s">
        <v>651</v>
      </c>
      <c r="L227" s="1" t="s">
        <v>654</v>
      </c>
      <c r="M227" s="1" t="s">
        <v>656</v>
      </c>
      <c r="N227" s="1">
        <v>9</v>
      </c>
    </row>
    <row r="228" spans="1:14" x14ac:dyDescent="0.25">
      <c r="A228" s="3" t="s">
        <v>445</v>
      </c>
      <c r="B228" s="1">
        <v>2</v>
      </c>
      <c r="C228" s="1">
        <f t="shared" si="3"/>
        <v>9</v>
      </c>
      <c r="D228" s="2">
        <v>42986</v>
      </c>
      <c r="E228" s="3" t="s">
        <v>446</v>
      </c>
      <c r="F228" s="1" t="s">
        <v>107</v>
      </c>
      <c r="G228" s="1" t="s">
        <v>633</v>
      </c>
      <c r="H228" s="1" t="s">
        <v>637</v>
      </c>
      <c r="I228" s="1" t="s">
        <v>642</v>
      </c>
      <c r="J228" s="1" t="s">
        <v>662</v>
      </c>
      <c r="K228" s="1" t="s">
        <v>649</v>
      </c>
      <c r="L228" s="1" t="s">
        <v>654</v>
      </c>
      <c r="M228" s="1" t="s">
        <v>655</v>
      </c>
      <c r="N228" s="1">
        <v>54</v>
      </c>
    </row>
    <row r="229" spans="1:14" x14ac:dyDescent="0.25">
      <c r="A229" s="3" t="s">
        <v>447</v>
      </c>
      <c r="B229" s="1">
        <v>1</v>
      </c>
      <c r="C229" s="1">
        <f t="shared" si="3"/>
        <v>9</v>
      </c>
      <c r="D229" s="2">
        <v>42987</v>
      </c>
      <c r="E229" s="3" t="s">
        <v>448</v>
      </c>
      <c r="F229" s="1" t="s">
        <v>7</v>
      </c>
      <c r="G229" s="1" t="s">
        <v>632</v>
      </c>
      <c r="H229" s="1" t="s">
        <v>636</v>
      </c>
      <c r="I229" s="1" t="s">
        <v>641</v>
      </c>
      <c r="J229" s="1" t="s">
        <v>662</v>
      </c>
      <c r="K229" s="1" t="s">
        <v>651</v>
      </c>
      <c r="L229" s="1" t="s">
        <v>654</v>
      </c>
      <c r="M229" s="1" t="s">
        <v>655</v>
      </c>
      <c r="N229" s="1">
        <v>58</v>
      </c>
    </row>
    <row r="230" spans="1:14" x14ac:dyDescent="0.25">
      <c r="A230" s="3" t="s">
        <v>449</v>
      </c>
      <c r="B230" s="1">
        <v>2</v>
      </c>
      <c r="C230" s="1">
        <f t="shared" si="3"/>
        <v>9</v>
      </c>
      <c r="D230" s="2">
        <v>42987</v>
      </c>
      <c r="E230" s="3" t="s">
        <v>450</v>
      </c>
      <c r="F230" s="1" t="s">
        <v>50</v>
      </c>
      <c r="G230" s="1" t="s">
        <v>633</v>
      </c>
      <c r="H230" s="1" t="s">
        <v>640</v>
      </c>
      <c r="I230" s="1" t="s">
        <v>642</v>
      </c>
      <c r="J230" s="1" t="s">
        <v>662</v>
      </c>
      <c r="K230" s="1" t="s">
        <v>649</v>
      </c>
      <c r="L230" s="1" t="s">
        <v>654</v>
      </c>
      <c r="M230" s="1" t="s">
        <v>656</v>
      </c>
      <c r="N230" s="1">
        <v>61</v>
      </c>
    </row>
    <row r="231" spans="1:14" x14ac:dyDescent="0.25">
      <c r="A231" s="3" t="s">
        <v>451</v>
      </c>
      <c r="B231" s="1">
        <v>3</v>
      </c>
      <c r="C231" s="1">
        <f t="shared" si="3"/>
        <v>9</v>
      </c>
      <c r="D231" s="2">
        <v>42988</v>
      </c>
      <c r="E231" s="3" t="s">
        <v>452</v>
      </c>
      <c r="F231" s="1" t="s">
        <v>7</v>
      </c>
      <c r="G231" s="1" t="s">
        <v>633</v>
      </c>
      <c r="H231" s="1" t="s">
        <v>636</v>
      </c>
      <c r="I231" s="1" t="s">
        <v>642</v>
      </c>
      <c r="J231" s="1" t="s">
        <v>657</v>
      </c>
      <c r="K231" s="1" t="s">
        <v>649</v>
      </c>
      <c r="L231" s="1" t="s">
        <v>654</v>
      </c>
      <c r="M231" s="1" t="s">
        <v>655</v>
      </c>
      <c r="N231" s="1">
        <v>22</v>
      </c>
    </row>
    <row r="232" spans="1:14" x14ac:dyDescent="0.25">
      <c r="A232" s="3" t="s">
        <v>453</v>
      </c>
      <c r="B232" s="1">
        <v>3</v>
      </c>
      <c r="C232" s="1">
        <f t="shared" si="3"/>
        <v>9</v>
      </c>
      <c r="D232" s="2">
        <v>42989</v>
      </c>
      <c r="E232" s="3" t="s">
        <v>454</v>
      </c>
      <c r="F232" s="1" t="s">
        <v>107</v>
      </c>
      <c r="G232" s="1" t="s">
        <v>633</v>
      </c>
      <c r="H232" s="1" t="s">
        <v>637</v>
      </c>
      <c r="I232" s="1" t="s">
        <v>642</v>
      </c>
      <c r="J232" s="1" t="s">
        <v>662</v>
      </c>
      <c r="K232" s="1" t="s">
        <v>649</v>
      </c>
      <c r="L232" s="1" t="s">
        <v>654</v>
      </c>
      <c r="M232" s="1" t="s">
        <v>655</v>
      </c>
      <c r="N232" s="1">
        <v>31</v>
      </c>
    </row>
    <row r="233" spans="1:14" x14ac:dyDescent="0.25">
      <c r="A233" s="3" t="s">
        <v>455</v>
      </c>
      <c r="B233" s="1">
        <v>4</v>
      </c>
      <c r="C233" s="1">
        <f t="shared" si="3"/>
        <v>9</v>
      </c>
      <c r="D233" s="2">
        <v>42989</v>
      </c>
      <c r="E233" s="3" t="s">
        <v>315</v>
      </c>
      <c r="F233" s="1" t="s">
        <v>107</v>
      </c>
      <c r="G233" s="1" t="s">
        <v>633</v>
      </c>
      <c r="H233" s="1" t="s">
        <v>636</v>
      </c>
      <c r="I233" s="1" t="s">
        <v>642</v>
      </c>
      <c r="J233" s="1" t="s">
        <v>662</v>
      </c>
      <c r="K233" s="1" t="s">
        <v>650</v>
      </c>
      <c r="L233" s="1" t="s">
        <v>654</v>
      </c>
      <c r="M233" s="1" t="s">
        <v>656</v>
      </c>
      <c r="N233" s="1">
        <v>64</v>
      </c>
    </row>
    <row r="234" spans="1:14" x14ac:dyDescent="0.25">
      <c r="A234" s="3" t="s">
        <v>456</v>
      </c>
      <c r="B234" s="1">
        <v>2</v>
      </c>
      <c r="C234" s="1">
        <f t="shared" si="3"/>
        <v>9</v>
      </c>
      <c r="D234" s="2">
        <v>42989</v>
      </c>
      <c r="E234" s="3" t="s">
        <v>457</v>
      </c>
      <c r="F234" s="1" t="s">
        <v>39</v>
      </c>
      <c r="G234" s="1" t="s">
        <v>632</v>
      </c>
      <c r="H234" s="1" t="s">
        <v>640</v>
      </c>
      <c r="I234" s="1" t="s">
        <v>641</v>
      </c>
      <c r="J234" s="1" t="s">
        <v>662</v>
      </c>
      <c r="K234" s="1" t="s">
        <v>649</v>
      </c>
      <c r="L234" s="1" t="s">
        <v>653</v>
      </c>
      <c r="M234" s="1" t="s">
        <v>655</v>
      </c>
      <c r="N234" s="1">
        <v>31</v>
      </c>
    </row>
    <row r="235" spans="1:14" x14ac:dyDescent="0.25">
      <c r="A235" s="3" t="s">
        <v>458</v>
      </c>
      <c r="B235" s="1">
        <v>2</v>
      </c>
      <c r="C235" s="1">
        <f t="shared" si="3"/>
        <v>9</v>
      </c>
      <c r="D235" s="2">
        <v>42991</v>
      </c>
      <c r="E235" s="3" t="s">
        <v>459</v>
      </c>
      <c r="F235" s="1" t="s">
        <v>20</v>
      </c>
      <c r="G235" s="1" t="s">
        <v>633</v>
      </c>
      <c r="H235" s="1" t="s">
        <v>637</v>
      </c>
      <c r="I235" s="1" t="s">
        <v>641</v>
      </c>
      <c r="J235" s="1" t="s">
        <v>662</v>
      </c>
      <c r="K235" s="1" t="s">
        <v>649</v>
      </c>
      <c r="L235" s="1" t="s">
        <v>654</v>
      </c>
      <c r="M235" s="1" t="s">
        <v>655</v>
      </c>
      <c r="N235" s="1">
        <v>21</v>
      </c>
    </row>
    <row r="236" spans="1:14" x14ac:dyDescent="0.25">
      <c r="A236" s="3" t="s">
        <v>460</v>
      </c>
      <c r="B236" s="1">
        <v>3</v>
      </c>
      <c r="C236" s="1">
        <f t="shared" si="3"/>
        <v>9</v>
      </c>
      <c r="D236" s="2">
        <v>42993</v>
      </c>
      <c r="E236" s="3" t="s">
        <v>461</v>
      </c>
      <c r="F236" s="1" t="s">
        <v>107</v>
      </c>
      <c r="G236" s="1" t="s">
        <v>632</v>
      </c>
      <c r="H236" s="1" t="s">
        <v>636</v>
      </c>
      <c r="I236" s="1" t="s">
        <v>641</v>
      </c>
      <c r="J236" s="1" t="s">
        <v>662</v>
      </c>
      <c r="K236" s="1" t="s">
        <v>650</v>
      </c>
      <c r="L236" s="1" t="s">
        <v>654</v>
      </c>
      <c r="M236" s="1" t="s">
        <v>656</v>
      </c>
      <c r="N236" s="1">
        <v>82</v>
      </c>
    </row>
    <row r="237" spans="1:14" x14ac:dyDescent="0.25">
      <c r="A237" s="3" t="s">
        <v>462</v>
      </c>
      <c r="B237" s="1">
        <v>2</v>
      </c>
      <c r="C237" s="1">
        <f t="shared" si="3"/>
        <v>9</v>
      </c>
      <c r="D237" s="2">
        <v>42994</v>
      </c>
      <c r="E237" s="3" t="s">
        <v>463</v>
      </c>
      <c r="F237" s="1" t="s">
        <v>7</v>
      </c>
      <c r="G237" s="1" t="s">
        <v>632</v>
      </c>
      <c r="H237" s="1" t="s">
        <v>636</v>
      </c>
      <c r="I237" s="1" t="s">
        <v>641</v>
      </c>
      <c r="J237" s="1" t="s">
        <v>657</v>
      </c>
      <c r="K237" s="1" t="s">
        <v>649</v>
      </c>
      <c r="L237" s="1" t="s">
        <v>654</v>
      </c>
      <c r="M237" s="1" t="s">
        <v>655</v>
      </c>
      <c r="N237" s="1">
        <v>9</v>
      </c>
    </row>
    <row r="238" spans="1:14" x14ac:dyDescent="0.25">
      <c r="A238" s="3" t="s">
        <v>464</v>
      </c>
      <c r="B238" s="1">
        <v>2</v>
      </c>
      <c r="C238" s="1">
        <f t="shared" si="3"/>
        <v>9</v>
      </c>
      <c r="D238" s="2">
        <v>42994</v>
      </c>
      <c r="E238" s="3" t="s">
        <v>465</v>
      </c>
      <c r="F238" s="1" t="s">
        <v>7</v>
      </c>
      <c r="G238" s="1" t="s">
        <v>632</v>
      </c>
      <c r="H238" s="1" t="s">
        <v>636</v>
      </c>
      <c r="I238" s="1" t="s">
        <v>641</v>
      </c>
      <c r="J238" s="1" t="s">
        <v>659</v>
      </c>
      <c r="K238" s="1" t="s">
        <v>649</v>
      </c>
      <c r="L238" s="1" t="s">
        <v>654</v>
      </c>
      <c r="M238" s="1" t="s">
        <v>655</v>
      </c>
      <c r="N238" s="1">
        <v>36</v>
      </c>
    </row>
    <row r="239" spans="1:14" x14ac:dyDescent="0.25">
      <c r="A239" s="3" t="s">
        <v>466</v>
      </c>
      <c r="B239" s="1">
        <v>2</v>
      </c>
      <c r="C239" s="1">
        <f t="shared" si="3"/>
        <v>9</v>
      </c>
      <c r="D239" s="2">
        <v>42995</v>
      </c>
      <c r="E239" s="3" t="s">
        <v>467</v>
      </c>
      <c r="F239" s="1" t="s">
        <v>7</v>
      </c>
      <c r="G239" s="1" t="s">
        <v>633</v>
      </c>
      <c r="H239" s="1" t="s">
        <v>636</v>
      </c>
      <c r="I239" s="1" t="s">
        <v>641</v>
      </c>
      <c r="J239" s="1" t="s">
        <v>662</v>
      </c>
      <c r="K239" s="1" t="s">
        <v>649</v>
      </c>
      <c r="L239" s="1" t="s">
        <v>653</v>
      </c>
      <c r="M239" s="1" t="s">
        <v>655</v>
      </c>
      <c r="N239" s="1">
        <v>24</v>
      </c>
    </row>
    <row r="240" spans="1:14" x14ac:dyDescent="0.25">
      <c r="A240" s="3" t="s">
        <v>468</v>
      </c>
      <c r="B240" s="1">
        <v>2</v>
      </c>
      <c r="C240" s="1">
        <f t="shared" si="3"/>
        <v>9</v>
      </c>
      <c r="D240" s="2">
        <v>42998</v>
      </c>
      <c r="E240" s="3" t="s">
        <v>469</v>
      </c>
      <c r="F240" s="1" t="s">
        <v>134</v>
      </c>
      <c r="G240" s="1" t="s">
        <v>632</v>
      </c>
      <c r="H240" s="1" t="s">
        <v>636</v>
      </c>
      <c r="I240" s="1" t="s">
        <v>641</v>
      </c>
      <c r="J240" s="1" t="s">
        <v>662</v>
      </c>
      <c r="K240" s="1" t="s">
        <v>649</v>
      </c>
      <c r="L240" s="1" t="s">
        <v>653</v>
      </c>
      <c r="M240" s="1" t="s">
        <v>655</v>
      </c>
      <c r="N240" s="1">
        <v>16</v>
      </c>
    </row>
    <row r="241" spans="1:14" x14ac:dyDescent="0.25">
      <c r="A241" s="3" t="s">
        <v>470</v>
      </c>
      <c r="B241" s="1">
        <v>2</v>
      </c>
      <c r="C241" s="1">
        <f t="shared" si="3"/>
        <v>9</v>
      </c>
      <c r="D241" s="2">
        <v>42999</v>
      </c>
      <c r="E241" s="3" t="s">
        <v>471</v>
      </c>
      <c r="F241" s="1" t="s">
        <v>7</v>
      </c>
      <c r="G241" s="1" t="s">
        <v>632</v>
      </c>
      <c r="H241" s="1" t="s">
        <v>636</v>
      </c>
      <c r="I241" s="1" t="s">
        <v>641</v>
      </c>
      <c r="J241" s="1" t="s">
        <v>662</v>
      </c>
      <c r="K241" s="1" t="s">
        <v>649</v>
      </c>
      <c r="L241" s="1" t="s">
        <v>654</v>
      </c>
      <c r="M241" s="1" t="s">
        <v>655</v>
      </c>
      <c r="N241" s="1">
        <v>12</v>
      </c>
    </row>
    <row r="242" spans="1:14" x14ac:dyDescent="0.25">
      <c r="A242" s="3" t="s">
        <v>472</v>
      </c>
      <c r="B242" s="1">
        <v>1</v>
      </c>
      <c r="C242" s="1">
        <f t="shared" si="3"/>
        <v>9</v>
      </c>
      <c r="D242" s="2">
        <v>43000</v>
      </c>
      <c r="E242" s="3" t="s">
        <v>473</v>
      </c>
      <c r="F242" s="1" t="s">
        <v>20</v>
      </c>
      <c r="G242" s="1" t="s">
        <v>633</v>
      </c>
      <c r="H242" s="1" t="s">
        <v>636</v>
      </c>
      <c r="I242" s="1" t="s">
        <v>642</v>
      </c>
      <c r="J242" s="1" t="s">
        <v>658</v>
      </c>
      <c r="K242" s="1" t="s">
        <v>649</v>
      </c>
      <c r="L242" s="1" t="s">
        <v>654</v>
      </c>
      <c r="M242" s="1" t="s">
        <v>655</v>
      </c>
      <c r="N242" s="1">
        <v>25</v>
      </c>
    </row>
    <row r="243" spans="1:14" x14ac:dyDescent="0.25">
      <c r="A243" s="3" t="s">
        <v>474</v>
      </c>
      <c r="B243" s="1">
        <v>1</v>
      </c>
      <c r="C243" s="1">
        <f t="shared" si="3"/>
        <v>9</v>
      </c>
      <c r="D243" s="2">
        <v>43000</v>
      </c>
      <c r="E243" s="3" t="s">
        <v>475</v>
      </c>
      <c r="F243" s="1" t="s">
        <v>7</v>
      </c>
      <c r="G243" s="1" t="s">
        <v>632</v>
      </c>
      <c r="H243" s="1" t="s">
        <v>640</v>
      </c>
      <c r="I243" s="1" t="s">
        <v>641</v>
      </c>
      <c r="J243" s="1" t="s">
        <v>662</v>
      </c>
      <c r="K243" s="1" t="s">
        <v>651</v>
      </c>
      <c r="L243" s="1" t="s">
        <v>654</v>
      </c>
      <c r="M243" s="1" t="s">
        <v>656</v>
      </c>
      <c r="N243" s="1">
        <v>13</v>
      </c>
    </row>
    <row r="244" spans="1:14" x14ac:dyDescent="0.25">
      <c r="A244" s="3" t="s">
        <v>476</v>
      </c>
      <c r="B244" s="1">
        <v>2</v>
      </c>
      <c r="C244" s="1">
        <f t="shared" si="3"/>
        <v>9</v>
      </c>
      <c r="D244" s="2">
        <v>43005</v>
      </c>
      <c r="E244" s="3" t="s">
        <v>477</v>
      </c>
      <c r="F244" s="1" t="s">
        <v>7</v>
      </c>
      <c r="G244" s="1" t="s">
        <v>633</v>
      </c>
      <c r="H244" s="1" t="s">
        <v>637</v>
      </c>
      <c r="I244" s="1" t="s">
        <v>642</v>
      </c>
      <c r="J244" s="1" t="s">
        <v>662</v>
      </c>
      <c r="K244" s="1" t="s">
        <v>649</v>
      </c>
      <c r="L244" s="1" t="s">
        <v>653</v>
      </c>
      <c r="M244" s="1" t="s">
        <v>655</v>
      </c>
      <c r="N244" s="1">
        <v>23</v>
      </c>
    </row>
    <row r="245" spans="1:14" x14ac:dyDescent="0.25">
      <c r="A245" s="3" t="s">
        <v>478</v>
      </c>
      <c r="B245" s="1">
        <v>3</v>
      </c>
      <c r="C245" s="1">
        <f t="shared" si="3"/>
        <v>9</v>
      </c>
      <c r="D245" s="2">
        <v>43006</v>
      </c>
      <c r="E245" s="3" t="s">
        <v>463</v>
      </c>
      <c r="F245" s="1" t="s">
        <v>23</v>
      </c>
      <c r="G245" s="1" t="s">
        <v>632</v>
      </c>
      <c r="H245" s="1" t="s">
        <v>636</v>
      </c>
      <c r="I245" s="1" t="s">
        <v>641</v>
      </c>
      <c r="J245" s="1" t="s">
        <v>662</v>
      </c>
      <c r="K245" s="1" t="s">
        <v>650</v>
      </c>
      <c r="L245" s="1" t="s">
        <v>654</v>
      </c>
      <c r="M245" s="1" t="s">
        <v>655</v>
      </c>
      <c r="N245" s="1">
        <v>86</v>
      </c>
    </row>
    <row r="246" spans="1:14" x14ac:dyDescent="0.25">
      <c r="A246" s="3" t="s">
        <v>479</v>
      </c>
      <c r="B246" s="1">
        <v>2</v>
      </c>
      <c r="C246" s="1">
        <f t="shared" si="3"/>
        <v>9</v>
      </c>
      <c r="D246" s="2">
        <v>43006</v>
      </c>
      <c r="E246" s="3" t="s">
        <v>480</v>
      </c>
      <c r="F246" s="1" t="s">
        <v>7</v>
      </c>
      <c r="G246" s="1" t="s">
        <v>632</v>
      </c>
      <c r="H246" s="1" t="s">
        <v>637</v>
      </c>
      <c r="I246" s="1" t="s">
        <v>641</v>
      </c>
      <c r="J246" s="1" t="s">
        <v>662</v>
      </c>
      <c r="K246" s="1" t="s">
        <v>649</v>
      </c>
      <c r="L246" s="1" t="s">
        <v>654</v>
      </c>
      <c r="M246" s="1" t="s">
        <v>655</v>
      </c>
      <c r="N246" s="1">
        <v>36</v>
      </c>
    </row>
    <row r="247" spans="1:14" x14ac:dyDescent="0.25">
      <c r="A247" s="3" t="s">
        <v>481</v>
      </c>
      <c r="B247" s="1">
        <v>1</v>
      </c>
      <c r="C247" s="1">
        <f t="shared" si="3"/>
        <v>9</v>
      </c>
      <c r="D247" s="2">
        <v>43004</v>
      </c>
      <c r="E247" s="3" t="s">
        <v>356</v>
      </c>
      <c r="F247" s="1" t="s">
        <v>20</v>
      </c>
      <c r="G247" s="1" t="s">
        <v>632</v>
      </c>
      <c r="H247" s="1" t="s">
        <v>636</v>
      </c>
      <c r="I247" s="1" t="s">
        <v>641</v>
      </c>
      <c r="J247" s="1" t="s">
        <v>664</v>
      </c>
      <c r="K247" s="1" t="s">
        <v>651</v>
      </c>
      <c r="L247" s="1" t="s">
        <v>654</v>
      </c>
      <c r="M247" s="1" t="s">
        <v>655</v>
      </c>
      <c r="N247" s="1">
        <v>63</v>
      </c>
    </row>
    <row r="248" spans="1:14" x14ac:dyDescent="0.25">
      <c r="A248" s="3" t="s">
        <v>482</v>
      </c>
      <c r="B248" s="1">
        <v>2</v>
      </c>
      <c r="C248" s="1">
        <f t="shared" si="3"/>
        <v>9</v>
      </c>
      <c r="D248" s="2">
        <v>42994</v>
      </c>
      <c r="E248" s="3" t="s">
        <v>483</v>
      </c>
      <c r="F248" s="1" t="s">
        <v>92</v>
      </c>
      <c r="G248" s="1" t="s">
        <v>632</v>
      </c>
      <c r="H248" s="1" t="s">
        <v>636</v>
      </c>
      <c r="I248" s="1" t="s">
        <v>641</v>
      </c>
      <c r="J248" s="1" t="s">
        <v>657</v>
      </c>
      <c r="K248" s="1" t="s">
        <v>649</v>
      </c>
      <c r="L248" s="1" t="s">
        <v>654</v>
      </c>
      <c r="M248" s="1" t="s">
        <v>655</v>
      </c>
      <c r="N248" s="1">
        <v>60</v>
      </c>
    </row>
    <row r="249" spans="1:14" x14ac:dyDescent="0.25">
      <c r="A249" s="3" t="s">
        <v>484</v>
      </c>
      <c r="B249" s="1">
        <v>1</v>
      </c>
      <c r="C249" s="1">
        <f t="shared" si="3"/>
        <v>9</v>
      </c>
      <c r="D249" s="2">
        <v>43007</v>
      </c>
      <c r="E249" s="3" t="s">
        <v>485</v>
      </c>
      <c r="F249" s="1" t="s">
        <v>7</v>
      </c>
      <c r="G249" s="1" t="s">
        <v>632</v>
      </c>
      <c r="H249" s="1" t="s">
        <v>640</v>
      </c>
      <c r="I249" s="1" t="s">
        <v>641</v>
      </c>
      <c r="J249" s="1" t="s">
        <v>658</v>
      </c>
      <c r="K249" s="1" t="s">
        <v>649</v>
      </c>
      <c r="L249" s="1" t="s">
        <v>653</v>
      </c>
      <c r="M249" s="1" t="s">
        <v>655</v>
      </c>
      <c r="N249" s="1">
        <v>17</v>
      </c>
    </row>
    <row r="250" spans="1:14" x14ac:dyDescent="0.25">
      <c r="A250" s="3" t="s">
        <v>486</v>
      </c>
      <c r="B250" s="1">
        <v>1</v>
      </c>
      <c r="C250" s="1">
        <f t="shared" si="3"/>
        <v>10</v>
      </c>
      <c r="D250" s="2">
        <v>43009</v>
      </c>
      <c r="E250" s="3" t="s">
        <v>487</v>
      </c>
      <c r="F250" s="1" t="s">
        <v>7</v>
      </c>
      <c r="G250" s="1" t="s">
        <v>633</v>
      </c>
      <c r="H250" s="1" t="s">
        <v>640</v>
      </c>
      <c r="I250" s="1" t="s">
        <v>641</v>
      </c>
      <c r="J250" s="1" t="s">
        <v>662</v>
      </c>
      <c r="K250" s="1" t="s">
        <v>651</v>
      </c>
      <c r="L250" s="1" t="s">
        <v>653</v>
      </c>
      <c r="M250" s="1" t="s">
        <v>655</v>
      </c>
      <c r="N250" s="1">
        <v>8</v>
      </c>
    </row>
    <row r="251" spans="1:14" x14ac:dyDescent="0.25">
      <c r="A251" s="3" t="s">
        <v>488</v>
      </c>
      <c r="B251" s="1">
        <v>1</v>
      </c>
      <c r="C251" s="1">
        <f t="shared" si="3"/>
        <v>10</v>
      </c>
      <c r="D251" s="2">
        <v>43011</v>
      </c>
      <c r="E251" s="3" t="s">
        <v>489</v>
      </c>
      <c r="F251" s="1" t="s">
        <v>20</v>
      </c>
      <c r="G251" s="1" t="s">
        <v>633</v>
      </c>
      <c r="H251" s="1" t="s">
        <v>636</v>
      </c>
      <c r="I251" s="1" t="s">
        <v>641</v>
      </c>
      <c r="J251" s="1" t="s">
        <v>662</v>
      </c>
      <c r="K251" s="1" t="s">
        <v>651</v>
      </c>
      <c r="L251" s="1" t="s">
        <v>654</v>
      </c>
      <c r="M251" s="1" t="s">
        <v>655</v>
      </c>
      <c r="N251" s="1">
        <v>17</v>
      </c>
    </row>
    <row r="252" spans="1:14" x14ac:dyDescent="0.25">
      <c r="A252" s="3" t="s">
        <v>490</v>
      </c>
      <c r="B252" s="1">
        <v>2</v>
      </c>
      <c r="C252" s="1">
        <f t="shared" si="3"/>
        <v>10</v>
      </c>
      <c r="D252" s="2">
        <v>43011</v>
      </c>
      <c r="E252" s="3" t="s">
        <v>491</v>
      </c>
      <c r="F252" s="1" t="s">
        <v>20</v>
      </c>
      <c r="G252" s="1" t="s">
        <v>632</v>
      </c>
      <c r="H252" s="1" t="s">
        <v>636</v>
      </c>
      <c r="I252" s="1" t="s">
        <v>641</v>
      </c>
      <c r="J252" s="1" t="s">
        <v>662</v>
      </c>
      <c r="K252" s="1" t="s">
        <v>649</v>
      </c>
      <c r="L252" s="1" t="s">
        <v>653</v>
      </c>
      <c r="M252" s="1" t="s">
        <v>655</v>
      </c>
      <c r="N252" s="1">
        <v>22</v>
      </c>
    </row>
    <row r="253" spans="1:14" x14ac:dyDescent="0.25">
      <c r="A253" s="3" t="s">
        <v>492</v>
      </c>
      <c r="B253" s="1">
        <v>1</v>
      </c>
      <c r="C253" s="1">
        <f t="shared" si="3"/>
        <v>10</v>
      </c>
      <c r="D253" s="2">
        <v>43012</v>
      </c>
      <c r="E253" s="3" t="s">
        <v>493</v>
      </c>
      <c r="F253" s="1" t="s">
        <v>357</v>
      </c>
      <c r="G253" s="1" t="s">
        <v>633</v>
      </c>
      <c r="H253" s="1" t="s">
        <v>636</v>
      </c>
      <c r="I253" s="1" t="s">
        <v>645</v>
      </c>
      <c r="J253" s="1" t="s">
        <v>662</v>
      </c>
      <c r="K253" s="1" t="s">
        <v>651</v>
      </c>
      <c r="L253" s="1" t="s">
        <v>654</v>
      </c>
      <c r="M253" s="1" t="s">
        <v>655</v>
      </c>
      <c r="N253" s="1">
        <v>16</v>
      </c>
    </row>
    <row r="254" spans="1:14" x14ac:dyDescent="0.25">
      <c r="A254" s="3" t="s">
        <v>494</v>
      </c>
      <c r="B254" s="1">
        <v>1</v>
      </c>
      <c r="C254" s="1">
        <f t="shared" si="3"/>
        <v>10</v>
      </c>
      <c r="D254" s="2">
        <v>43013</v>
      </c>
      <c r="E254" s="3" t="s">
        <v>223</v>
      </c>
      <c r="F254" s="1" t="s">
        <v>23</v>
      </c>
      <c r="G254" s="1" t="s">
        <v>632</v>
      </c>
      <c r="H254" s="1" t="s">
        <v>636</v>
      </c>
      <c r="I254" s="1" t="s">
        <v>641</v>
      </c>
      <c r="J254" s="1" t="s">
        <v>660</v>
      </c>
      <c r="K254" s="1" t="s">
        <v>649</v>
      </c>
      <c r="L254" s="1" t="s">
        <v>654</v>
      </c>
      <c r="M254" s="1" t="s">
        <v>655</v>
      </c>
      <c r="N254" s="1">
        <v>47</v>
      </c>
    </row>
    <row r="255" spans="1:14" x14ac:dyDescent="0.25">
      <c r="A255" s="3" t="s">
        <v>495</v>
      </c>
      <c r="B255" s="1">
        <v>2</v>
      </c>
      <c r="C255" s="1">
        <f t="shared" si="3"/>
        <v>10</v>
      </c>
      <c r="D255" s="2">
        <v>43013</v>
      </c>
      <c r="E255" s="3" t="s">
        <v>209</v>
      </c>
      <c r="F255" s="1" t="s">
        <v>7</v>
      </c>
      <c r="G255" s="1" t="s">
        <v>633</v>
      </c>
      <c r="H255" s="1" t="s">
        <v>640</v>
      </c>
      <c r="I255" s="1" t="s">
        <v>641</v>
      </c>
      <c r="J255" s="1" t="s">
        <v>662</v>
      </c>
      <c r="K255" s="1" t="s">
        <v>649</v>
      </c>
      <c r="L255" s="1" t="s">
        <v>654</v>
      </c>
      <c r="M255" s="1" t="s">
        <v>655</v>
      </c>
      <c r="N255" s="1">
        <v>17</v>
      </c>
    </row>
    <row r="256" spans="1:14" x14ac:dyDescent="0.25">
      <c r="A256" s="3" t="s">
        <v>496</v>
      </c>
      <c r="B256" s="1">
        <v>2</v>
      </c>
      <c r="C256" s="1">
        <f t="shared" si="3"/>
        <v>10</v>
      </c>
      <c r="D256" s="2">
        <v>43014</v>
      </c>
      <c r="E256" s="3" t="s">
        <v>497</v>
      </c>
      <c r="F256" s="1" t="s">
        <v>498</v>
      </c>
      <c r="G256" s="1" t="s">
        <v>632</v>
      </c>
      <c r="H256" s="1" t="s">
        <v>640</v>
      </c>
      <c r="I256" s="1" t="s">
        <v>641</v>
      </c>
      <c r="J256" s="1" t="s">
        <v>662</v>
      </c>
      <c r="K256" s="1" t="s">
        <v>649</v>
      </c>
      <c r="L256" s="1" t="s">
        <v>654</v>
      </c>
      <c r="M256" s="1" t="s">
        <v>655</v>
      </c>
      <c r="N256" s="1">
        <v>49</v>
      </c>
    </row>
    <row r="257" spans="1:14" x14ac:dyDescent="0.25">
      <c r="A257" s="3" t="s">
        <v>499</v>
      </c>
      <c r="B257" s="1">
        <v>2</v>
      </c>
      <c r="C257" s="1">
        <f t="shared" si="3"/>
        <v>10</v>
      </c>
      <c r="D257" s="2">
        <v>43016</v>
      </c>
      <c r="E257" s="3" t="s">
        <v>500</v>
      </c>
      <c r="F257" s="1" t="s">
        <v>82</v>
      </c>
      <c r="G257" s="1" t="s">
        <v>632</v>
      </c>
      <c r="H257" s="1" t="s">
        <v>636</v>
      </c>
      <c r="I257" s="1" t="s">
        <v>641</v>
      </c>
      <c r="J257" s="1" t="s">
        <v>662</v>
      </c>
      <c r="K257" s="1" t="s">
        <v>649</v>
      </c>
      <c r="L257" s="1" t="s">
        <v>654</v>
      </c>
      <c r="M257" s="1" t="s">
        <v>655</v>
      </c>
      <c r="N257" s="1">
        <v>38</v>
      </c>
    </row>
    <row r="258" spans="1:14" x14ac:dyDescent="0.25">
      <c r="A258" s="3" t="s">
        <v>501</v>
      </c>
      <c r="B258" s="1">
        <v>1</v>
      </c>
      <c r="C258" s="1">
        <f t="shared" ref="C258:C321" si="4">MONTH(D258)</f>
        <v>10</v>
      </c>
      <c r="D258" s="2">
        <v>43014</v>
      </c>
      <c r="E258" s="3" t="s">
        <v>502</v>
      </c>
      <c r="F258" s="1" t="s">
        <v>42</v>
      </c>
      <c r="G258" s="1" t="s">
        <v>632</v>
      </c>
      <c r="H258" s="1" t="s">
        <v>636</v>
      </c>
      <c r="I258" s="1" t="s">
        <v>641</v>
      </c>
      <c r="J258" s="1" t="s">
        <v>662</v>
      </c>
      <c r="K258" s="1" t="s">
        <v>649</v>
      </c>
      <c r="L258" s="1" t="s">
        <v>654</v>
      </c>
      <c r="M258" s="1" t="s">
        <v>656</v>
      </c>
      <c r="N258" s="1">
        <v>87</v>
      </c>
    </row>
    <row r="259" spans="1:14" x14ac:dyDescent="0.25">
      <c r="A259" s="3" t="s">
        <v>503</v>
      </c>
      <c r="B259" s="1">
        <v>4</v>
      </c>
      <c r="C259" s="1">
        <f t="shared" si="4"/>
        <v>10</v>
      </c>
      <c r="D259" s="2">
        <v>43015</v>
      </c>
      <c r="E259" s="3" t="s">
        <v>504</v>
      </c>
      <c r="F259" s="1" t="s">
        <v>505</v>
      </c>
      <c r="G259" s="1" t="s">
        <v>633</v>
      </c>
      <c r="H259" s="1" t="s">
        <v>637</v>
      </c>
      <c r="I259" s="1" t="s">
        <v>641</v>
      </c>
      <c r="J259" s="1" t="s">
        <v>662</v>
      </c>
      <c r="K259" s="1" t="s">
        <v>649</v>
      </c>
      <c r="L259" s="1" t="s">
        <v>654</v>
      </c>
      <c r="M259" s="1" t="s">
        <v>655</v>
      </c>
      <c r="N259" s="1">
        <v>31</v>
      </c>
    </row>
    <row r="260" spans="1:14" x14ac:dyDescent="0.25">
      <c r="A260" s="3" t="s">
        <v>506</v>
      </c>
      <c r="B260" s="1">
        <v>2</v>
      </c>
      <c r="C260" s="1">
        <f t="shared" si="4"/>
        <v>10</v>
      </c>
      <c r="D260" s="2">
        <v>43017</v>
      </c>
      <c r="E260" s="3" t="s">
        <v>313</v>
      </c>
      <c r="F260" s="1" t="s">
        <v>7</v>
      </c>
      <c r="G260" s="1" t="s">
        <v>632</v>
      </c>
      <c r="H260" s="1" t="s">
        <v>636</v>
      </c>
      <c r="I260" s="1" t="s">
        <v>641</v>
      </c>
      <c r="J260" s="1" t="s">
        <v>660</v>
      </c>
      <c r="K260" s="1" t="s">
        <v>649</v>
      </c>
      <c r="L260" s="1" t="s">
        <v>652</v>
      </c>
      <c r="M260" s="1" t="s">
        <v>655</v>
      </c>
      <c r="N260" s="1">
        <v>42</v>
      </c>
    </row>
    <row r="261" spans="1:14" x14ac:dyDescent="0.25">
      <c r="A261" s="3" t="s">
        <v>507</v>
      </c>
      <c r="B261" s="1">
        <v>3</v>
      </c>
      <c r="C261" s="1">
        <f t="shared" si="4"/>
        <v>10</v>
      </c>
      <c r="D261" s="2">
        <v>43017</v>
      </c>
      <c r="E261" s="3" t="s">
        <v>84</v>
      </c>
      <c r="F261" s="1" t="s">
        <v>107</v>
      </c>
      <c r="G261" s="1" t="s">
        <v>632</v>
      </c>
      <c r="H261" s="1" t="s">
        <v>640</v>
      </c>
      <c r="I261" s="1" t="s">
        <v>641</v>
      </c>
      <c r="J261" s="1" t="s">
        <v>667</v>
      </c>
      <c r="K261" s="1" t="s">
        <v>649</v>
      </c>
      <c r="L261" s="1" t="s">
        <v>654</v>
      </c>
      <c r="M261" s="1" t="s">
        <v>656</v>
      </c>
      <c r="N261" s="1">
        <v>32</v>
      </c>
    </row>
    <row r="262" spans="1:14" x14ac:dyDescent="0.25">
      <c r="A262" s="3" t="s">
        <v>508</v>
      </c>
      <c r="B262" s="1">
        <v>2</v>
      </c>
      <c r="C262" s="1">
        <f t="shared" si="4"/>
        <v>10</v>
      </c>
      <c r="D262" s="2">
        <v>43018</v>
      </c>
      <c r="E262" s="3" t="s">
        <v>509</v>
      </c>
      <c r="F262" s="1" t="s">
        <v>7</v>
      </c>
      <c r="G262" s="1" t="s">
        <v>632</v>
      </c>
      <c r="H262" s="1" t="s">
        <v>640</v>
      </c>
      <c r="I262" s="1" t="s">
        <v>641</v>
      </c>
      <c r="J262" s="1" t="s">
        <v>657</v>
      </c>
      <c r="K262" s="1" t="s">
        <v>649</v>
      </c>
      <c r="L262" s="1" t="s">
        <v>653</v>
      </c>
      <c r="M262" s="1" t="s">
        <v>655</v>
      </c>
      <c r="N262" s="1">
        <v>41</v>
      </c>
    </row>
    <row r="263" spans="1:14" x14ac:dyDescent="0.25">
      <c r="A263" s="3" t="s">
        <v>510</v>
      </c>
      <c r="B263" s="1">
        <v>2</v>
      </c>
      <c r="C263" s="1">
        <f t="shared" si="4"/>
        <v>10</v>
      </c>
      <c r="D263" s="2">
        <v>43018</v>
      </c>
      <c r="E263" s="3" t="s">
        <v>511</v>
      </c>
      <c r="F263" s="1" t="s">
        <v>82</v>
      </c>
      <c r="G263" s="1" t="s">
        <v>632</v>
      </c>
      <c r="H263" s="1" t="s">
        <v>640</v>
      </c>
      <c r="I263" s="1" t="s">
        <v>641</v>
      </c>
      <c r="J263" s="1" t="s">
        <v>662</v>
      </c>
      <c r="K263" s="1" t="s">
        <v>649</v>
      </c>
      <c r="L263" s="1" t="s">
        <v>654</v>
      </c>
      <c r="M263" s="1" t="s">
        <v>656</v>
      </c>
      <c r="N263" s="1">
        <v>25</v>
      </c>
    </row>
    <row r="264" spans="1:14" x14ac:dyDescent="0.25">
      <c r="A264" s="3" t="s">
        <v>512</v>
      </c>
      <c r="B264" s="1">
        <v>2</v>
      </c>
      <c r="C264" s="1">
        <f t="shared" si="4"/>
        <v>10</v>
      </c>
      <c r="D264" s="2">
        <v>43019</v>
      </c>
      <c r="E264" s="3" t="s">
        <v>513</v>
      </c>
      <c r="F264" s="1" t="s">
        <v>514</v>
      </c>
      <c r="G264" s="1" t="s">
        <v>633</v>
      </c>
      <c r="H264" s="1" t="s">
        <v>637</v>
      </c>
      <c r="I264" s="1" t="s">
        <v>641</v>
      </c>
      <c r="J264" s="1" t="s">
        <v>662</v>
      </c>
      <c r="K264" s="1" t="s">
        <v>649</v>
      </c>
      <c r="L264" s="1" t="s">
        <v>654</v>
      </c>
      <c r="M264" s="1" t="s">
        <v>656</v>
      </c>
      <c r="N264" s="1">
        <v>64</v>
      </c>
    </row>
    <row r="265" spans="1:14" x14ac:dyDescent="0.25">
      <c r="A265" s="3" t="s">
        <v>515</v>
      </c>
      <c r="B265" s="1">
        <v>1</v>
      </c>
      <c r="C265" s="1">
        <f t="shared" si="4"/>
        <v>10</v>
      </c>
      <c r="D265" s="2">
        <v>43019</v>
      </c>
      <c r="E265" s="3" t="s">
        <v>193</v>
      </c>
      <c r="F265" s="1" t="s">
        <v>7</v>
      </c>
      <c r="G265" s="1" t="s">
        <v>634</v>
      </c>
      <c r="H265" s="1" t="s">
        <v>636</v>
      </c>
      <c r="I265" s="1" t="s">
        <v>641</v>
      </c>
      <c r="J265" s="1" t="s">
        <v>665</v>
      </c>
      <c r="K265" s="1" t="s">
        <v>651</v>
      </c>
      <c r="L265" s="1" t="s">
        <v>654</v>
      </c>
      <c r="M265" s="1" t="s">
        <v>655</v>
      </c>
      <c r="N265" s="1">
        <v>56</v>
      </c>
    </row>
    <row r="266" spans="1:14" x14ac:dyDescent="0.25">
      <c r="A266" s="3" t="s">
        <v>516</v>
      </c>
      <c r="B266" s="1">
        <v>1</v>
      </c>
      <c r="C266" s="1">
        <f t="shared" si="4"/>
        <v>10</v>
      </c>
      <c r="D266" s="2">
        <v>43020</v>
      </c>
      <c r="E266" s="3" t="s">
        <v>517</v>
      </c>
      <c r="F266" s="1" t="s">
        <v>498</v>
      </c>
      <c r="G266" s="1" t="s">
        <v>634</v>
      </c>
      <c r="H266" s="1" t="s">
        <v>640</v>
      </c>
      <c r="I266" s="1" t="s">
        <v>641</v>
      </c>
      <c r="J266" s="1" t="s">
        <v>662</v>
      </c>
      <c r="K266" s="1" t="s">
        <v>649</v>
      </c>
      <c r="L266" s="1" t="s">
        <v>654</v>
      </c>
      <c r="M266" s="1" t="s">
        <v>655</v>
      </c>
      <c r="N266" s="1">
        <v>32</v>
      </c>
    </row>
    <row r="267" spans="1:14" x14ac:dyDescent="0.25">
      <c r="A267" s="3" t="s">
        <v>518</v>
      </c>
      <c r="B267" s="1">
        <v>2</v>
      </c>
      <c r="C267" s="1">
        <f t="shared" si="4"/>
        <v>10</v>
      </c>
      <c r="D267" s="2">
        <v>43022</v>
      </c>
      <c r="E267" s="3" t="s">
        <v>519</v>
      </c>
      <c r="F267" s="1" t="s">
        <v>7</v>
      </c>
      <c r="G267" s="1" t="s">
        <v>634</v>
      </c>
      <c r="H267" s="1" t="s">
        <v>637</v>
      </c>
      <c r="I267" s="1" t="s">
        <v>641</v>
      </c>
      <c r="J267" s="1" t="s">
        <v>662</v>
      </c>
      <c r="K267" s="1" t="s">
        <v>649</v>
      </c>
      <c r="L267" s="1" t="s">
        <v>654</v>
      </c>
      <c r="M267" s="1" t="s">
        <v>655</v>
      </c>
      <c r="N267" s="1">
        <v>27</v>
      </c>
    </row>
    <row r="268" spans="1:14" x14ac:dyDescent="0.25">
      <c r="A268" s="3" t="s">
        <v>520</v>
      </c>
      <c r="B268" s="1">
        <v>2</v>
      </c>
      <c r="C268" s="1">
        <f t="shared" si="4"/>
        <v>10</v>
      </c>
      <c r="D268" s="2">
        <v>43023</v>
      </c>
      <c r="E268" s="3" t="s">
        <v>459</v>
      </c>
      <c r="F268" s="1" t="s">
        <v>23</v>
      </c>
      <c r="G268" s="1" t="s">
        <v>634</v>
      </c>
      <c r="H268" s="1" t="s">
        <v>637</v>
      </c>
      <c r="I268" s="1" t="s">
        <v>641</v>
      </c>
      <c r="J268" s="1" t="s">
        <v>662</v>
      </c>
      <c r="K268" s="1" t="s">
        <v>649</v>
      </c>
      <c r="L268" s="1" t="s">
        <v>654</v>
      </c>
      <c r="M268" s="1" t="s">
        <v>656</v>
      </c>
      <c r="N268" s="1">
        <v>62</v>
      </c>
    </row>
    <row r="269" spans="1:14" x14ac:dyDescent="0.25">
      <c r="A269" s="3" t="s">
        <v>521</v>
      </c>
      <c r="B269" s="1">
        <v>2</v>
      </c>
      <c r="C269" s="1">
        <f t="shared" si="4"/>
        <v>10</v>
      </c>
      <c r="D269" s="2">
        <v>43024</v>
      </c>
      <c r="E269" s="3" t="s">
        <v>522</v>
      </c>
      <c r="F269" s="1" t="s">
        <v>107</v>
      </c>
      <c r="G269" s="1" t="s">
        <v>634</v>
      </c>
      <c r="H269" s="1" t="s">
        <v>636</v>
      </c>
      <c r="I269" s="1" t="s">
        <v>641</v>
      </c>
      <c r="J269" s="1" t="s">
        <v>662</v>
      </c>
      <c r="K269" s="1" t="s">
        <v>649</v>
      </c>
      <c r="L269" s="1" t="s">
        <v>654</v>
      </c>
      <c r="M269" s="1" t="s">
        <v>656</v>
      </c>
      <c r="N269" s="1">
        <v>43</v>
      </c>
    </row>
    <row r="270" spans="1:14" x14ac:dyDescent="0.25">
      <c r="A270" s="3" t="s">
        <v>523</v>
      </c>
      <c r="B270" s="1">
        <v>1</v>
      </c>
      <c r="C270" s="1">
        <f t="shared" si="4"/>
        <v>10</v>
      </c>
      <c r="D270" s="2">
        <v>43025</v>
      </c>
      <c r="E270" s="3" t="s">
        <v>524</v>
      </c>
      <c r="F270" s="1" t="s">
        <v>7</v>
      </c>
      <c r="G270" s="1" t="s">
        <v>634</v>
      </c>
      <c r="H270" s="1" t="s">
        <v>636</v>
      </c>
      <c r="I270" s="1" t="s">
        <v>641</v>
      </c>
      <c r="J270" s="1" t="s">
        <v>662</v>
      </c>
      <c r="K270" s="1" t="s">
        <v>651</v>
      </c>
      <c r="L270" s="1" t="s">
        <v>654</v>
      </c>
      <c r="M270" s="1" t="s">
        <v>655</v>
      </c>
      <c r="N270" s="1">
        <v>87</v>
      </c>
    </row>
    <row r="271" spans="1:14" x14ac:dyDescent="0.25">
      <c r="A271" s="3" t="s">
        <v>525</v>
      </c>
      <c r="B271" s="1">
        <v>1</v>
      </c>
      <c r="C271" s="1">
        <f t="shared" si="4"/>
        <v>10</v>
      </c>
      <c r="D271" s="2">
        <v>43026</v>
      </c>
      <c r="E271" s="3" t="s">
        <v>526</v>
      </c>
      <c r="F271" s="1" t="s">
        <v>7</v>
      </c>
      <c r="G271" s="1" t="s">
        <v>634</v>
      </c>
      <c r="H271" s="1" t="s">
        <v>636</v>
      </c>
      <c r="I271" s="1" t="s">
        <v>641</v>
      </c>
      <c r="J271" s="1" t="s">
        <v>662</v>
      </c>
      <c r="K271" s="1" t="s">
        <v>651</v>
      </c>
      <c r="L271" s="1" t="s">
        <v>654</v>
      </c>
      <c r="M271" s="1" t="s">
        <v>655</v>
      </c>
      <c r="N271" s="1">
        <v>59</v>
      </c>
    </row>
    <row r="272" spans="1:14" x14ac:dyDescent="0.25">
      <c r="A272" s="3" t="s">
        <v>527</v>
      </c>
      <c r="B272" s="1">
        <v>1</v>
      </c>
      <c r="C272" s="1">
        <f t="shared" si="4"/>
        <v>10</v>
      </c>
      <c r="D272" s="2">
        <v>43027</v>
      </c>
      <c r="E272" s="3" t="s">
        <v>177</v>
      </c>
      <c r="F272" s="1" t="s">
        <v>47</v>
      </c>
      <c r="G272" s="1" t="s">
        <v>634</v>
      </c>
      <c r="H272" s="1" t="s">
        <v>636</v>
      </c>
      <c r="I272" s="1" t="s">
        <v>641</v>
      </c>
      <c r="J272" s="1" t="s">
        <v>662</v>
      </c>
      <c r="K272" s="1" t="s">
        <v>649</v>
      </c>
      <c r="L272" s="1" t="s">
        <v>654</v>
      </c>
      <c r="M272" s="1" t="s">
        <v>656</v>
      </c>
      <c r="N272" s="1">
        <v>33</v>
      </c>
    </row>
    <row r="273" spans="1:14" x14ac:dyDescent="0.25">
      <c r="A273" s="3" t="s">
        <v>528</v>
      </c>
      <c r="B273" s="1">
        <v>2</v>
      </c>
      <c r="C273" s="1">
        <f t="shared" si="4"/>
        <v>10</v>
      </c>
      <c r="D273" s="2">
        <v>43022</v>
      </c>
      <c r="E273" s="3" t="s">
        <v>193</v>
      </c>
      <c r="F273" s="1" t="s">
        <v>7</v>
      </c>
      <c r="G273" s="1" t="s">
        <v>634</v>
      </c>
      <c r="H273" s="1" t="s">
        <v>636</v>
      </c>
      <c r="I273" s="1" t="s">
        <v>641</v>
      </c>
      <c r="J273" s="1" t="s">
        <v>662</v>
      </c>
      <c r="K273" s="1" t="s">
        <v>650</v>
      </c>
      <c r="L273" s="1" t="s">
        <v>654</v>
      </c>
      <c r="M273" s="1" t="s">
        <v>655</v>
      </c>
      <c r="N273" s="1">
        <v>29</v>
      </c>
    </row>
    <row r="274" spans="1:14" x14ac:dyDescent="0.25">
      <c r="A274" s="3" t="s">
        <v>529</v>
      </c>
      <c r="B274" s="1">
        <v>2</v>
      </c>
      <c r="C274" s="1">
        <f t="shared" si="4"/>
        <v>10</v>
      </c>
      <c r="D274" s="2">
        <v>43029</v>
      </c>
      <c r="E274" s="3" t="s">
        <v>530</v>
      </c>
      <c r="F274" s="1" t="s">
        <v>20</v>
      </c>
      <c r="G274" s="1" t="s">
        <v>634</v>
      </c>
      <c r="H274" s="1" t="s">
        <v>637</v>
      </c>
      <c r="I274" s="1" t="s">
        <v>641</v>
      </c>
      <c r="J274" s="1" t="s">
        <v>661</v>
      </c>
      <c r="K274" s="1" t="s">
        <v>650</v>
      </c>
      <c r="L274" s="1" t="s">
        <v>654</v>
      </c>
      <c r="M274" s="1" t="s">
        <v>655</v>
      </c>
      <c r="N274" s="1">
        <v>27</v>
      </c>
    </row>
    <row r="275" spans="1:14" x14ac:dyDescent="0.25">
      <c r="A275" s="3" t="s">
        <v>531</v>
      </c>
      <c r="B275" s="1">
        <v>4</v>
      </c>
      <c r="C275" s="1">
        <f t="shared" si="4"/>
        <v>10</v>
      </c>
      <c r="D275" s="2">
        <v>43030</v>
      </c>
      <c r="E275" s="3" t="s">
        <v>532</v>
      </c>
      <c r="F275" s="1" t="s">
        <v>7</v>
      </c>
      <c r="G275" s="1" t="s">
        <v>634</v>
      </c>
      <c r="H275" s="1" t="s">
        <v>636</v>
      </c>
      <c r="I275" s="1" t="s">
        <v>641</v>
      </c>
      <c r="J275" s="1" t="s">
        <v>662</v>
      </c>
      <c r="K275" s="1" t="s">
        <v>650</v>
      </c>
      <c r="L275" s="1" t="s">
        <v>654</v>
      </c>
      <c r="M275" s="1" t="s">
        <v>656</v>
      </c>
      <c r="N275" s="1">
        <v>56</v>
      </c>
    </row>
    <row r="276" spans="1:14" x14ac:dyDescent="0.25">
      <c r="A276" s="3" t="s">
        <v>533</v>
      </c>
      <c r="B276" s="1">
        <v>2</v>
      </c>
      <c r="C276" s="1">
        <f t="shared" si="4"/>
        <v>10</v>
      </c>
      <c r="D276" s="2">
        <v>43033</v>
      </c>
      <c r="E276" s="3" t="s">
        <v>109</v>
      </c>
      <c r="F276" s="1" t="s">
        <v>82</v>
      </c>
      <c r="G276" s="1" t="s">
        <v>634</v>
      </c>
      <c r="H276" s="1" t="s">
        <v>636</v>
      </c>
      <c r="I276" s="1" t="s">
        <v>641</v>
      </c>
      <c r="J276" s="1" t="s">
        <v>662</v>
      </c>
      <c r="K276" s="1" t="s">
        <v>649</v>
      </c>
      <c r="L276" s="1" t="s">
        <v>654</v>
      </c>
      <c r="M276" s="1" t="s">
        <v>656</v>
      </c>
      <c r="N276" s="1">
        <v>24</v>
      </c>
    </row>
    <row r="277" spans="1:14" x14ac:dyDescent="0.25">
      <c r="A277" s="3" t="s">
        <v>534</v>
      </c>
      <c r="B277" s="1">
        <v>1</v>
      </c>
      <c r="C277" s="1">
        <f t="shared" si="4"/>
        <v>10</v>
      </c>
      <c r="D277" s="2">
        <v>43035</v>
      </c>
      <c r="E277" s="3" t="s">
        <v>279</v>
      </c>
      <c r="F277" s="1" t="s">
        <v>23</v>
      </c>
      <c r="G277" s="1" t="s">
        <v>634</v>
      </c>
      <c r="H277" s="1" t="s">
        <v>636</v>
      </c>
      <c r="I277" s="1" t="s">
        <v>641</v>
      </c>
      <c r="J277" s="1" t="s">
        <v>665</v>
      </c>
      <c r="K277" s="1" t="s">
        <v>651</v>
      </c>
      <c r="L277" s="1" t="s">
        <v>653</v>
      </c>
      <c r="M277" s="1" t="s">
        <v>656</v>
      </c>
      <c r="N277" s="1">
        <v>15</v>
      </c>
    </row>
    <row r="278" spans="1:14" x14ac:dyDescent="0.25">
      <c r="A278" s="3" t="s">
        <v>535</v>
      </c>
      <c r="B278" s="1">
        <v>2</v>
      </c>
      <c r="C278" s="1">
        <f t="shared" si="4"/>
        <v>10</v>
      </c>
      <c r="D278" s="2">
        <v>43036</v>
      </c>
      <c r="E278" s="3" t="s">
        <v>536</v>
      </c>
      <c r="F278" s="1" t="s">
        <v>537</v>
      </c>
      <c r="G278" s="1" t="s">
        <v>634</v>
      </c>
      <c r="H278" s="1" t="s">
        <v>636</v>
      </c>
      <c r="I278" s="1" t="s">
        <v>641</v>
      </c>
      <c r="J278" s="1" t="s">
        <v>662</v>
      </c>
      <c r="K278" s="1" t="s">
        <v>650</v>
      </c>
      <c r="L278" s="1" t="s">
        <v>654</v>
      </c>
      <c r="M278" s="1" t="s">
        <v>656</v>
      </c>
      <c r="N278" s="1">
        <v>30</v>
      </c>
    </row>
    <row r="279" spans="1:14" x14ac:dyDescent="0.25">
      <c r="A279" s="3" t="s">
        <v>538</v>
      </c>
      <c r="B279" s="1">
        <v>2</v>
      </c>
      <c r="C279" s="1">
        <f t="shared" si="4"/>
        <v>10</v>
      </c>
      <c r="D279" s="2">
        <v>43037</v>
      </c>
      <c r="E279" s="3" t="s">
        <v>500</v>
      </c>
      <c r="F279" s="1" t="s">
        <v>7</v>
      </c>
      <c r="G279" s="1" t="s">
        <v>634</v>
      </c>
      <c r="H279" s="1" t="s">
        <v>636</v>
      </c>
      <c r="I279" s="1" t="s">
        <v>641</v>
      </c>
      <c r="J279" s="1" t="s">
        <v>662</v>
      </c>
      <c r="K279" s="1" t="s">
        <v>649</v>
      </c>
      <c r="L279" s="1" t="s">
        <v>654</v>
      </c>
      <c r="M279" s="1" t="s">
        <v>656</v>
      </c>
      <c r="N279" s="1">
        <v>41</v>
      </c>
    </row>
    <row r="280" spans="1:14" x14ac:dyDescent="0.25">
      <c r="A280" s="3" t="s">
        <v>539</v>
      </c>
      <c r="B280" s="1">
        <v>2</v>
      </c>
      <c r="C280" s="1">
        <f t="shared" si="4"/>
        <v>10</v>
      </c>
      <c r="D280" s="2">
        <v>43039</v>
      </c>
      <c r="E280" s="3" t="s">
        <v>540</v>
      </c>
      <c r="F280" s="1" t="s">
        <v>7</v>
      </c>
      <c r="G280" s="1" t="s">
        <v>634</v>
      </c>
      <c r="H280" s="1" t="s">
        <v>636</v>
      </c>
      <c r="I280" s="1" t="s">
        <v>641</v>
      </c>
      <c r="J280" s="1" t="s">
        <v>662</v>
      </c>
      <c r="K280" s="1" t="s">
        <v>649</v>
      </c>
      <c r="L280" s="1" t="s">
        <v>654</v>
      </c>
      <c r="M280" s="1" t="s">
        <v>655</v>
      </c>
      <c r="N280" s="1">
        <v>33</v>
      </c>
    </row>
    <row r="281" spans="1:14" x14ac:dyDescent="0.25">
      <c r="A281" s="3" t="s">
        <v>541</v>
      </c>
      <c r="B281" s="1">
        <v>1</v>
      </c>
      <c r="C281" s="1">
        <f t="shared" si="4"/>
        <v>10</v>
      </c>
      <c r="D281" s="2">
        <v>43039</v>
      </c>
      <c r="E281" s="3" t="s">
        <v>219</v>
      </c>
      <c r="F281" s="1" t="s">
        <v>7</v>
      </c>
      <c r="G281" s="1" t="s">
        <v>634</v>
      </c>
      <c r="H281" s="1" t="s">
        <v>637</v>
      </c>
      <c r="I281" s="1" t="s">
        <v>641</v>
      </c>
      <c r="J281" s="1" t="s">
        <v>662</v>
      </c>
      <c r="K281" s="1" t="s">
        <v>651</v>
      </c>
      <c r="L281" s="1" t="s">
        <v>654</v>
      </c>
      <c r="M281" s="1" t="s">
        <v>655</v>
      </c>
      <c r="N281" s="1">
        <v>25</v>
      </c>
    </row>
    <row r="282" spans="1:14" x14ac:dyDescent="0.25">
      <c r="A282" s="3" t="s">
        <v>542</v>
      </c>
      <c r="B282" s="1">
        <v>2</v>
      </c>
      <c r="C282" s="1">
        <f t="shared" si="4"/>
        <v>10</v>
      </c>
      <c r="D282" s="2">
        <v>43039</v>
      </c>
      <c r="E282" s="3" t="s">
        <v>543</v>
      </c>
      <c r="F282" s="1" t="s">
        <v>7</v>
      </c>
      <c r="G282" s="1" t="s">
        <v>634</v>
      </c>
      <c r="H282" s="1" t="s">
        <v>637</v>
      </c>
      <c r="I282" s="1" t="s">
        <v>641</v>
      </c>
      <c r="J282" s="1" t="s">
        <v>662</v>
      </c>
      <c r="K282" s="1" t="s">
        <v>649</v>
      </c>
      <c r="L282" s="1" t="s">
        <v>654</v>
      </c>
      <c r="M282" s="1" t="s">
        <v>655</v>
      </c>
      <c r="N282" s="1">
        <v>34</v>
      </c>
    </row>
    <row r="283" spans="1:14" x14ac:dyDescent="0.25">
      <c r="A283" s="3" t="s">
        <v>544</v>
      </c>
      <c r="B283" s="1">
        <v>3</v>
      </c>
      <c r="C283" s="1">
        <f t="shared" si="4"/>
        <v>11</v>
      </c>
      <c r="D283" s="2">
        <v>43040</v>
      </c>
      <c r="E283" s="3" t="s">
        <v>545</v>
      </c>
      <c r="F283" s="1" t="s">
        <v>104</v>
      </c>
      <c r="G283" s="1" t="s">
        <v>634</v>
      </c>
      <c r="H283" s="1" t="s">
        <v>636</v>
      </c>
      <c r="I283" s="1" t="s">
        <v>641</v>
      </c>
      <c r="J283" s="1" t="s">
        <v>662</v>
      </c>
      <c r="K283" s="1" t="s">
        <v>649</v>
      </c>
      <c r="L283" s="1" t="s">
        <v>654</v>
      </c>
      <c r="M283" s="1" t="s">
        <v>655</v>
      </c>
      <c r="N283" s="1">
        <v>28</v>
      </c>
    </row>
    <row r="284" spans="1:14" x14ac:dyDescent="0.25">
      <c r="A284" s="3" t="s">
        <v>546</v>
      </c>
      <c r="B284" s="1">
        <v>1</v>
      </c>
      <c r="C284" s="1">
        <f t="shared" si="4"/>
        <v>11</v>
      </c>
      <c r="D284" s="2">
        <v>43043</v>
      </c>
      <c r="E284" s="3" t="s">
        <v>547</v>
      </c>
      <c r="F284" s="1" t="s">
        <v>7</v>
      </c>
      <c r="G284" s="1" t="s">
        <v>634</v>
      </c>
      <c r="H284" s="1" t="s">
        <v>637</v>
      </c>
      <c r="I284" s="1" t="s">
        <v>641</v>
      </c>
      <c r="J284" s="1" t="s">
        <v>662</v>
      </c>
      <c r="K284" s="1" t="s">
        <v>651</v>
      </c>
      <c r="L284" s="1" t="s">
        <v>654</v>
      </c>
      <c r="M284" s="1" t="s">
        <v>655</v>
      </c>
      <c r="N284" s="1">
        <v>42</v>
      </c>
    </row>
    <row r="285" spans="1:14" x14ac:dyDescent="0.25">
      <c r="A285" s="3" t="s">
        <v>548</v>
      </c>
      <c r="B285" s="1">
        <v>3</v>
      </c>
      <c r="C285" s="1">
        <f t="shared" si="4"/>
        <v>11</v>
      </c>
      <c r="D285" s="2">
        <v>43044</v>
      </c>
      <c r="E285" s="3" t="s">
        <v>374</v>
      </c>
      <c r="F285" s="1" t="s">
        <v>82</v>
      </c>
      <c r="G285" s="1" t="s">
        <v>634</v>
      </c>
      <c r="H285" s="1" t="s">
        <v>636</v>
      </c>
      <c r="I285" s="1" t="s">
        <v>641</v>
      </c>
      <c r="J285" s="1" t="s">
        <v>665</v>
      </c>
      <c r="K285" s="1" t="s">
        <v>650</v>
      </c>
      <c r="L285" s="1" t="s">
        <v>654</v>
      </c>
      <c r="M285" s="1" t="s">
        <v>655</v>
      </c>
      <c r="N285" s="1">
        <v>5</v>
      </c>
    </row>
    <row r="286" spans="1:14" x14ac:dyDescent="0.25">
      <c r="A286" s="3" t="s">
        <v>549</v>
      </c>
      <c r="B286" s="1">
        <v>2</v>
      </c>
      <c r="C286" s="1">
        <f t="shared" si="4"/>
        <v>11</v>
      </c>
      <c r="D286" s="2">
        <v>43044</v>
      </c>
      <c r="E286" s="3" t="s">
        <v>550</v>
      </c>
      <c r="F286" s="1" t="s">
        <v>7</v>
      </c>
      <c r="G286" s="1" t="s">
        <v>633</v>
      </c>
      <c r="H286" s="1" t="s">
        <v>637</v>
      </c>
      <c r="I286" s="1" t="s">
        <v>641</v>
      </c>
      <c r="J286" s="1" t="s">
        <v>662</v>
      </c>
      <c r="K286" s="1" t="s">
        <v>649</v>
      </c>
      <c r="L286" s="1" t="s">
        <v>654</v>
      </c>
      <c r="M286" s="1" t="s">
        <v>656</v>
      </c>
      <c r="N286" s="1">
        <v>23</v>
      </c>
    </row>
    <row r="287" spans="1:14" x14ac:dyDescent="0.25">
      <c r="A287" s="3" t="s">
        <v>551</v>
      </c>
      <c r="B287" s="1">
        <v>1</v>
      </c>
      <c r="C287" s="1">
        <f t="shared" si="4"/>
        <v>11</v>
      </c>
      <c r="D287" s="2">
        <v>43045</v>
      </c>
      <c r="E287" s="3" t="s">
        <v>17</v>
      </c>
      <c r="F287" s="1" t="s">
        <v>7</v>
      </c>
      <c r="G287" s="1" t="s">
        <v>634</v>
      </c>
      <c r="H287" s="1" t="s">
        <v>636</v>
      </c>
      <c r="I287" s="1" t="s">
        <v>641</v>
      </c>
      <c r="J287" s="1" t="s">
        <v>662</v>
      </c>
      <c r="K287" s="1" t="s">
        <v>651</v>
      </c>
      <c r="L287" s="1" t="s">
        <v>654</v>
      </c>
      <c r="M287" s="1" t="s">
        <v>656</v>
      </c>
      <c r="N287" s="1">
        <v>30</v>
      </c>
    </row>
    <row r="288" spans="1:14" x14ac:dyDescent="0.25">
      <c r="A288" s="3" t="s">
        <v>552</v>
      </c>
      <c r="B288" s="1">
        <v>2</v>
      </c>
      <c r="C288" s="1">
        <f t="shared" si="4"/>
        <v>11</v>
      </c>
      <c r="D288" s="2">
        <v>43045</v>
      </c>
      <c r="E288" s="3" t="s">
        <v>553</v>
      </c>
      <c r="F288" s="1" t="s">
        <v>7</v>
      </c>
      <c r="G288" s="1" t="s">
        <v>634</v>
      </c>
      <c r="H288" s="1" t="s">
        <v>637</v>
      </c>
      <c r="I288" s="1" t="s">
        <v>641</v>
      </c>
      <c r="J288" s="1" t="s">
        <v>662</v>
      </c>
      <c r="K288" s="1" t="s">
        <v>649</v>
      </c>
      <c r="L288" s="1" t="s">
        <v>653</v>
      </c>
      <c r="M288" s="1" t="s">
        <v>655</v>
      </c>
      <c r="N288" s="1">
        <v>19</v>
      </c>
    </row>
    <row r="289" spans="1:14" x14ac:dyDescent="0.25">
      <c r="A289" s="3" t="s">
        <v>554</v>
      </c>
      <c r="B289" s="1">
        <v>2</v>
      </c>
      <c r="C289" s="1">
        <f t="shared" si="4"/>
        <v>11</v>
      </c>
      <c r="D289" s="2">
        <v>43045</v>
      </c>
      <c r="E289" s="3" t="s">
        <v>555</v>
      </c>
      <c r="F289" s="1" t="s">
        <v>107</v>
      </c>
      <c r="G289" s="1" t="s">
        <v>634</v>
      </c>
      <c r="H289" s="1" t="s">
        <v>637</v>
      </c>
      <c r="I289" s="1" t="s">
        <v>641</v>
      </c>
      <c r="J289" s="1" t="s">
        <v>667</v>
      </c>
      <c r="K289" s="1" t="s">
        <v>649</v>
      </c>
      <c r="L289" s="1" t="s">
        <v>654</v>
      </c>
      <c r="M289" s="1" t="s">
        <v>655</v>
      </c>
      <c r="N289" s="1">
        <v>64</v>
      </c>
    </row>
    <row r="290" spans="1:14" x14ac:dyDescent="0.25">
      <c r="A290" s="3" t="s">
        <v>556</v>
      </c>
      <c r="B290" s="1">
        <v>1</v>
      </c>
      <c r="C290" s="1">
        <f t="shared" si="4"/>
        <v>11</v>
      </c>
      <c r="D290" s="2">
        <v>43046</v>
      </c>
      <c r="E290" s="3" t="s">
        <v>557</v>
      </c>
      <c r="F290" s="1" t="s">
        <v>7</v>
      </c>
      <c r="G290" s="1" t="s">
        <v>634</v>
      </c>
      <c r="H290" s="1" t="s">
        <v>636</v>
      </c>
      <c r="I290" s="1" t="s">
        <v>641</v>
      </c>
      <c r="J290" s="1" t="s">
        <v>662</v>
      </c>
      <c r="K290" s="1" t="s">
        <v>651</v>
      </c>
      <c r="L290" s="1" t="s">
        <v>654</v>
      </c>
      <c r="M290" s="1" t="s">
        <v>655</v>
      </c>
      <c r="N290" s="1">
        <v>27</v>
      </c>
    </row>
    <row r="291" spans="1:14" x14ac:dyDescent="0.25">
      <c r="A291" s="3" t="s">
        <v>558</v>
      </c>
      <c r="B291" s="1">
        <v>1</v>
      </c>
      <c r="C291" s="1">
        <f t="shared" si="4"/>
        <v>11</v>
      </c>
      <c r="D291" s="2">
        <v>43046</v>
      </c>
      <c r="E291" s="3" t="s">
        <v>419</v>
      </c>
      <c r="F291" s="1" t="s">
        <v>498</v>
      </c>
      <c r="G291" s="1" t="s">
        <v>634</v>
      </c>
      <c r="H291" s="1" t="s">
        <v>636</v>
      </c>
      <c r="I291" s="1" t="s">
        <v>641</v>
      </c>
      <c r="J291" s="1" t="s">
        <v>665</v>
      </c>
      <c r="K291" s="1" t="s">
        <v>651</v>
      </c>
      <c r="L291" s="1" t="s">
        <v>654</v>
      </c>
      <c r="M291" s="1" t="s">
        <v>655</v>
      </c>
      <c r="N291" s="1">
        <v>17</v>
      </c>
    </row>
    <row r="292" spans="1:14" x14ac:dyDescent="0.25">
      <c r="A292" s="3" t="s">
        <v>559</v>
      </c>
      <c r="B292" s="1">
        <v>2</v>
      </c>
      <c r="C292" s="1">
        <f t="shared" si="4"/>
        <v>11</v>
      </c>
      <c r="D292" s="2">
        <v>43047</v>
      </c>
      <c r="E292" s="3" t="s">
        <v>560</v>
      </c>
      <c r="F292" s="1" t="s">
        <v>7</v>
      </c>
      <c r="G292" s="1" t="s">
        <v>633</v>
      </c>
      <c r="H292" s="1" t="s">
        <v>639</v>
      </c>
      <c r="I292" s="1" t="s">
        <v>641</v>
      </c>
      <c r="J292" s="1" t="s">
        <v>662</v>
      </c>
      <c r="K292" s="1" t="s">
        <v>649</v>
      </c>
      <c r="L292" s="1" t="s">
        <v>654</v>
      </c>
      <c r="M292" s="1" t="s">
        <v>655</v>
      </c>
      <c r="N292" s="1">
        <v>40</v>
      </c>
    </row>
    <row r="293" spans="1:14" x14ac:dyDescent="0.25">
      <c r="A293" s="3" t="s">
        <v>561</v>
      </c>
      <c r="B293" s="1">
        <v>4</v>
      </c>
      <c r="C293" s="1">
        <f t="shared" si="4"/>
        <v>11</v>
      </c>
      <c r="D293" s="2">
        <v>43047</v>
      </c>
      <c r="E293" s="3" t="s">
        <v>450</v>
      </c>
      <c r="F293" s="1" t="s">
        <v>7</v>
      </c>
      <c r="G293" s="1" t="s">
        <v>632</v>
      </c>
      <c r="H293" s="1" t="s">
        <v>640</v>
      </c>
      <c r="I293" s="1" t="s">
        <v>641</v>
      </c>
      <c r="J293" s="1" t="s">
        <v>662</v>
      </c>
      <c r="K293" s="1" t="s">
        <v>649</v>
      </c>
      <c r="L293" s="1" t="s">
        <v>654</v>
      </c>
      <c r="M293" s="1" t="s">
        <v>656</v>
      </c>
      <c r="N293" s="1">
        <v>25</v>
      </c>
    </row>
    <row r="294" spans="1:14" x14ac:dyDescent="0.25">
      <c r="A294" s="3" t="s">
        <v>562</v>
      </c>
      <c r="B294" s="1">
        <v>1</v>
      </c>
      <c r="C294" s="1">
        <f t="shared" si="4"/>
        <v>11</v>
      </c>
      <c r="D294" s="2">
        <v>43047</v>
      </c>
      <c r="E294" s="3" t="s">
        <v>399</v>
      </c>
      <c r="F294" s="1" t="s">
        <v>7</v>
      </c>
      <c r="G294" s="1" t="s">
        <v>633</v>
      </c>
      <c r="H294" s="1" t="s">
        <v>637</v>
      </c>
      <c r="I294" s="1" t="s">
        <v>641</v>
      </c>
      <c r="J294" s="1" t="s">
        <v>662</v>
      </c>
      <c r="K294" s="1" t="s">
        <v>650</v>
      </c>
      <c r="L294" s="1" t="s">
        <v>654</v>
      </c>
      <c r="M294" s="1" t="s">
        <v>655</v>
      </c>
      <c r="N294" s="1">
        <v>25</v>
      </c>
    </row>
    <row r="295" spans="1:14" x14ac:dyDescent="0.25">
      <c r="A295" s="3" t="s">
        <v>563</v>
      </c>
      <c r="B295" s="1">
        <v>1</v>
      </c>
      <c r="C295" s="1">
        <f t="shared" si="4"/>
        <v>11</v>
      </c>
      <c r="D295" s="2">
        <v>43048</v>
      </c>
      <c r="E295" s="3" t="s">
        <v>84</v>
      </c>
      <c r="F295" s="1" t="s">
        <v>7</v>
      </c>
      <c r="G295" s="1" t="s">
        <v>633</v>
      </c>
      <c r="H295" s="1" t="s">
        <v>637</v>
      </c>
      <c r="I295" s="1" t="s">
        <v>641</v>
      </c>
      <c r="J295" s="1" t="s">
        <v>657</v>
      </c>
      <c r="K295" s="1" t="s">
        <v>649</v>
      </c>
      <c r="L295" s="1" t="s">
        <v>654</v>
      </c>
      <c r="M295" s="1" t="s">
        <v>655</v>
      </c>
      <c r="N295" s="1">
        <v>27</v>
      </c>
    </row>
    <row r="296" spans="1:14" x14ac:dyDescent="0.25">
      <c r="A296" s="3" t="s">
        <v>564</v>
      </c>
      <c r="B296" s="1">
        <v>1</v>
      </c>
      <c r="C296" s="1">
        <f t="shared" si="4"/>
        <v>11</v>
      </c>
      <c r="D296" s="2">
        <v>43050</v>
      </c>
      <c r="E296" s="3" t="s">
        <v>565</v>
      </c>
      <c r="F296" s="1" t="s">
        <v>107</v>
      </c>
      <c r="G296" s="1" t="s">
        <v>634</v>
      </c>
      <c r="H296" s="1" t="s">
        <v>637</v>
      </c>
      <c r="I296" s="1" t="s">
        <v>641</v>
      </c>
      <c r="J296" s="1" t="s">
        <v>662</v>
      </c>
      <c r="K296" s="1" t="s">
        <v>649</v>
      </c>
      <c r="L296" s="1" t="s">
        <v>653</v>
      </c>
      <c r="M296" s="1" t="s">
        <v>656</v>
      </c>
      <c r="N296" s="1">
        <v>26</v>
      </c>
    </row>
    <row r="297" spans="1:14" x14ac:dyDescent="0.25">
      <c r="A297" s="3" t="s">
        <v>566</v>
      </c>
      <c r="B297" s="1">
        <v>2</v>
      </c>
      <c r="C297" s="1">
        <f t="shared" si="4"/>
        <v>11</v>
      </c>
      <c r="D297" s="2">
        <v>43052</v>
      </c>
      <c r="E297" s="3" t="s">
        <v>567</v>
      </c>
      <c r="F297" s="1" t="s">
        <v>7</v>
      </c>
      <c r="G297" s="1" t="s">
        <v>634</v>
      </c>
      <c r="H297" s="1" t="s">
        <v>637</v>
      </c>
      <c r="I297" s="1" t="s">
        <v>641</v>
      </c>
      <c r="J297" s="1" t="s">
        <v>662</v>
      </c>
      <c r="K297" s="1" t="s">
        <v>649</v>
      </c>
      <c r="L297" s="1" t="s">
        <v>654</v>
      </c>
      <c r="M297" s="1" t="s">
        <v>656</v>
      </c>
      <c r="N297" s="1">
        <v>56</v>
      </c>
    </row>
    <row r="298" spans="1:14" x14ac:dyDescent="0.25">
      <c r="A298" s="3" t="s">
        <v>568</v>
      </c>
      <c r="B298" s="1">
        <v>2</v>
      </c>
      <c r="C298" s="1">
        <f t="shared" si="4"/>
        <v>11</v>
      </c>
      <c r="D298" s="2">
        <v>43053</v>
      </c>
      <c r="E298" s="3" t="s">
        <v>569</v>
      </c>
      <c r="F298" s="1" t="s">
        <v>50</v>
      </c>
      <c r="G298" s="1" t="s">
        <v>634</v>
      </c>
      <c r="H298" s="1" t="s">
        <v>636</v>
      </c>
      <c r="I298" s="1" t="s">
        <v>641</v>
      </c>
      <c r="J298" s="1" t="s">
        <v>662</v>
      </c>
      <c r="K298" s="1" t="s">
        <v>649</v>
      </c>
      <c r="L298" s="1" t="s">
        <v>654</v>
      </c>
      <c r="M298" s="1" t="s">
        <v>656</v>
      </c>
      <c r="N298" s="1">
        <v>61</v>
      </c>
    </row>
    <row r="299" spans="1:14" x14ac:dyDescent="0.25">
      <c r="A299" s="3" t="s">
        <v>570</v>
      </c>
      <c r="B299" s="1">
        <v>2</v>
      </c>
      <c r="C299" s="1">
        <f t="shared" si="4"/>
        <v>11</v>
      </c>
      <c r="D299" s="2">
        <v>43058</v>
      </c>
      <c r="E299" s="3" t="s">
        <v>571</v>
      </c>
      <c r="F299" s="1" t="s">
        <v>7</v>
      </c>
      <c r="G299" s="1" t="s">
        <v>634</v>
      </c>
      <c r="H299" s="1" t="s">
        <v>636</v>
      </c>
      <c r="I299" s="1" t="s">
        <v>641</v>
      </c>
      <c r="J299" s="1" t="s">
        <v>662</v>
      </c>
      <c r="K299" s="1" t="s">
        <v>649</v>
      </c>
      <c r="L299" s="1" t="s">
        <v>654</v>
      </c>
      <c r="M299" s="1" t="s">
        <v>656</v>
      </c>
      <c r="N299" s="1">
        <v>62</v>
      </c>
    </row>
    <row r="300" spans="1:14" x14ac:dyDescent="0.25">
      <c r="A300" s="3" t="s">
        <v>572</v>
      </c>
      <c r="B300" s="1">
        <v>2</v>
      </c>
      <c r="C300" s="1">
        <f t="shared" si="4"/>
        <v>11</v>
      </c>
      <c r="D300" s="2">
        <v>43058</v>
      </c>
      <c r="E300" s="3" t="s">
        <v>237</v>
      </c>
      <c r="F300" s="1" t="s">
        <v>23</v>
      </c>
      <c r="G300" s="1" t="s">
        <v>634</v>
      </c>
      <c r="H300" s="1" t="s">
        <v>636</v>
      </c>
      <c r="I300" s="1" t="s">
        <v>641</v>
      </c>
      <c r="J300" s="1" t="s">
        <v>665</v>
      </c>
      <c r="K300" s="1" t="s">
        <v>650</v>
      </c>
      <c r="L300" s="1" t="s">
        <v>653</v>
      </c>
      <c r="M300" s="1" t="s">
        <v>655</v>
      </c>
      <c r="N300" s="1">
        <v>47</v>
      </c>
    </row>
    <row r="301" spans="1:14" x14ac:dyDescent="0.25">
      <c r="A301" s="3" t="s">
        <v>573</v>
      </c>
      <c r="B301" s="1">
        <v>2</v>
      </c>
      <c r="C301" s="1">
        <f t="shared" si="4"/>
        <v>11</v>
      </c>
      <c r="D301" s="2">
        <v>43059</v>
      </c>
      <c r="E301" s="3" t="s">
        <v>243</v>
      </c>
      <c r="F301" s="1" t="s">
        <v>7</v>
      </c>
      <c r="G301" s="1" t="s">
        <v>633</v>
      </c>
      <c r="H301" s="1" t="s">
        <v>637</v>
      </c>
      <c r="I301" s="1" t="s">
        <v>641</v>
      </c>
      <c r="J301" s="1" t="s">
        <v>662</v>
      </c>
      <c r="K301" s="1" t="s">
        <v>649</v>
      </c>
      <c r="L301" s="1" t="s">
        <v>654</v>
      </c>
      <c r="M301" s="1" t="s">
        <v>656</v>
      </c>
      <c r="N301" s="1">
        <v>53</v>
      </c>
    </row>
    <row r="302" spans="1:14" x14ac:dyDescent="0.25">
      <c r="A302" s="3" t="s">
        <v>574</v>
      </c>
      <c r="B302" s="1">
        <v>2</v>
      </c>
      <c r="C302" s="1">
        <f t="shared" si="4"/>
        <v>11</v>
      </c>
      <c r="D302" s="2">
        <v>43062</v>
      </c>
      <c r="E302" s="3" t="s">
        <v>197</v>
      </c>
      <c r="F302" s="1" t="s">
        <v>107</v>
      </c>
      <c r="G302" s="1" t="s">
        <v>633</v>
      </c>
      <c r="H302" s="1" t="s">
        <v>637</v>
      </c>
      <c r="I302" s="1" t="s">
        <v>642</v>
      </c>
      <c r="J302" s="1" t="s">
        <v>662</v>
      </c>
      <c r="K302" s="1" t="s">
        <v>649</v>
      </c>
      <c r="L302" s="1" t="s">
        <v>654</v>
      </c>
      <c r="M302" s="1" t="s">
        <v>655</v>
      </c>
      <c r="N302" s="1">
        <v>51</v>
      </c>
    </row>
    <row r="303" spans="1:14" x14ac:dyDescent="0.25">
      <c r="A303" s="3" t="s">
        <v>575</v>
      </c>
      <c r="B303" s="1">
        <v>2</v>
      </c>
      <c r="C303" s="1">
        <f t="shared" si="4"/>
        <v>11</v>
      </c>
      <c r="D303" s="2">
        <v>43063</v>
      </c>
      <c r="E303" s="3" t="s">
        <v>576</v>
      </c>
      <c r="F303" s="1" t="s">
        <v>47</v>
      </c>
      <c r="G303" s="1" t="s">
        <v>633</v>
      </c>
      <c r="H303" s="1" t="s">
        <v>636</v>
      </c>
      <c r="I303" s="1" t="s">
        <v>641</v>
      </c>
      <c r="J303" s="1" t="s">
        <v>662</v>
      </c>
      <c r="K303" s="1" t="s">
        <v>649</v>
      </c>
      <c r="L303" s="1" t="s">
        <v>654</v>
      </c>
      <c r="M303" s="1" t="s">
        <v>655</v>
      </c>
      <c r="N303" s="1">
        <v>37</v>
      </c>
    </row>
    <row r="304" spans="1:14" x14ac:dyDescent="0.25">
      <c r="A304" s="3" t="s">
        <v>577</v>
      </c>
      <c r="B304" s="1">
        <v>2</v>
      </c>
      <c r="C304" s="1">
        <f t="shared" si="4"/>
        <v>11</v>
      </c>
      <c r="D304" s="2">
        <v>43064</v>
      </c>
      <c r="E304" s="3" t="s">
        <v>315</v>
      </c>
      <c r="F304" s="1" t="s">
        <v>7</v>
      </c>
      <c r="G304" s="1" t="s">
        <v>633</v>
      </c>
      <c r="H304" s="1" t="s">
        <v>636</v>
      </c>
      <c r="I304" s="1" t="s">
        <v>641</v>
      </c>
      <c r="J304" s="1" t="s">
        <v>662</v>
      </c>
      <c r="K304" s="1" t="s">
        <v>649</v>
      </c>
      <c r="L304" s="1" t="s">
        <v>654</v>
      </c>
      <c r="M304" s="1" t="s">
        <v>655</v>
      </c>
      <c r="N304" s="1">
        <v>66</v>
      </c>
    </row>
    <row r="305" spans="1:14" x14ac:dyDescent="0.25">
      <c r="A305" s="3" t="s">
        <v>578</v>
      </c>
      <c r="B305" s="1">
        <v>1</v>
      </c>
      <c r="C305" s="1">
        <f t="shared" si="4"/>
        <v>11</v>
      </c>
      <c r="D305" s="2">
        <v>43066</v>
      </c>
      <c r="E305" s="3" t="s">
        <v>579</v>
      </c>
      <c r="F305" s="1" t="s">
        <v>7</v>
      </c>
      <c r="G305" s="1" t="s">
        <v>633</v>
      </c>
      <c r="H305" s="1" t="s">
        <v>636</v>
      </c>
      <c r="I305" s="1" t="s">
        <v>641</v>
      </c>
      <c r="J305" s="1" t="s">
        <v>662</v>
      </c>
      <c r="K305" s="1" t="s">
        <v>651</v>
      </c>
      <c r="L305" s="1" t="s">
        <v>654</v>
      </c>
      <c r="M305" s="1" t="s">
        <v>655</v>
      </c>
      <c r="N305" s="1">
        <v>14</v>
      </c>
    </row>
    <row r="306" spans="1:14" x14ac:dyDescent="0.25">
      <c r="A306" s="3" t="s">
        <v>580</v>
      </c>
      <c r="B306" s="1">
        <v>2</v>
      </c>
      <c r="C306" s="1">
        <f t="shared" si="4"/>
        <v>11</v>
      </c>
      <c r="D306" s="2">
        <v>43067</v>
      </c>
      <c r="E306" s="3" t="s">
        <v>489</v>
      </c>
      <c r="F306" s="1" t="s">
        <v>7</v>
      </c>
      <c r="G306" s="1" t="s">
        <v>632</v>
      </c>
      <c r="H306" s="1" t="s">
        <v>636</v>
      </c>
      <c r="I306" s="1" t="s">
        <v>641</v>
      </c>
      <c r="J306" s="1" t="s">
        <v>658</v>
      </c>
      <c r="K306" s="1" t="s">
        <v>649</v>
      </c>
      <c r="L306" s="1" t="s">
        <v>654</v>
      </c>
      <c r="M306" s="1" t="s">
        <v>655</v>
      </c>
      <c r="N306" s="1">
        <v>27</v>
      </c>
    </row>
    <row r="307" spans="1:14" x14ac:dyDescent="0.25">
      <c r="A307" s="3" t="s">
        <v>581</v>
      </c>
      <c r="B307" s="1">
        <v>2</v>
      </c>
      <c r="C307" s="1">
        <f t="shared" si="4"/>
        <v>11</v>
      </c>
      <c r="D307" s="2">
        <v>43067</v>
      </c>
      <c r="E307" s="3" t="s">
        <v>582</v>
      </c>
      <c r="F307" s="1" t="s">
        <v>39</v>
      </c>
      <c r="G307" s="1" t="s">
        <v>632</v>
      </c>
      <c r="H307" s="1" t="s">
        <v>636</v>
      </c>
      <c r="I307" s="1" t="s">
        <v>641</v>
      </c>
      <c r="J307" s="1" t="s">
        <v>662</v>
      </c>
      <c r="K307" s="1" t="s">
        <v>649</v>
      </c>
      <c r="L307" s="1" t="s">
        <v>654</v>
      </c>
      <c r="M307" s="1" t="s">
        <v>656</v>
      </c>
      <c r="N307" s="1">
        <v>35</v>
      </c>
    </row>
    <row r="308" spans="1:14" x14ac:dyDescent="0.25">
      <c r="A308" s="3" t="s">
        <v>583</v>
      </c>
      <c r="B308" s="1">
        <v>1</v>
      </c>
      <c r="C308" s="1">
        <f t="shared" si="4"/>
        <v>11</v>
      </c>
      <c r="D308" s="2">
        <v>43067</v>
      </c>
      <c r="E308" s="3" t="s">
        <v>199</v>
      </c>
      <c r="F308" s="1" t="s">
        <v>7</v>
      </c>
      <c r="G308" s="1" t="s">
        <v>633</v>
      </c>
      <c r="H308" s="1" t="s">
        <v>636</v>
      </c>
      <c r="I308" s="1" t="s">
        <v>641</v>
      </c>
      <c r="J308" s="1" t="s">
        <v>662</v>
      </c>
      <c r="K308" s="1" t="s">
        <v>651</v>
      </c>
      <c r="L308" s="1" t="s">
        <v>654</v>
      </c>
      <c r="M308" s="1" t="s">
        <v>655</v>
      </c>
      <c r="N308" s="1">
        <v>6</v>
      </c>
    </row>
    <row r="309" spans="1:14" x14ac:dyDescent="0.25">
      <c r="A309" s="3" t="s">
        <v>584</v>
      </c>
      <c r="B309" s="1">
        <v>1</v>
      </c>
      <c r="C309" s="1">
        <f t="shared" si="4"/>
        <v>11</v>
      </c>
      <c r="D309" s="2">
        <v>43068</v>
      </c>
      <c r="E309" s="3" t="s">
        <v>58</v>
      </c>
      <c r="F309" s="1" t="s">
        <v>7</v>
      </c>
      <c r="G309" s="1" t="s">
        <v>633</v>
      </c>
      <c r="H309" s="1" t="s">
        <v>637</v>
      </c>
      <c r="I309" s="1" t="s">
        <v>641</v>
      </c>
      <c r="J309" s="1" t="s">
        <v>668</v>
      </c>
      <c r="K309" s="1" t="s">
        <v>651</v>
      </c>
      <c r="L309" s="1" t="s">
        <v>654</v>
      </c>
      <c r="M309" s="1" t="s">
        <v>655</v>
      </c>
      <c r="N309" s="1">
        <v>75</v>
      </c>
    </row>
    <row r="310" spans="1:14" x14ac:dyDescent="0.25">
      <c r="A310" s="3" t="s">
        <v>585</v>
      </c>
      <c r="B310" s="1">
        <v>1</v>
      </c>
      <c r="C310" s="1">
        <f t="shared" si="4"/>
        <v>11</v>
      </c>
      <c r="D310" s="2">
        <v>43069</v>
      </c>
      <c r="E310" s="3" t="s">
        <v>586</v>
      </c>
      <c r="F310" s="1" t="s">
        <v>7</v>
      </c>
      <c r="G310" s="1" t="s">
        <v>633</v>
      </c>
      <c r="H310" s="1" t="s">
        <v>637</v>
      </c>
      <c r="I310" s="1" t="s">
        <v>641</v>
      </c>
      <c r="J310" s="1" t="s">
        <v>662</v>
      </c>
      <c r="K310" s="1" t="s">
        <v>651</v>
      </c>
      <c r="L310" s="1" t="s">
        <v>654</v>
      </c>
      <c r="M310" s="1" t="s">
        <v>655</v>
      </c>
      <c r="N310" s="1">
        <v>10</v>
      </c>
    </row>
    <row r="311" spans="1:14" x14ac:dyDescent="0.25">
      <c r="A311" s="3" t="s">
        <v>587</v>
      </c>
      <c r="B311" s="1">
        <v>2</v>
      </c>
      <c r="C311" s="1">
        <f t="shared" si="4"/>
        <v>12</v>
      </c>
      <c r="D311" s="2">
        <v>43070</v>
      </c>
      <c r="E311" s="3" t="s">
        <v>588</v>
      </c>
      <c r="F311" s="1" t="s">
        <v>23</v>
      </c>
      <c r="G311" s="1" t="s">
        <v>633</v>
      </c>
      <c r="H311" s="1" t="s">
        <v>636</v>
      </c>
      <c r="I311" s="1" t="s">
        <v>641</v>
      </c>
      <c r="J311" s="1" t="s">
        <v>662</v>
      </c>
      <c r="K311" s="1" t="s">
        <v>649</v>
      </c>
      <c r="L311" s="1" t="s">
        <v>654</v>
      </c>
      <c r="M311" s="1" t="s">
        <v>655</v>
      </c>
      <c r="N311" s="1">
        <v>73</v>
      </c>
    </row>
    <row r="312" spans="1:14" x14ac:dyDescent="0.25">
      <c r="A312" s="3" t="s">
        <v>589</v>
      </c>
      <c r="B312" s="1">
        <v>2</v>
      </c>
      <c r="C312" s="1">
        <f t="shared" si="4"/>
        <v>12</v>
      </c>
      <c r="D312" s="2">
        <v>43070</v>
      </c>
      <c r="E312" s="3" t="s">
        <v>209</v>
      </c>
      <c r="F312" s="1" t="s">
        <v>7</v>
      </c>
      <c r="G312" s="1" t="s">
        <v>632</v>
      </c>
      <c r="H312" s="1" t="s">
        <v>637</v>
      </c>
      <c r="I312" s="1" t="s">
        <v>641</v>
      </c>
      <c r="J312" s="1" t="s">
        <v>662</v>
      </c>
      <c r="K312" s="1" t="s">
        <v>649</v>
      </c>
      <c r="L312" s="1" t="s">
        <v>654</v>
      </c>
      <c r="M312" s="1" t="s">
        <v>655</v>
      </c>
      <c r="N312" s="1">
        <v>44</v>
      </c>
    </row>
    <row r="313" spans="1:14" x14ac:dyDescent="0.25">
      <c r="A313" s="3" t="s">
        <v>590</v>
      </c>
      <c r="B313" s="1">
        <v>2</v>
      </c>
      <c r="C313" s="1">
        <f t="shared" si="4"/>
        <v>12</v>
      </c>
      <c r="D313" s="2">
        <v>43073</v>
      </c>
      <c r="E313" s="3" t="s">
        <v>489</v>
      </c>
      <c r="F313" s="1" t="s">
        <v>20</v>
      </c>
      <c r="G313" s="1" t="s">
        <v>633</v>
      </c>
      <c r="H313" s="1" t="s">
        <v>636</v>
      </c>
      <c r="I313" s="1" t="s">
        <v>641</v>
      </c>
      <c r="J313" s="1" t="s">
        <v>662</v>
      </c>
      <c r="K313" s="1" t="s">
        <v>650</v>
      </c>
      <c r="L313" s="1" t="s">
        <v>653</v>
      </c>
      <c r="M313" s="1" t="s">
        <v>655</v>
      </c>
      <c r="N313" s="1">
        <v>12</v>
      </c>
    </row>
    <row r="314" spans="1:14" x14ac:dyDescent="0.25">
      <c r="A314" s="3" t="s">
        <v>591</v>
      </c>
      <c r="B314" s="1">
        <v>2</v>
      </c>
      <c r="C314" s="1">
        <f t="shared" si="4"/>
        <v>12</v>
      </c>
      <c r="D314" s="2">
        <v>43070</v>
      </c>
      <c r="E314" s="3" t="s">
        <v>511</v>
      </c>
      <c r="F314" s="1" t="s">
        <v>107</v>
      </c>
      <c r="G314" s="1" t="s">
        <v>632</v>
      </c>
      <c r="H314" s="1" t="s">
        <v>637</v>
      </c>
      <c r="I314" s="1" t="s">
        <v>641</v>
      </c>
      <c r="J314" s="1" t="s">
        <v>662</v>
      </c>
      <c r="K314" s="1" t="s">
        <v>649</v>
      </c>
      <c r="L314" s="1" t="s">
        <v>654</v>
      </c>
      <c r="M314" s="1" t="s">
        <v>655</v>
      </c>
      <c r="N314" s="1">
        <v>60</v>
      </c>
    </row>
    <row r="315" spans="1:14" x14ac:dyDescent="0.25">
      <c r="A315" s="3" t="s">
        <v>592</v>
      </c>
      <c r="B315" s="1">
        <v>2</v>
      </c>
      <c r="C315" s="1">
        <f t="shared" si="4"/>
        <v>12</v>
      </c>
      <c r="D315" s="2">
        <v>43074</v>
      </c>
      <c r="E315" s="3" t="s">
        <v>593</v>
      </c>
      <c r="F315" s="1" t="s">
        <v>23</v>
      </c>
      <c r="G315" s="1" t="s">
        <v>632</v>
      </c>
      <c r="H315" s="1" t="s">
        <v>636</v>
      </c>
      <c r="I315" s="1" t="s">
        <v>641</v>
      </c>
      <c r="J315" s="1" t="s">
        <v>665</v>
      </c>
      <c r="K315" s="1" t="s">
        <v>649</v>
      </c>
      <c r="L315" s="1" t="s">
        <v>654</v>
      </c>
      <c r="M315" s="1" t="s">
        <v>655</v>
      </c>
      <c r="N315" s="1">
        <v>18</v>
      </c>
    </row>
    <row r="316" spans="1:14" x14ac:dyDescent="0.25">
      <c r="A316" s="3" t="s">
        <v>594</v>
      </c>
      <c r="B316" s="1">
        <v>3</v>
      </c>
      <c r="C316" s="1">
        <f t="shared" si="4"/>
        <v>12</v>
      </c>
      <c r="D316" s="2">
        <v>43075</v>
      </c>
      <c r="E316" s="3" t="s">
        <v>352</v>
      </c>
      <c r="F316" s="1" t="s">
        <v>7</v>
      </c>
      <c r="G316" s="1" t="s">
        <v>632</v>
      </c>
      <c r="H316" s="1" t="s">
        <v>636</v>
      </c>
      <c r="I316" s="1" t="s">
        <v>641</v>
      </c>
      <c r="J316" s="1" t="s">
        <v>662</v>
      </c>
      <c r="K316" s="1" t="s">
        <v>649</v>
      </c>
      <c r="L316" s="1" t="s">
        <v>653</v>
      </c>
      <c r="M316" s="1" t="s">
        <v>655</v>
      </c>
      <c r="N316" s="1">
        <v>88</v>
      </c>
    </row>
    <row r="317" spans="1:14" x14ac:dyDescent="0.25">
      <c r="A317" s="3" t="s">
        <v>595</v>
      </c>
      <c r="B317" s="1">
        <v>2</v>
      </c>
      <c r="C317" s="1">
        <f t="shared" si="4"/>
        <v>12</v>
      </c>
      <c r="D317" s="2">
        <v>43076</v>
      </c>
      <c r="E317" s="3" t="s">
        <v>596</v>
      </c>
      <c r="F317" s="1" t="s">
        <v>7</v>
      </c>
      <c r="G317" s="1" t="s">
        <v>632</v>
      </c>
      <c r="H317" s="1" t="s">
        <v>636</v>
      </c>
      <c r="I317" s="1" t="s">
        <v>641</v>
      </c>
      <c r="J317" s="1" t="s">
        <v>662</v>
      </c>
      <c r="K317" s="1" t="s">
        <v>649</v>
      </c>
      <c r="L317" s="1" t="s">
        <v>654</v>
      </c>
      <c r="M317" s="1" t="s">
        <v>655</v>
      </c>
      <c r="N317" s="1">
        <v>35</v>
      </c>
    </row>
    <row r="318" spans="1:14" x14ac:dyDescent="0.25">
      <c r="A318" s="3" t="s">
        <v>597</v>
      </c>
      <c r="B318" s="1">
        <v>2</v>
      </c>
      <c r="C318" s="1">
        <f t="shared" si="4"/>
        <v>12</v>
      </c>
      <c r="D318" s="2">
        <v>43077</v>
      </c>
      <c r="E318" s="3" t="s">
        <v>598</v>
      </c>
      <c r="F318" s="1" t="s">
        <v>7</v>
      </c>
      <c r="G318" s="1" t="s">
        <v>634</v>
      </c>
      <c r="H318" s="1" t="s">
        <v>636</v>
      </c>
      <c r="I318" s="1" t="s">
        <v>641</v>
      </c>
      <c r="J318" s="1" t="s">
        <v>662</v>
      </c>
      <c r="K318" s="1" t="s">
        <v>649</v>
      </c>
      <c r="L318" s="1" t="s">
        <v>654</v>
      </c>
      <c r="M318" s="1" t="s">
        <v>656</v>
      </c>
      <c r="N318" s="1">
        <v>67</v>
      </c>
    </row>
    <row r="319" spans="1:14" x14ac:dyDescent="0.25">
      <c r="A319" s="3" t="s">
        <v>599</v>
      </c>
      <c r="B319" s="1">
        <v>2</v>
      </c>
      <c r="C319" s="1">
        <f t="shared" si="4"/>
        <v>12</v>
      </c>
      <c r="D319" s="2">
        <v>43078</v>
      </c>
      <c r="E319" s="3" t="s">
        <v>600</v>
      </c>
      <c r="F319" s="1" t="s">
        <v>7</v>
      </c>
      <c r="G319" s="1" t="s">
        <v>633</v>
      </c>
      <c r="H319" s="1" t="s">
        <v>636</v>
      </c>
      <c r="I319" s="1" t="s">
        <v>641</v>
      </c>
      <c r="J319" s="1" t="s">
        <v>662</v>
      </c>
      <c r="K319" s="1" t="s">
        <v>650</v>
      </c>
      <c r="L319" s="1" t="s">
        <v>654</v>
      </c>
      <c r="M319" s="1" t="s">
        <v>656</v>
      </c>
      <c r="N319" s="1">
        <v>50</v>
      </c>
    </row>
    <row r="320" spans="1:14" x14ac:dyDescent="0.25">
      <c r="A320" s="3" t="s">
        <v>601</v>
      </c>
      <c r="B320" s="1">
        <v>1</v>
      </c>
      <c r="C320" s="1">
        <f t="shared" si="4"/>
        <v>12</v>
      </c>
      <c r="D320" s="2">
        <v>43081</v>
      </c>
      <c r="E320" s="3" t="s">
        <v>602</v>
      </c>
      <c r="F320" s="1" t="s">
        <v>7</v>
      </c>
      <c r="G320" s="1" t="s">
        <v>633</v>
      </c>
      <c r="H320" s="1" t="s">
        <v>636</v>
      </c>
      <c r="I320" s="1" t="s">
        <v>641</v>
      </c>
      <c r="J320" s="1" t="s">
        <v>661</v>
      </c>
      <c r="K320" s="1" t="s">
        <v>651</v>
      </c>
      <c r="L320" s="1" t="s">
        <v>654</v>
      </c>
      <c r="M320" s="1" t="s">
        <v>655</v>
      </c>
      <c r="N320" s="1">
        <v>15</v>
      </c>
    </row>
    <row r="321" spans="1:14" x14ac:dyDescent="0.25">
      <c r="A321" s="3" t="s">
        <v>603</v>
      </c>
      <c r="B321" s="1">
        <v>2</v>
      </c>
      <c r="C321" s="1">
        <f t="shared" si="4"/>
        <v>12</v>
      </c>
      <c r="D321" s="2">
        <v>43081</v>
      </c>
      <c r="E321" s="3" t="s">
        <v>131</v>
      </c>
      <c r="F321" s="1" t="s">
        <v>42</v>
      </c>
      <c r="G321" s="1" t="s">
        <v>633</v>
      </c>
      <c r="H321" s="1" t="s">
        <v>636</v>
      </c>
      <c r="I321" s="1" t="s">
        <v>641</v>
      </c>
      <c r="J321" s="1" t="s">
        <v>662</v>
      </c>
      <c r="K321" s="1" t="s">
        <v>649</v>
      </c>
      <c r="L321" s="1" t="s">
        <v>654</v>
      </c>
      <c r="M321" s="1" t="s">
        <v>656</v>
      </c>
      <c r="N321" s="1">
        <v>83</v>
      </c>
    </row>
    <row r="322" spans="1:14" x14ac:dyDescent="0.25">
      <c r="A322" s="3" t="s">
        <v>604</v>
      </c>
      <c r="B322" s="1">
        <v>1</v>
      </c>
      <c r="C322" s="1">
        <f t="shared" ref="C322:C337" si="5">MONTH(D322)</f>
        <v>12</v>
      </c>
      <c r="D322" s="2">
        <v>43083</v>
      </c>
      <c r="E322" s="3" t="s">
        <v>605</v>
      </c>
      <c r="F322" s="1" t="s">
        <v>7</v>
      </c>
      <c r="G322" s="1" t="s">
        <v>635</v>
      </c>
      <c r="H322" s="1" t="s">
        <v>637</v>
      </c>
      <c r="I322" s="1" t="s">
        <v>648</v>
      </c>
      <c r="J322" s="1" t="s">
        <v>662</v>
      </c>
      <c r="K322" s="1" t="s">
        <v>649</v>
      </c>
      <c r="L322" s="1" t="s">
        <v>654</v>
      </c>
      <c r="M322" s="1" t="s">
        <v>656</v>
      </c>
      <c r="N322" s="1">
        <v>46</v>
      </c>
    </row>
    <row r="323" spans="1:14" x14ac:dyDescent="0.25">
      <c r="A323" s="3" t="s">
        <v>606</v>
      </c>
      <c r="B323" s="1">
        <v>2</v>
      </c>
      <c r="C323" s="1">
        <f t="shared" si="5"/>
        <v>12</v>
      </c>
      <c r="D323" s="2">
        <v>43082</v>
      </c>
      <c r="E323" s="3" t="s">
        <v>36</v>
      </c>
      <c r="F323" s="1" t="s">
        <v>39</v>
      </c>
      <c r="G323" s="1" t="s">
        <v>633</v>
      </c>
      <c r="H323" s="1" t="s">
        <v>636</v>
      </c>
      <c r="I323" s="1" t="s">
        <v>641</v>
      </c>
      <c r="J323" s="1" t="s">
        <v>661</v>
      </c>
      <c r="K323" s="1" t="s">
        <v>649</v>
      </c>
      <c r="L323" s="1" t="s">
        <v>654</v>
      </c>
      <c r="M323" s="1" t="s">
        <v>655</v>
      </c>
      <c r="N323" s="1">
        <v>36</v>
      </c>
    </row>
    <row r="324" spans="1:14" x14ac:dyDescent="0.25">
      <c r="A324" s="3" t="s">
        <v>607</v>
      </c>
      <c r="B324" s="1">
        <v>1</v>
      </c>
      <c r="C324" s="1">
        <f t="shared" si="5"/>
        <v>12</v>
      </c>
      <c r="D324" s="2">
        <v>43083</v>
      </c>
      <c r="E324" s="3" t="s">
        <v>473</v>
      </c>
      <c r="F324" s="1" t="s">
        <v>7</v>
      </c>
      <c r="G324" s="1" t="s">
        <v>632</v>
      </c>
      <c r="H324" s="1" t="s">
        <v>636</v>
      </c>
      <c r="I324" s="1" t="s">
        <v>641</v>
      </c>
      <c r="J324" s="1" t="s">
        <v>662</v>
      </c>
      <c r="K324" s="1" t="s">
        <v>651</v>
      </c>
      <c r="L324" s="1" t="s">
        <v>654</v>
      </c>
      <c r="M324" s="1" t="s">
        <v>655</v>
      </c>
      <c r="N324" s="1">
        <v>14</v>
      </c>
    </row>
    <row r="325" spans="1:14" x14ac:dyDescent="0.25">
      <c r="A325" s="3" t="s">
        <v>608</v>
      </c>
      <c r="B325" s="1">
        <v>2</v>
      </c>
      <c r="C325" s="1">
        <f t="shared" si="5"/>
        <v>12</v>
      </c>
      <c r="D325" s="2">
        <v>43084</v>
      </c>
      <c r="E325" s="3" t="s">
        <v>225</v>
      </c>
      <c r="F325" s="1" t="s">
        <v>107</v>
      </c>
      <c r="G325" s="1" t="s">
        <v>632</v>
      </c>
      <c r="H325" s="1" t="s">
        <v>636</v>
      </c>
      <c r="I325" s="1" t="s">
        <v>641</v>
      </c>
      <c r="J325" s="1" t="s">
        <v>662</v>
      </c>
      <c r="K325" s="1" t="s">
        <v>649</v>
      </c>
      <c r="L325" s="1" t="s">
        <v>654</v>
      </c>
      <c r="M325" s="1" t="s">
        <v>656</v>
      </c>
      <c r="N325" s="1">
        <v>58</v>
      </c>
    </row>
    <row r="326" spans="1:14" x14ac:dyDescent="0.25">
      <c r="A326" s="3" t="s">
        <v>609</v>
      </c>
      <c r="B326" s="1">
        <v>2</v>
      </c>
      <c r="C326" s="1">
        <f t="shared" si="5"/>
        <v>12</v>
      </c>
      <c r="D326" s="2">
        <v>43085</v>
      </c>
      <c r="E326" s="3" t="s">
        <v>610</v>
      </c>
      <c r="F326" s="1" t="s">
        <v>107</v>
      </c>
      <c r="G326" s="1" t="s">
        <v>635</v>
      </c>
      <c r="H326" s="1" t="s">
        <v>636</v>
      </c>
      <c r="I326" s="1" t="s">
        <v>641</v>
      </c>
      <c r="J326" s="1" t="s">
        <v>662</v>
      </c>
      <c r="K326" s="1" t="s">
        <v>650</v>
      </c>
      <c r="L326" s="1" t="s">
        <v>653</v>
      </c>
      <c r="M326" s="1" t="s">
        <v>655</v>
      </c>
      <c r="N326" s="1">
        <v>23</v>
      </c>
    </row>
    <row r="327" spans="1:14" x14ac:dyDescent="0.25">
      <c r="A327" s="3" t="s">
        <v>611</v>
      </c>
      <c r="B327" s="1">
        <v>1</v>
      </c>
      <c r="C327" s="1">
        <f t="shared" si="5"/>
        <v>12</v>
      </c>
      <c r="D327" s="2">
        <v>43087</v>
      </c>
      <c r="E327" s="3" t="s">
        <v>612</v>
      </c>
      <c r="F327" s="1" t="s">
        <v>47</v>
      </c>
      <c r="G327" s="1" t="s">
        <v>632</v>
      </c>
      <c r="H327" s="1" t="s">
        <v>636</v>
      </c>
      <c r="I327" s="1" t="s">
        <v>641</v>
      </c>
      <c r="J327" s="1" t="s">
        <v>662</v>
      </c>
      <c r="K327" s="1" t="s">
        <v>649</v>
      </c>
      <c r="L327" s="1" t="s">
        <v>654</v>
      </c>
      <c r="M327" s="1" t="s">
        <v>655</v>
      </c>
      <c r="N327" s="1">
        <v>67</v>
      </c>
    </row>
    <row r="328" spans="1:14" x14ac:dyDescent="0.25">
      <c r="A328" s="3" t="s">
        <v>613</v>
      </c>
      <c r="B328" s="1">
        <v>1</v>
      </c>
      <c r="C328" s="1">
        <f t="shared" si="5"/>
        <v>12</v>
      </c>
      <c r="D328" s="2">
        <v>43088</v>
      </c>
      <c r="E328" s="3" t="s">
        <v>377</v>
      </c>
      <c r="F328" s="1" t="s">
        <v>7</v>
      </c>
      <c r="G328" s="1" t="s">
        <v>632</v>
      </c>
      <c r="H328" s="1" t="s">
        <v>636</v>
      </c>
      <c r="I328" s="1" t="s">
        <v>641</v>
      </c>
      <c r="J328" s="1" t="s">
        <v>662</v>
      </c>
      <c r="K328" s="1" t="s">
        <v>651</v>
      </c>
      <c r="L328" s="1" t="s">
        <v>654</v>
      </c>
      <c r="M328" s="1" t="s">
        <v>656</v>
      </c>
      <c r="N328" s="1">
        <v>15</v>
      </c>
    </row>
    <row r="329" spans="1:14" x14ac:dyDescent="0.25">
      <c r="A329" s="3" t="s">
        <v>614</v>
      </c>
      <c r="B329" s="1">
        <v>1</v>
      </c>
      <c r="C329" s="1">
        <f t="shared" si="5"/>
        <v>12</v>
      </c>
      <c r="D329" s="2">
        <v>43090</v>
      </c>
      <c r="E329" s="3" t="s">
        <v>615</v>
      </c>
      <c r="F329" s="1" t="s">
        <v>357</v>
      </c>
      <c r="G329" s="1" t="s">
        <v>633</v>
      </c>
      <c r="H329" s="1" t="s">
        <v>637</v>
      </c>
      <c r="I329" s="1" t="s">
        <v>642</v>
      </c>
      <c r="J329" s="1" t="s">
        <v>664</v>
      </c>
      <c r="K329" s="1" t="s">
        <v>651</v>
      </c>
      <c r="L329" s="1" t="s">
        <v>652</v>
      </c>
      <c r="M329" s="1" t="s">
        <v>655</v>
      </c>
      <c r="N329" s="1">
        <v>49</v>
      </c>
    </row>
    <row r="330" spans="1:14" x14ac:dyDescent="0.25">
      <c r="A330" s="3" t="s">
        <v>616</v>
      </c>
      <c r="B330" s="1">
        <v>2</v>
      </c>
      <c r="C330" s="1">
        <f t="shared" si="5"/>
        <v>12</v>
      </c>
      <c r="D330" s="2">
        <v>43091</v>
      </c>
      <c r="E330" s="3" t="s">
        <v>617</v>
      </c>
      <c r="F330" s="1" t="s">
        <v>7</v>
      </c>
      <c r="G330" s="1" t="s">
        <v>633</v>
      </c>
      <c r="H330" s="1" t="s">
        <v>636</v>
      </c>
      <c r="I330" s="1" t="s">
        <v>641</v>
      </c>
      <c r="J330" s="1" t="s">
        <v>657</v>
      </c>
      <c r="K330" s="1" t="s">
        <v>649</v>
      </c>
      <c r="L330" s="1" t="s">
        <v>654</v>
      </c>
      <c r="M330" s="1" t="s">
        <v>655</v>
      </c>
      <c r="N330" s="1">
        <v>38</v>
      </c>
    </row>
    <row r="331" spans="1:14" x14ac:dyDescent="0.25">
      <c r="A331" s="3" t="s">
        <v>618</v>
      </c>
      <c r="B331" s="1">
        <v>2</v>
      </c>
      <c r="C331" s="1">
        <f t="shared" si="5"/>
        <v>12</v>
      </c>
      <c r="D331" s="2">
        <v>43093</v>
      </c>
      <c r="E331" s="3" t="s">
        <v>243</v>
      </c>
      <c r="F331" s="1" t="s">
        <v>619</v>
      </c>
      <c r="G331" s="1" t="s">
        <v>633</v>
      </c>
      <c r="H331" s="1" t="s">
        <v>637</v>
      </c>
      <c r="I331" s="1" t="s">
        <v>641</v>
      </c>
      <c r="J331" s="1" t="s">
        <v>662</v>
      </c>
      <c r="K331" s="1" t="s">
        <v>649</v>
      </c>
      <c r="L331" s="1" t="s">
        <v>653</v>
      </c>
      <c r="M331" s="1" t="s">
        <v>655</v>
      </c>
      <c r="N331" s="1">
        <v>72</v>
      </c>
    </row>
    <row r="332" spans="1:14" x14ac:dyDescent="0.25">
      <c r="A332" s="3" t="s">
        <v>620</v>
      </c>
      <c r="B332" s="1">
        <v>2</v>
      </c>
      <c r="C332" s="1">
        <f t="shared" si="5"/>
        <v>12</v>
      </c>
      <c r="D332" s="2">
        <v>43095</v>
      </c>
      <c r="E332" s="3" t="s">
        <v>621</v>
      </c>
      <c r="F332" s="1" t="s">
        <v>23</v>
      </c>
      <c r="G332" s="1" t="s">
        <v>632</v>
      </c>
      <c r="H332" s="1" t="s">
        <v>636</v>
      </c>
      <c r="I332" s="1" t="s">
        <v>641</v>
      </c>
      <c r="J332" s="1" t="s">
        <v>662</v>
      </c>
      <c r="K332" s="1" t="s">
        <v>650</v>
      </c>
      <c r="L332" s="1" t="s">
        <v>654</v>
      </c>
      <c r="M332" s="1" t="s">
        <v>656</v>
      </c>
      <c r="N332" s="1">
        <v>74</v>
      </c>
    </row>
    <row r="333" spans="1:14" x14ac:dyDescent="0.25">
      <c r="A333" s="3" t="s">
        <v>622</v>
      </c>
      <c r="B333" s="1">
        <v>2</v>
      </c>
      <c r="C333" s="1">
        <f t="shared" si="5"/>
        <v>12</v>
      </c>
      <c r="D333" s="2">
        <v>43096</v>
      </c>
      <c r="E333" s="3" t="s">
        <v>623</v>
      </c>
      <c r="F333" s="1" t="s">
        <v>7</v>
      </c>
      <c r="G333" s="1" t="s">
        <v>633</v>
      </c>
      <c r="H333" s="1" t="s">
        <v>637</v>
      </c>
      <c r="I333" s="1" t="s">
        <v>641</v>
      </c>
      <c r="J333" s="1" t="s">
        <v>662</v>
      </c>
      <c r="K333" s="1" t="s">
        <v>649</v>
      </c>
      <c r="L333" s="1" t="s">
        <v>654</v>
      </c>
      <c r="M333" s="1" t="s">
        <v>656</v>
      </c>
      <c r="N333" s="1">
        <v>88</v>
      </c>
    </row>
    <row r="334" spans="1:14" x14ac:dyDescent="0.25">
      <c r="A334" s="3" t="s">
        <v>624</v>
      </c>
      <c r="B334" s="1">
        <v>3</v>
      </c>
      <c r="C334" s="1">
        <f t="shared" si="5"/>
        <v>12</v>
      </c>
      <c r="D334" s="2">
        <v>43096</v>
      </c>
      <c r="E334" s="3" t="s">
        <v>625</v>
      </c>
      <c r="F334" s="1" t="s">
        <v>7</v>
      </c>
      <c r="G334" s="1" t="s">
        <v>633</v>
      </c>
      <c r="H334" s="1" t="s">
        <v>637</v>
      </c>
      <c r="I334" s="1" t="s">
        <v>641</v>
      </c>
      <c r="J334" s="1" t="s">
        <v>662</v>
      </c>
      <c r="K334" s="1" t="s">
        <v>649</v>
      </c>
      <c r="L334" s="1" t="s">
        <v>653</v>
      </c>
      <c r="M334" s="1" t="s">
        <v>656</v>
      </c>
      <c r="N334" s="1">
        <v>31</v>
      </c>
    </row>
    <row r="335" spans="1:14" x14ac:dyDescent="0.25">
      <c r="A335" s="3" t="s">
        <v>626</v>
      </c>
      <c r="B335" s="1">
        <v>1</v>
      </c>
      <c r="C335" s="1">
        <f t="shared" si="5"/>
        <v>12</v>
      </c>
      <c r="D335" s="2">
        <v>43097</v>
      </c>
      <c r="E335" s="3" t="s">
        <v>627</v>
      </c>
      <c r="F335" s="1" t="s">
        <v>7</v>
      </c>
      <c r="G335" s="1" t="s">
        <v>632</v>
      </c>
      <c r="H335" s="1" t="s">
        <v>636</v>
      </c>
      <c r="I335" s="1" t="s">
        <v>641</v>
      </c>
      <c r="J335" s="1" t="s">
        <v>662</v>
      </c>
      <c r="K335" s="1" t="s">
        <v>651</v>
      </c>
      <c r="L335" s="1" t="s">
        <v>654</v>
      </c>
      <c r="M335" s="1" t="s">
        <v>655</v>
      </c>
      <c r="N335" s="1">
        <v>9</v>
      </c>
    </row>
    <row r="336" spans="1:14" x14ac:dyDescent="0.25">
      <c r="A336" s="3" t="s">
        <v>628</v>
      </c>
      <c r="B336" s="1">
        <v>3</v>
      </c>
      <c r="C336" s="1">
        <f t="shared" si="5"/>
        <v>12</v>
      </c>
      <c r="D336" s="2">
        <v>43097</v>
      </c>
      <c r="E336" s="3" t="s">
        <v>629</v>
      </c>
      <c r="F336" s="1" t="s">
        <v>20</v>
      </c>
      <c r="G336" s="1" t="s">
        <v>635</v>
      </c>
      <c r="H336" s="1" t="s">
        <v>637</v>
      </c>
      <c r="I336" s="1" t="s">
        <v>641</v>
      </c>
      <c r="J336" s="1" t="s">
        <v>662</v>
      </c>
      <c r="K336" s="1" t="s">
        <v>649</v>
      </c>
      <c r="L336" s="1" t="s">
        <v>653</v>
      </c>
      <c r="M336" s="1" t="s">
        <v>655</v>
      </c>
      <c r="N336" s="1">
        <v>24</v>
      </c>
    </row>
    <row r="337" spans="1:14" x14ac:dyDescent="0.25">
      <c r="A337" s="3" t="s">
        <v>630</v>
      </c>
      <c r="B337" s="1">
        <v>2</v>
      </c>
      <c r="C337" s="1">
        <f t="shared" si="5"/>
        <v>12</v>
      </c>
      <c r="D337" s="2">
        <v>43100</v>
      </c>
      <c r="E337" s="3" t="s">
        <v>631</v>
      </c>
      <c r="F337" s="1" t="s">
        <v>7</v>
      </c>
      <c r="G337" s="1" t="s">
        <v>632</v>
      </c>
      <c r="H337" s="1" t="s">
        <v>636</v>
      </c>
      <c r="I337" s="1" t="s">
        <v>641</v>
      </c>
      <c r="J337" s="1" t="s">
        <v>662</v>
      </c>
      <c r="K337" s="1" t="s">
        <v>649</v>
      </c>
      <c r="L337" s="1" t="s">
        <v>654</v>
      </c>
      <c r="M337" s="1" t="s">
        <v>655</v>
      </c>
      <c r="N337" s="1">
        <v>28</v>
      </c>
    </row>
  </sheetData>
  <autoFilter ref="A1:N337"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0.249977111117893"/>
  </sheetPr>
  <dimension ref="A1:B6"/>
  <sheetViews>
    <sheetView workbookViewId="0">
      <selection activeCell="P11" sqref="P11"/>
    </sheetView>
  </sheetViews>
  <sheetFormatPr defaultRowHeight="15" x14ac:dyDescent="0.25"/>
  <cols>
    <col min="1" max="1" width="11.28515625" bestFit="1" customWidth="1"/>
    <col min="2" max="2" width="10" bestFit="1" customWidth="1"/>
  </cols>
  <sheetData>
    <row r="1" spans="1:2" x14ac:dyDescent="0.25">
      <c r="A1" s="4" t="s">
        <v>669</v>
      </c>
      <c r="B1" t="s">
        <v>688</v>
      </c>
    </row>
    <row r="3" spans="1:2" x14ac:dyDescent="0.25">
      <c r="A3" s="4" t="s">
        <v>669</v>
      </c>
      <c r="B3" t="s">
        <v>692</v>
      </c>
    </row>
    <row r="4" spans="1:2" x14ac:dyDescent="0.25">
      <c r="A4" s="5" t="s">
        <v>656</v>
      </c>
      <c r="B4" s="6">
        <v>121</v>
      </c>
    </row>
    <row r="5" spans="1:2" x14ac:dyDescent="0.25">
      <c r="A5" s="5" t="s">
        <v>655</v>
      </c>
      <c r="B5" s="6">
        <v>215</v>
      </c>
    </row>
    <row r="6" spans="1:2" x14ac:dyDescent="0.25">
      <c r="A6" s="5" t="s">
        <v>686</v>
      </c>
      <c r="B6" s="6">
        <v>336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79998168889431442"/>
  </sheetPr>
  <dimension ref="A3:B31"/>
  <sheetViews>
    <sheetView topLeftCell="A7" zoomScale="85" zoomScaleNormal="85" workbookViewId="0">
      <selection activeCell="U21" sqref="U21"/>
    </sheetView>
  </sheetViews>
  <sheetFormatPr defaultRowHeight="15" x14ac:dyDescent="0.25"/>
  <cols>
    <col min="1" max="1" width="42.5703125" bestFit="1" customWidth="1"/>
    <col min="2" max="2" width="10" bestFit="1" customWidth="1"/>
    <col min="3" max="3" width="13.7109375" bestFit="1" customWidth="1"/>
  </cols>
  <sheetData>
    <row r="3" spans="1:2" x14ac:dyDescent="0.25">
      <c r="A3" s="4" t="s">
        <v>695</v>
      </c>
      <c r="B3" t="s">
        <v>692</v>
      </c>
    </row>
    <row r="4" spans="1:2" x14ac:dyDescent="0.25">
      <c r="A4" s="5" t="s">
        <v>700</v>
      </c>
      <c r="B4" s="6">
        <v>3</v>
      </c>
    </row>
    <row r="5" spans="1:2" x14ac:dyDescent="0.25">
      <c r="A5" s="7" t="s">
        <v>639</v>
      </c>
      <c r="B5" s="6">
        <v>1</v>
      </c>
    </row>
    <row r="6" spans="1:2" x14ac:dyDescent="0.25">
      <c r="A6" s="7" t="s">
        <v>636</v>
      </c>
      <c r="B6" s="6">
        <v>2</v>
      </c>
    </row>
    <row r="7" spans="1:2" x14ac:dyDescent="0.25">
      <c r="A7" s="5" t="s">
        <v>691</v>
      </c>
      <c r="B7" s="6">
        <v>293</v>
      </c>
    </row>
    <row r="8" spans="1:2" x14ac:dyDescent="0.25">
      <c r="A8" s="7" t="s">
        <v>639</v>
      </c>
      <c r="B8" s="6">
        <v>3</v>
      </c>
    </row>
    <row r="9" spans="1:2" x14ac:dyDescent="0.25">
      <c r="A9" s="7" t="s">
        <v>640</v>
      </c>
      <c r="B9" s="6">
        <v>55</v>
      </c>
    </row>
    <row r="10" spans="1:2" x14ac:dyDescent="0.25">
      <c r="A10" s="7" t="s">
        <v>637</v>
      </c>
      <c r="B10" s="6">
        <v>58</v>
      </c>
    </row>
    <row r="11" spans="1:2" x14ac:dyDescent="0.25">
      <c r="A11" s="7" t="s">
        <v>636</v>
      </c>
      <c r="B11" s="6">
        <v>177</v>
      </c>
    </row>
    <row r="12" spans="1:2" x14ac:dyDescent="0.25">
      <c r="A12" s="5" t="s">
        <v>701</v>
      </c>
      <c r="B12" s="6">
        <v>1</v>
      </c>
    </row>
    <row r="13" spans="1:2" x14ac:dyDescent="0.25">
      <c r="A13" s="7" t="s">
        <v>637</v>
      </c>
      <c r="B13" s="6">
        <v>1</v>
      </c>
    </row>
    <row r="14" spans="1:2" x14ac:dyDescent="0.25">
      <c r="A14" s="5" t="s">
        <v>693</v>
      </c>
      <c r="B14" s="6">
        <v>2</v>
      </c>
    </row>
    <row r="15" spans="1:2" x14ac:dyDescent="0.25">
      <c r="A15" s="7" t="s">
        <v>640</v>
      </c>
      <c r="B15" s="6">
        <v>1</v>
      </c>
    </row>
    <row r="16" spans="1:2" x14ac:dyDescent="0.25">
      <c r="A16" s="7" t="s">
        <v>637</v>
      </c>
      <c r="B16" s="6">
        <v>1</v>
      </c>
    </row>
    <row r="17" spans="1:2" x14ac:dyDescent="0.25">
      <c r="A17" s="5" t="s">
        <v>702</v>
      </c>
      <c r="B17" s="6">
        <v>5</v>
      </c>
    </row>
    <row r="18" spans="1:2" x14ac:dyDescent="0.25">
      <c r="A18" s="7" t="s">
        <v>640</v>
      </c>
      <c r="B18" s="6">
        <v>1</v>
      </c>
    </row>
    <row r="19" spans="1:2" x14ac:dyDescent="0.25">
      <c r="A19" s="7" t="s">
        <v>636</v>
      </c>
      <c r="B19" s="6">
        <v>4</v>
      </c>
    </row>
    <row r="20" spans="1:2" x14ac:dyDescent="0.25">
      <c r="A20" s="5" t="s">
        <v>690</v>
      </c>
      <c r="B20" s="6">
        <v>29</v>
      </c>
    </row>
    <row r="21" spans="1:2" x14ac:dyDescent="0.25">
      <c r="A21" s="7" t="s">
        <v>639</v>
      </c>
      <c r="B21" s="6">
        <v>1</v>
      </c>
    </row>
    <row r="22" spans="1:2" x14ac:dyDescent="0.25">
      <c r="A22" s="7" t="s">
        <v>640</v>
      </c>
      <c r="B22" s="6">
        <v>4</v>
      </c>
    </row>
    <row r="23" spans="1:2" x14ac:dyDescent="0.25">
      <c r="A23" s="7" t="s">
        <v>637</v>
      </c>
      <c r="B23" s="6">
        <v>9</v>
      </c>
    </row>
    <row r="24" spans="1:2" x14ac:dyDescent="0.25">
      <c r="A24" s="7" t="s">
        <v>638</v>
      </c>
      <c r="B24" s="6">
        <v>1</v>
      </c>
    </row>
    <row r="25" spans="1:2" x14ac:dyDescent="0.25">
      <c r="A25" s="7" t="s">
        <v>636</v>
      </c>
      <c r="B25" s="6">
        <v>14</v>
      </c>
    </row>
    <row r="26" spans="1:2" x14ac:dyDescent="0.25">
      <c r="A26" s="5" t="s">
        <v>703</v>
      </c>
      <c r="B26" s="6">
        <v>1</v>
      </c>
    </row>
    <row r="27" spans="1:2" x14ac:dyDescent="0.25">
      <c r="A27" s="7" t="s">
        <v>636</v>
      </c>
      <c r="B27" s="6">
        <v>1</v>
      </c>
    </row>
    <row r="28" spans="1:2" x14ac:dyDescent="0.25">
      <c r="A28" s="5" t="s">
        <v>704</v>
      </c>
      <c r="B28" s="6">
        <v>2</v>
      </c>
    </row>
    <row r="29" spans="1:2" x14ac:dyDescent="0.25">
      <c r="A29" s="7" t="s">
        <v>637</v>
      </c>
      <c r="B29" s="6">
        <v>1</v>
      </c>
    </row>
    <row r="30" spans="1:2" x14ac:dyDescent="0.25">
      <c r="A30" s="7" t="s">
        <v>636</v>
      </c>
      <c r="B30" s="6">
        <v>1</v>
      </c>
    </row>
    <row r="31" spans="1:2" x14ac:dyDescent="0.25">
      <c r="A31" s="5" t="s">
        <v>686</v>
      </c>
      <c r="B31" s="6">
        <v>336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3"/>
  <sheetViews>
    <sheetView workbookViewId="0">
      <selection sqref="A1:N23"/>
    </sheetView>
  </sheetViews>
  <sheetFormatPr defaultRowHeight="15" x14ac:dyDescent="0.25"/>
  <cols>
    <col min="1" max="1" width="20" customWidth="1"/>
    <col min="2" max="2" width="20.7109375" customWidth="1"/>
    <col min="4" max="4" width="15.42578125" customWidth="1"/>
    <col min="5" max="5" width="13.28515625" customWidth="1"/>
    <col min="6" max="6" width="20.42578125" customWidth="1"/>
    <col min="7" max="7" width="14.5703125" customWidth="1"/>
    <col min="8" max="8" width="20.140625" customWidth="1"/>
    <col min="9" max="9" width="21" customWidth="1"/>
    <col min="10" max="10" width="16.85546875" customWidth="1"/>
    <col min="11" max="11" width="15.42578125" customWidth="1"/>
    <col min="12" max="12" width="18.28515625" customWidth="1"/>
    <col min="13" max="13" width="16.42578125" customWidth="1"/>
    <col min="14" max="14" width="16.7109375" customWidth="1"/>
  </cols>
  <sheetData>
    <row r="1" spans="1:14" x14ac:dyDescent="0.25">
      <c r="A1" t="s">
        <v>0</v>
      </c>
      <c r="B1" t="s">
        <v>2</v>
      </c>
      <c r="C1" t="s">
        <v>669</v>
      </c>
      <c r="D1" t="s">
        <v>3</v>
      </c>
      <c r="E1" t="s">
        <v>4</v>
      </c>
      <c r="F1" t="s">
        <v>6</v>
      </c>
      <c r="G1" t="s">
        <v>8</v>
      </c>
      <c r="H1" t="s">
        <v>9</v>
      </c>
      <c r="I1" t="s">
        <v>10</v>
      </c>
      <c r="J1" t="s">
        <v>11</v>
      </c>
      <c r="K1" t="s">
        <v>12</v>
      </c>
      <c r="L1" t="s">
        <v>13</v>
      </c>
      <c r="M1" t="s">
        <v>14</v>
      </c>
      <c r="N1" t="s">
        <v>15</v>
      </c>
    </row>
    <row r="2" spans="1:14" x14ac:dyDescent="0.25">
      <c r="A2" t="s">
        <v>21</v>
      </c>
      <c r="B2">
        <v>2</v>
      </c>
      <c r="C2">
        <v>1</v>
      </c>
      <c r="D2" s="10">
        <v>42740</v>
      </c>
      <c r="E2" t="s">
        <v>22</v>
      </c>
      <c r="F2" t="s">
        <v>23</v>
      </c>
      <c r="G2" t="s">
        <v>633</v>
      </c>
      <c r="H2" t="s">
        <v>636</v>
      </c>
      <c r="I2" t="s">
        <v>641</v>
      </c>
      <c r="J2" t="s">
        <v>659</v>
      </c>
      <c r="K2" t="s">
        <v>649</v>
      </c>
      <c r="L2" t="s">
        <v>653</v>
      </c>
      <c r="M2" t="s">
        <v>655</v>
      </c>
      <c r="N2">
        <v>20</v>
      </c>
    </row>
    <row r="3" spans="1:14" x14ac:dyDescent="0.25">
      <c r="A3" t="s">
        <v>127</v>
      </c>
      <c r="B3">
        <v>1</v>
      </c>
      <c r="C3">
        <v>2</v>
      </c>
      <c r="D3" s="10">
        <v>42788</v>
      </c>
      <c r="E3" t="s">
        <v>128</v>
      </c>
      <c r="F3" t="s">
        <v>129</v>
      </c>
      <c r="G3" t="s">
        <v>633</v>
      </c>
      <c r="H3" t="s">
        <v>639</v>
      </c>
      <c r="I3" t="s">
        <v>642</v>
      </c>
      <c r="J3" t="s">
        <v>658</v>
      </c>
      <c r="K3" t="s">
        <v>649</v>
      </c>
      <c r="L3" t="s">
        <v>653</v>
      </c>
      <c r="M3" t="s">
        <v>655</v>
      </c>
      <c r="N3">
        <v>30</v>
      </c>
    </row>
    <row r="4" spans="1:14" x14ac:dyDescent="0.25">
      <c r="A4" t="s">
        <v>100</v>
      </c>
      <c r="B4">
        <v>1</v>
      </c>
      <c r="C4">
        <v>2</v>
      </c>
      <c r="D4" s="10">
        <v>42774</v>
      </c>
      <c r="E4" t="s">
        <v>84</v>
      </c>
      <c r="F4" t="s">
        <v>7</v>
      </c>
      <c r="G4" t="s">
        <v>632</v>
      </c>
      <c r="H4" t="s">
        <v>640</v>
      </c>
      <c r="I4" t="s">
        <v>641</v>
      </c>
      <c r="J4" t="s">
        <v>658</v>
      </c>
      <c r="K4" t="s">
        <v>651</v>
      </c>
      <c r="L4" t="s">
        <v>654</v>
      </c>
      <c r="M4" t="s">
        <v>656</v>
      </c>
      <c r="N4">
        <v>45</v>
      </c>
    </row>
    <row r="5" spans="1:14" x14ac:dyDescent="0.25">
      <c r="A5" t="s">
        <v>167</v>
      </c>
      <c r="B5">
        <v>2</v>
      </c>
      <c r="C5">
        <v>3</v>
      </c>
      <c r="D5" s="10">
        <v>42820</v>
      </c>
      <c r="E5" t="s">
        <v>168</v>
      </c>
      <c r="F5" t="s">
        <v>7</v>
      </c>
      <c r="G5" t="s">
        <v>632</v>
      </c>
      <c r="H5" t="s">
        <v>636</v>
      </c>
      <c r="I5" t="s">
        <v>641</v>
      </c>
      <c r="J5" t="s">
        <v>682</v>
      </c>
      <c r="K5" t="s">
        <v>649</v>
      </c>
      <c r="L5" t="s">
        <v>653</v>
      </c>
      <c r="M5" t="s">
        <v>655</v>
      </c>
      <c r="N5">
        <v>32</v>
      </c>
    </row>
    <row r="6" spans="1:14" x14ac:dyDescent="0.25">
      <c r="A6" t="s">
        <v>188</v>
      </c>
      <c r="B6">
        <v>1</v>
      </c>
      <c r="C6">
        <v>4</v>
      </c>
      <c r="D6" s="10">
        <v>42833</v>
      </c>
      <c r="E6" t="s">
        <v>189</v>
      </c>
      <c r="F6" t="s">
        <v>42</v>
      </c>
      <c r="G6" t="s">
        <v>635</v>
      </c>
      <c r="H6" t="s">
        <v>636</v>
      </c>
      <c r="I6" t="s">
        <v>641</v>
      </c>
      <c r="J6" t="s">
        <v>660</v>
      </c>
      <c r="K6" t="s">
        <v>649</v>
      </c>
      <c r="L6" t="s">
        <v>654</v>
      </c>
      <c r="M6" t="s">
        <v>656</v>
      </c>
      <c r="N6">
        <v>35</v>
      </c>
    </row>
    <row r="7" spans="1:14" x14ac:dyDescent="0.25">
      <c r="A7" t="s">
        <v>230</v>
      </c>
      <c r="B7">
        <v>2</v>
      </c>
      <c r="C7">
        <v>5</v>
      </c>
      <c r="D7" s="10">
        <v>42864</v>
      </c>
      <c r="E7" t="s">
        <v>231</v>
      </c>
      <c r="F7" t="s">
        <v>7</v>
      </c>
      <c r="G7" t="s">
        <v>635</v>
      </c>
      <c r="H7" t="s">
        <v>636</v>
      </c>
      <c r="I7" t="s">
        <v>641</v>
      </c>
      <c r="J7" t="s">
        <v>658</v>
      </c>
      <c r="K7" t="s">
        <v>649</v>
      </c>
      <c r="L7" t="s">
        <v>654</v>
      </c>
      <c r="M7" t="s">
        <v>655</v>
      </c>
      <c r="N7">
        <v>18</v>
      </c>
    </row>
    <row r="8" spans="1:14" x14ac:dyDescent="0.25">
      <c r="A8" t="s">
        <v>284</v>
      </c>
      <c r="B8">
        <v>2</v>
      </c>
      <c r="C8">
        <v>6</v>
      </c>
      <c r="D8" s="10">
        <v>42906</v>
      </c>
      <c r="E8" t="s">
        <v>285</v>
      </c>
      <c r="F8" t="s">
        <v>20</v>
      </c>
      <c r="G8" t="s">
        <v>635</v>
      </c>
      <c r="H8" t="s">
        <v>636</v>
      </c>
      <c r="I8" t="s">
        <v>641</v>
      </c>
      <c r="J8" t="s">
        <v>659</v>
      </c>
      <c r="K8" t="s">
        <v>649</v>
      </c>
      <c r="L8" t="s">
        <v>654</v>
      </c>
      <c r="M8" t="s">
        <v>655</v>
      </c>
      <c r="N8">
        <v>48</v>
      </c>
    </row>
    <row r="9" spans="1:14" x14ac:dyDescent="0.25">
      <c r="A9" t="s">
        <v>336</v>
      </c>
      <c r="B9">
        <v>2</v>
      </c>
      <c r="C9">
        <v>7</v>
      </c>
      <c r="D9" s="10">
        <v>42924</v>
      </c>
      <c r="E9" t="s">
        <v>337</v>
      </c>
      <c r="F9" t="s">
        <v>7</v>
      </c>
      <c r="G9" t="s">
        <v>632</v>
      </c>
      <c r="H9" t="s">
        <v>640</v>
      </c>
      <c r="I9" t="s">
        <v>641</v>
      </c>
      <c r="J9" t="s">
        <v>658</v>
      </c>
      <c r="K9" t="s">
        <v>649</v>
      </c>
      <c r="L9" t="s">
        <v>654</v>
      </c>
      <c r="M9" t="s">
        <v>655</v>
      </c>
      <c r="N9">
        <v>18</v>
      </c>
    </row>
    <row r="10" spans="1:14" x14ac:dyDescent="0.25">
      <c r="A10" t="s">
        <v>416</v>
      </c>
      <c r="B10">
        <v>2</v>
      </c>
      <c r="C10">
        <v>8</v>
      </c>
      <c r="D10" s="10">
        <v>42977</v>
      </c>
      <c r="E10" t="s">
        <v>417</v>
      </c>
      <c r="F10" t="s">
        <v>42</v>
      </c>
      <c r="G10" t="s">
        <v>633</v>
      </c>
      <c r="H10" t="s">
        <v>640</v>
      </c>
      <c r="I10" t="s">
        <v>641</v>
      </c>
      <c r="J10" t="s">
        <v>660</v>
      </c>
      <c r="K10" t="s">
        <v>649</v>
      </c>
      <c r="L10" t="s">
        <v>653</v>
      </c>
      <c r="M10" t="s">
        <v>655</v>
      </c>
      <c r="N10">
        <v>52</v>
      </c>
    </row>
    <row r="11" spans="1:14" x14ac:dyDescent="0.25">
      <c r="A11" t="s">
        <v>375</v>
      </c>
      <c r="B11">
        <v>1</v>
      </c>
      <c r="C11">
        <v>8</v>
      </c>
      <c r="D11" s="10">
        <v>42952</v>
      </c>
      <c r="E11" t="s">
        <v>156</v>
      </c>
      <c r="F11" t="s">
        <v>20</v>
      </c>
      <c r="G11" t="s">
        <v>632</v>
      </c>
      <c r="H11" t="s">
        <v>636</v>
      </c>
      <c r="I11" t="s">
        <v>641</v>
      </c>
      <c r="J11" t="s">
        <v>660</v>
      </c>
      <c r="K11" t="s">
        <v>649</v>
      </c>
      <c r="L11" t="s">
        <v>653</v>
      </c>
      <c r="M11" t="s">
        <v>656</v>
      </c>
      <c r="N11">
        <v>44</v>
      </c>
    </row>
    <row r="12" spans="1:14" x14ac:dyDescent="0.25">
      <c r="A12" t="s">
        <v>418</v>
      </c>
      <c r="B12">
        <v>2</v>
      </c>
      <c r="C12">
        <v>8</v>
      </c>
      <c r="D12" s="10">
        <v>42948</v>
      </c>
      <c r="E12" t="s">
        <v>419</v>
      </c>
      <c r="F12" t="s">
        <v>7</v>
      </c>
      <c r="G12" t="s">
        <v>633</v>
      </c>
      <c r="H12" t="s">
        <v>636</v>
      </c>
      <c r="I12" t="s">
        <v>641</v>
      </c>
      <c r="J12" t="s">
        <v>658</v>
      </c>
      <c r="K12" t="s">
        <v>649</v>
      </c>
      <c r="L12" t="s">
        <v>654</v>
      </c>
      <c r="M12" t="s">
        <v>655</v>
      </c>
      <c r="N12">
        <v>20</v>
      </c>
    </row>
    <row r="13" spans="1:14" x14ac:dyDescent="0.25">
      <c r="A13" t="s">
        <v>395</v>
      </c>
      <c r="B13">
        <v>2</v>
      </c>
      <c r="C13">
        <v>8</v>
      </c>
      <c r="D13" s="10">
        <v>42960</v>
      </c>
      <c r="E13" t="s">
        <v>396</v>
      </c>
      <c r="F13" t="s">
        <v>357</v>
      </c>
      <c r="G13" t="s">
        <v>633</v>
      </c>
      <c r="H13" t="s">
        <v>640</v>
      </c>
      <c r="I13" t="s">
        <v>641</v>
      </c>
      <c r="J13" t="s">
        <v>658</v>
      </c>
      <c r="K13" t="s">
        <v>649</v>
      </c>
      <c r="L13" t="s">
        <v>654</v>
      </c>
      <c r="M13" t="s">
        <v>655</v>
      </c>
      <c r="N13">
        <v>17</v>
      </c>
    </row>
    <row r="14" spans="1:14" x14ac:dyDescent="0.25">
      <c r="A14" t="s">
        <v>484</v>
      </c>
      <c r="B14">
        <v>1</v>
      </c>
      <c r="C14">
        <v>9</v>
      </c>
      <c r="D14" s="10">
        <v>43007</v>
      </c>
      <c r="E14" t="s">
        <v>485</v>
      </c>
      <c r="F14" t="s">
        <v>7</v>
      </c>
      <c r="G14" t="s">
        <v>632</v>
      </c>
      <c r="H14" t="s">
        <v>640</v>
      </c>
      <c r="I14" t="s">
        <v>641</v>
      </c>
      <c r="J14" t="s">
        <v>658</v>
      </c>
      <c r="K14" t="s">
        <v>649</v>
      </c>
      <c r="L14" t="s">
        <v>653</v>
      </c>
      <c r="M14" t="s">
        <v>655</v>
      </c>
      <c r="N14">
        <v>17</v>
      </c>
    </row>
    <row r="15" spans="1:14" x14ac:dyDescent="0.25">
      <c r="A15" t="s">
        <v>433</v>
      </c>
      <c r="B15">
        <v>1</v>
      </c>
      <c r="C15">
        <v>9</v>
      </c>
      <c r="D15" s="10">
        <v>42982</v>
      </c>
      <c r="E15" t="s">
        <v>279</v>
      </c>
      <c r="F15" t="s">
        <v>23</v>
      </c>
      <c r="G15" t="s">
        <v>633</v>
      </c>
      <c r="H15" t="s">
        <v>636</v>
      </c>
      <c r="I15" t="s">
        <v>641</v>
      </c>
      <c r="J15" t="s">
        <v>658</v>
      </c>
      <c r="K15" t="s">
        <v>649</v>
      </c>
      <c r="L15" t="s">
        <v>653</v>
      </c>
      <c r="M15" t="s">
        <v>656</v>
      </c>
      <c r="N15">
        <v>56</v>
      </c>
    </row>
    <row r="16" spans="1:14" x14ac:dyDescent="0.25">
      <c r="A16" t="s">
        <v>472</v>
      </c>
      <c r="B16">
        <v>1</v>
      </c>
      <c r="C16">
        <v>9</v>
      </c>
      <c r="D16" s="10">
        <v>43000</v>
      </c>
      <c r="E16" t="s">
        <v>473</v>
      </c>
      <c r="F16" t="s">
        <v>20</v>
      </c>
      <c r="G16" t="s">
        <v>633</v>
      </c>
      <c r="H16" t="s">
        <v>636</v>
      </c>
      <c r="I16" t="s">
        <v>642</v>
      </c>
      <c r="J16" t="s">
        <v>658</v>
      </c>
      <c r="K16" t="s">
        <v>649</v>
      </c>
      <c r="L16" t="s">
        <v>654</v>
      </c>
      <c r="M16" t="s">
        <v>655</v>
      </c>
      <c r="N16">
        <v>25</v>
      </c>
    </row>
    <row r="17" spans="1:14" x14ac:dyDescent="0.25">
      <c r="A17" t="s">
        <v>464</v>
      </c>
      <c r="B17">
        <v>2</v>
      </c>
      <c r="C17">
        <v>9</v>
      </c>
      <c r="D17" s="10">
        <v>42994</v>
      </c>
      <c r="E17" t="s">
        <v>465</v>
      </c>
      <c r="F17" t="s">
        <v>7</v>
      </c>
      <c r="G17" t="s">
        <v>632</v>
      </c>
      <c r="H17" t="s">
        <v>636</v>
      </c>
      <c r="I17" t="s">
        <v>641</v>
      </c>
      <c r="J17" t="s">
        <v>659</v>
      </c>
      <c r="K17" t="s">
        <v>649</v>
      </c>
      <c r="L17" t="s">
        <v>654</v>
      </c>
      <c r="M17" t="s">
        <v>655</v>
      </c>
      <c r="N17">
        <v>36</v>
      </c>
    </row>
    <row r="18" spans="1:14" x14ac:dyDescent="0.25">
      <c r="A18" t="s">
        <v>426</v>
      </c>
      <c r="B18">
        <v>1</v>
      </c>
      <c r="C18">
        <v>9</v>
      </c>
      <c r="D18" s="10">
        <v>42979</v>
      </c>
      <c r="E18" t="s">
        <v>427</v>
      </c>
      <c r="F18" t="s">
        <v>20</v>
      </c>
      <c r="G18" t="s">
        <v>633</v>
      </c>
      <c r="H18" t="s">
        <v>640</v>
      </c>
      <c r="I18" t="s">
        <v>641</v>
      </c>
      <c r="J18" t="s">
        <v>659</v>
      </c>
      <c r="K18" t="s">
        <v>649</v>
      </c>
      <c r="L18" t="s">
        <v>654</v>
      </c>
      <c r="M18" t="s">
        <v>655</v>
      </c>
      <c r="N18">
        <v>20</v>
      </c>
    </row>
    <row r="19" spans="1:14" x14ac:dyDescent="0.25">
      <c r="A19" t="s">
        <v>422</v>
      </c>
      <c r="B19">
        <v>2</v>
      </c>
      <c r="C19">
        <v>9</v>
      </c>
      <c r="D19" s="10">
        <v>42979</v>
      </c>
      <c r="E19" t="s">
        <v>423</v>
      </c>
      <c r="F19" t="s">
        <v>357</v>
      </c>
      <c r="G19" t="s">
        <v>633</v>
      </c>
      <c r="H19" t="s">
        <v>636</v>
      </c>
      <c r="I19" t="s">
        <v>641</v>
      </c>
      <c r="J19" t="s">
        <v>660</v>
      </c>
      <c r="K19" t="s">
        <v>649</v>
      </c>
      <c r="L19" t="s">
        <v>654</v>
      </c>
      <c r="M19" t="s">
        <v>655</v>
      </c>
      <c r="N19">
        <v>62</v>
      </c>
    </row>
    <row r="20" spans="1:14" x14ac:dyDescent="0.25">
      <c r="A20" t="s">
        <v>506</v>
      </c>
      <c r="B20">
        <v>2</v>
      </c>
      <c r="C20">
        <v>10</v>
      </c>
      <c r="D20" s="10">
        <v>43017</v>
      </c>
      <c r="E20" t="s">
        <v>313</v>
      </c>
      <c r="F20" t="s">
        <v>7</v>
      </c>
      <c r="G20" t="s">
        <v>632</v>
      </c>
      <c r="H20" t="s">
        <v>636</v>
      </c>
      <c r="I20" t="s">
        <v>641</v>
      </c>
      <c r="J20" t="s">
        <v>660</v>
      </c>
      <c r="K20" t="s">
        <v>649</v>
      </c>
      <c r="L20" t="s">
        <v>652</v>
      </c>
      <c r="M20" t="s">
        <v>655</v>
      </c>
      <c r="N20">
        <v>42</v>
      </c>
    </row>
    <row r="21" spans="1:14" x14ac:dyDescent="0.25">
      <c r="A21" t="s">
        <v>494</v>
      </c>
      <c r="B21">
        <v>1</v>
      </c>
      <c r="C21">
        <v>10</v>
      </c>
      <c r="D21" s="10">
        <v>43013</v>
      </c>
      <c r="E21" t="s">
        <v>223</v>
      </c>
      <c r="F21" t="s">
        <v>23</v>
      </c>
      <c r="G21" t="s">
        <v>632</v>
      </c>
      <c r="H21" t="s">
        <v>636</v>
      </c>
      <c r="I21" t="s">
        <v>641</v>
      </c>
      <c r="J21" t="s">
        <v>660</v>
      </c>
      <c r="K21" t="s">
        <v>649</v>
      </c>
      <c r="L21" t="s">
        <v>654</v>
      </c>
      <c r="M21" t="s">
        <v>655</v>
      </c>
      <c r="N21">
        <v>47</v>
      </c>
    </row>
    <row r="22" spans="1:14" x14ac:dyDescent="0.25">
      <c r="A22" t="s">
        <v>584</v>
      </c>
      <c r="B22">
        <v>1</v>
      </c>
      <c r="C22">
        <v>11</v>
      </c>
      <c r="D22" s="10">
        <v>43068</v>
      </c>
      <c r="E22" t="s">
        <v>58</v>
      </c>
      <c r="F22" t="s">
        <v>7</v>
      </c>
      <c r="G22" t="s">
        <v>633</v>
      </c>
      <c r="H22" t="s">
        <v>637</v>
      </c>
      <c r="I22" t="s">
        <v>641</v>
      </c>
      <c r="J22" t="s">
        <v>668</v>
      </c>
      <c r="K22" t="s">
        <v>651</v>
      </c>
      <c r="L22" t="s">
        <v>654</v>
      </c>
      <c r="M22" t="s">
        <v>655</v>
      </c>
      <c r="N22">
        <v>75</v>
      </c>
    </row>
    <row r="23" spans="1:14" x14ac:dyDescent="0.25">
      <c r="A23" t="s">
        <v>580</v>
      </c>
      <c r="B23">
        <v>2</v>
      </c>
      <c r="C23">
        <v>11</v>
      </c>
      <c r="D23" s="10">
        <v>43067</v>
      </c>
      <c r="E23" t="s">
        <v>489</v>
      </c>
      <c r="F23" t="s">
        <v>7</v>
      </c>
      <c r="G23" t="s">
        <v>632</v>
      </c>
      <c r="H23" t="s">
        <v>636</v>
      </c>
      <c r="I23" t="s">
        <v>641</v>
      </c>
      <c r="J23" t="s">
        <v>658</v>
      </c>
      <c r="K23" t="s">
        <v>649</v>
      </c>
      <c r="L23" t="s">
        <v>654</v>
      </c>
      <c r="M23" t="s">
        <v>655</v>
      </c>
      <c r="N23">
        <v>27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3"/>
  <sheetViews>
    <sheetView workbookViewId="0">
      <selection sqref="A1:N23"/>
    </sheetView>
  </sheetViews>
  <sheetFormatPr defaultRowHeight="15" x14ac:dyDescent="0.25"/>
  <cols>
    <col min="1" max="1" width="20" customWidth="1"/>
    <col min="2" max="2" width="20.7109375" customWidth="1"/>
    <col min="4" max="4" width="15.42578125" customWidth="1"/>
    <col min="5" max="5" width="13.28515625" customWidth="1"/>
    <col min="6" max="6" width="20.42578125" customWidth="1"/>
    <col min="7" max="7" width="14.5703125" customWidth="1"/>
    <col min="8" max="8" width="20.140625" customWidth="1"/>
    <col min="9" max="9" width="21" customWidth="1"/>
    <col min="10" max="10" width="16.85546875" customWidth="1"/>
    <col min="11" max="11" width="15.42578125" customWidth="1"/>
    <col min="12" max="12" width="18.28515625" customWidth="1"/>
    <col min="13" max="13" width="16.42578125" customWidth="1"/>
    <col min="14" max="14" width="16.7109375" customWidth="1"/>
  </cols>
  <sheetData>
    <row r="1" spans="1:14" x14ac:dyDescent="0.25">
      <c r="A1" t="s">
        <v>0</v>
      </c>
      <c r="B1" t="s">
        <v>2</v>
      </c>
      <c r="C1" t="s">
        <v>669</v>
      </c>
      <c r="D1" t="s">
        <v>3</v>
      </c>
      <c r="E1" t="s">
        <v>4</v>
      </c>
      <c r="F1" t="s">
        <v>6</v>
      </c>
      <c r="G1" t="s">
        <v>8</v>
      </c>
      <c r="H1" t="s">
        <v>9</v>
      </c>
      <c r="I1" t="s">
        <v>10</v>
      </c>
      <c r="J1" t="s">
        <v>11</v>
      </c>
      <c r="K1" t="s">
        <v>12</v>
      </c>
      <c r="L1" t="s">
        <v>13</v>
      </c>
      <c r="M1" t="s">
        <v>14</v>
      </c>
      <c r="N1" t="s">
        <v>15</v>
      </c>
    </row>
    <row r="2" spans="1:14" x14ac:dyDescent="0.25">
      <c r="A2" t="s">
        <v>21</v>
      </c>
      <c r="B2">
        <v>2</v>
      </c>
      <c r="C2">
        <v>1</v>
      </c>
      <c r="D2" s="10">
        <v>42740</v>
      </c>
      <c r="E2" t="s">
        <v>22</v>
      </c>
      <c r="F2" t="s">
        <v>23</v>
      </c>
      <c r="G2" t="s">
        <v>633</v>
      </c>
      <c r="H2" t="s">
        <v>636</v>
      </c>
      <c r="I2" t="s">
        <v>641</v>
      </c>
      <c r="J2" t="s">
        <v>659</v>
      </c>
      <c r="K2" t="s">
        <v>649</v>
      </c>
      <c r="L2" t="s">
        <v>653</v>
      </c>
      <c r="M2" t="s">
        <v>655</v>
      </c>
      <c r="N2">
        <v>20</v>
      </c>
    </row>
    <row r="3" spans="1:14" x14ac:dyDescent="0.25">
      <c r="A3" t="s">
        <v>127</v>
      </c>
      <c r="B3">
        <v>1</v>
      </c>
      <c r="C3">
        <v>2</v>
      </c>
      <c r="D3" s="10">
        <v>42788</v>
      </c>
      <c r="E3" t="s">
        <v>128</v>
      </c>
      <c r="F3" t="s">
        <v>129</v>
      </c>
      <c r="G3" t="s">
        <v>633</v>
      </c>
      <c r="H3" t="s">
        <v>639</v>
      </c>
      <c r="I3" t="s">
        <v>642</v>
      </c>
      <c r="J3" t="s">
        <v>658</v>
      </c>
      <c r="K3" t="s">
        <v>649</v>
      </c>
      <c r="L3" t="s">
        <v>653</v>
      </c>
      <c r="M3" t="s">
        <v>655</v>
      </c>
      <c r="N3">
        <v>30</v>
      </c>
    </row>
    <row r="4" spans="1:14" x14ac:dyDescent="0.25">
      <c r="A4" t="s">
        <v>100</v>
      </c>
      <c r="B4">
        <v>1</v>
      </c>
      <c r="C4">
        <v>2</v>
      </c>
      <c r="D4" s="10">
        <v>42774</v>
      </c>
      <c r="E4" t="s">
        <v>84</v>
      </c>
      <c r="F4" t="s">
        <v>7</v>
      </c>
      <c r="G4" t="s">
        <v>632</v>
      </c>
      <c r="H4" t="s">
        <v>640</v>
      </c>
      <c r="I4" t="s">
        <v>641</v>
      </c>
      <c r="J4" t="s">
        <v>658</v>
      </c>
      <c r="K4" t="s">
        <v>651</v>
      </c>
      <c r="L4" t="s">
        <v>654</v>
      </c>
      <c r="M4" t="s">
        <v>656</v>
      </c>
      <c r="N4">
        <v>45</v>
      </c>
    </row>
    <row r="5" spans="1:14" x14ac:dyDescent="0.25">
      <c r="A5" t="s">
        <v>167</v>
      </c>
      <c r="B5">
        <v>2</v>
      </c>
      <c r="C5">
        <v>3</v>
      </c>
      <c r="D5" s="10">
        <v>42820</v>
      </c>
      <c r="E5" t="s">
        <v>168</v>
      </c>
      <c r="F5" t="s">
        <v>7</v>
      </c>
      <c r="G5" t="s">
        <v>632</v>
      </c>
      <c r="H5" t="s">
        <v>636</v>
      </c>
      <c r="I5" t="s">
        <v>641</v>
      </c>
      <c r="J5" t="s">
        <v>682</v>
      </c>
      <c r="K5" t="s">
        <v>649</v>
      </c>
      <c r="L5" t="s">
        <v>653</v>
      </c>
      <c r="M5" t="s">
        <v>655</v>
      </c>
      <c r="N5">
        <v>32</v>
      </c>
    </row>
    <row r="6" spans="1:14" x14ac:dyDescent="0.25">
      <c r="A6" t="s">
        <v>188</v>
      </c>
      <c r="B6">
        <v>1</v>
      </c>
      <c r="C6">
        <v>4</v>
      </c>
      <c r="D6" s="10">
        <v>42833</v>
      </c>
      <c r="E6" t="s">
        <v>189</v>
      </c>
      <c r="F6" t="s">
        <v>42</v>
      </c>
      <c r="G6" t="s">
        <v>635</v>
      </c>
      <c r="H6" t="s">
        <v>636</v>
      </c>
      <c r="I6" t="s">
        <v>641</v>
      </c>
      <c r="J6" t="s">
        <v>660</v>
      </c>
      <c r="K6" t="s">
        <v>649</v>
      </c>
      <c r="L6" t="s">
        <v>654</v>
      </c>
      <c r="M6" t="s">
        <v>656</v>
      </c>
      <c r="N6">
        <v>35</v>
      </c>
    </row>
    <row r="7" spans="1:14" x14ac:dyDescent="0.25">
      <c r="A7" t="s">
        <v>230</v>
      </c>
      <c r="B7">
        <v>2</v>
      </c>
      <c r="C7">
        <v>5</v>
      </c>
      <c r="D7" s="10">
        <v>42864</v>
      </c>
      <c r="E7" t="s">
        <v>231</v>
      </c>
      <c r="F7" t="s">
        <v>7</v>
      </c>
      <c r="G7" t="s">
        <v>635</v>
      </c>
      <c r="H7" t="s">
        <v>636</v>
      </c>
      <c r="I7" t="s">
        <v>641</v>
      </c>
      <c r="J7" t="s">
        <v>658</v>
      </c>
      <c r="K7" t="s">
        <v>649</v>
      </c>
      <c r="L7" t="s">
        <v>654</v>
      </c>
      <c r="M7" t="s">
        <v>655</v>
      </c>
      <c r="N7">
        <v>18</v>
      </c>
    </row>
    <row r="8" spans="1:14" x14ac:dyDescent="0.25">
      <c r="A8" t="s">
        <v>284</v>
      </c>
      <c r="B8">
        <v>2</v>
      </c>
      <c r="C8">
        <v>6</v>
      </c>
      <c r="D8" s="10">
        <v>42906</v>
      </c>
      <c r="E8" t="s">
        <v>285</v>
      </c>
      <c r="F8" t="s">
        <v>20</v>
      </c>
      <c r="G8" t="s">
        <v>635</v>
      </c>
      <c r="H8" t="s">
        <v>636</v>
      </c>
      <c r="I8" t="s">
        <v>641</v>
      </c>
      <c r="J8" t="s">
        <v>659</v>
      </c>
      <c r="K8" t="s">
        <v>649</v>
      </c>
      <c r="L8" t="s">
        <v>654</v>
      </c>
      <c r="M8" t="s">
        <v>655</v>
      </c>
      <c r="N8">
        <v>48</v>
      </c>
    </row>
    <row r="9" spans="1:14" x14ac:dyDescent="0.25">
      <c r="A9" t="s">
        <v>336</v>
      </c>
      <c r="B9">
        <v>2</v>
      </c>
      <c r="C9">
        <v>7</v>
      </c>
      <c r="D9" s="10">
        <v>42924</v>
      </c>
      <c r="E9" t="s">
        <v>337</v>
      </c>
      <c r="F9" t="s">
        <v>7</v>
      </c>
      <c r="G9" t="s">
        <v>632</v>
      </c>
      <c r="H9" t="s">
        <v>640</v>
      </c>
      <c r="I9" t="s">
        <v>641</v>
      </c>
      <c r="J9" t="s">
        <v>658</v>
      </c>
      <c r="K9" t="s">
        <v>649</v>
      </c>
      <c r="L9" t="s">
        <v>654</v>
      </c>
      <c r="M9" t="s">
        <v>655</v>
      </c>
      <c r="N9">
        <v>18</v>
      </c>
    </row>
    <row r="10" spans="1:14" x14ac:dyDescent="0.25">
      <c r="A10" t="s">
        <v>416</v>
      </c>
      <c r="B10">
        <v>2</v>
      </c>
      <c r="C10">
        <v>8</v>
      </c>
      <c r="D10" s="10">
        <v>42977</v>
      </c>
      <c r="E10" t="s">
        <v>417</v>
      </c>
      <c r="F10" t="s">
        <v>42</v>
      </c>
      <c r="G10" t="s">
        <v>633</v>
      </c>
      <c r="H10" t="s">
        <v>640</v>
      </c>
      <c r="I10" t="s">
        <v>641</v>
      </c>
      <c r="J10" t="s">
        <v>660</v>
      </c>
      <c r="K10" t="s">
        <v>649</v>
      </c>
      <c r="L10" t="s">
        <v>653</v>
      </c>
      <c r="M10" t="s">
        <v>655</v>
      </c>
      <c r="N10">
        <v>52</v>
      </c>
    </row>
    <row r="11" spans="1:14" x14ac:dyDescent="0.25">
      <c r="A11" t="s">
        <v>375</v>
      </c>
      <c r="B11">
        <v>1</v>
      </c>
      <c r="C11">
        <v>8</v>
      </c>
      <c r="D11" s="10">
        <v>42952</v>
      </c>
      <c r="E11" t="s">
        <v>156</v>
      </c>
      <c r="F11" t="s">
        <v>20</v>
      </c>
      <c r="G11" t="s">
        <v>632</v>
      </c>
      <c r="H11" t="s">
        <v>636</v>
      </c>
      <c r="I11" t="s">
        <v>641</v>
      </c>
      <c r="J11" t="s">
        <v>660</v>
      </c>
      <c r="K11" t="s">
        <v>649</v>
      </c>
      <c r="L11" t="s">
        <v>653</v>
      </c>
      <c r="M11" t="s">
        <v>656</v>
      </c>
      <c r="N11">
        <v>44</v>
      </c>
    </row>
    <row r="12" spans="1:14" x14ac:dyDescent="0.25">
      <c r="A12" t="s">
        <v>418</v>
      </c>
      <c r="B12">
        <v>2</v>
      </c>
      <c r="C12">
        <v>8</v>
      </c>
      <c r="D12" s="10">
        <v>42948</v>
      </c>
      <c r="E12" t="s">
        <v>419</v>
      </c>
      <c r="F12" t="s">
        <v>7</v>
      </c>
      <c r="G12" t="s">
        <v>633</v>
      </c>
      <c r="H12" t="s">
        <v>636</v>
      </c>
      <c r="I12" t="s">
        <v>641</v>
      </c>
      <c r="J12" t="s">
        <v>658</v>
      </c>
      <c r="K12" t="s">
        <v>649</v>
      </c>
      <c r="L12" t="s">
        <v>654</v>
      </c>
      <c r="M12" t="s">
        <v>655</v>
      </c>
      <c r="N12">
        <v>20</v>
      </c>
    </row>
    <row r="13" spans="1:14" x14ac:dyDescent="0.25">
      <c r="A13" t="s">
        <v>395</v>
      </c>
      <c r="B13">
        <v>2</v>
      </c>
      <c r="C13">
        <v>8</v>
      </c>
      <c r="D13" s="10">
        <v>42960</v>
      </c>
      <c r="E13" t="s">
        <v>396</v>
      </c>
      <c r="F13" t="s">
        <v>357</v>
      </c>
      <c r="G13" t="s">
        <v>633</v>
      </c>
      <c r="H13" t="s">
        <v>640</v>
      </c>
      <c r="I13" t="s">
        <v>641</v>
      </c>
      <c r="J13" t="s">
        <v>658</v>
      </c>
      <c r="K13" t="s">
        <v>649</v>
      </c>
      <c r="L13" t="s">
        <v>654</v>
      </c>
      <c r="M13" t="s">
        <v>655</v>
      </c>
      <c r="N13">
        <v>17</v>
      </c>
    </row>
    <row r="14" spans="1:14" x14ac:dyDescent="0.25">
      <c r="A14" t="s">
        <v>484</v>
      </c>
      <c r="B14">
        <v>1</v>
      </c>
      <c r="C14">
        <v>9</v>
      </c>
      <c r="D14" s="10">
        <v>43007</v>
      </c>
      <c r="E14" t="s">
        <v>485</v>
      </c>
      <c r="F14" t="s">
        <v>7</v>
      </c>
      <c r="G14" t="s">
        <v>632</v>
      </c>
      <c r="H14" t="s">
        <v>640</v>
      </c>
      <c r="I14" t="s">
        <v>641</v>
      </c>
      <c r="J14" t="s">
        <v>658</v>
      </c>
      <c r="K14" t="s">
        <v>649</v>
      </c>
      <c r="L14" t="s">
        <v>653</v>
      </c>
      <c r="M14" t="s">
        <v>655</v>
      </c>
      <c r="N14">
        <v>17</v>
      </c>
    </row>
    <row r="15" spans="1:14" x14ac:dyDescent="0.25">
      <c r="A15" t="s">
        <v>433</v>
      </c>
      <c r="B15">
        <v>1</v>
      </c>
      <c r="C15">
        <v>9</v>
      </c>
      <c r="D15" s="10">
        <v>42982</v>
      </c>
      <c r="E15" t="s">
        <v>279</v>
      </c>
      <c r="F15" t="s">
        <v>23</v>
      </c>
      <c r="G15" t="s">
        <v>633</v>
      </c>
      <c r="H15" t="s">
        <v>636</v>
      </c>
      <c r="I15" t="s">
        <v>641</v>
      </c>
      <c r="J15" t="s">
        <v>658</v>
      </c>
      <c r="K15" t="s">
        <v>649</v>
      </c>
      <c r="L15" t="s">
        <v>653</v>
      </c>
      <c r="M15" t="s">
        <v>656</v>
      </c>
      <c r="N15">
        <v>56</v>
      </c>
    </row>
    <row r="16" spans="1:14" x14ac:dyDescent="0.25">
      <c r="A16" t="s">
        <v>472</v>
      </c>
      <c r="B16">
        <v>1</v>
      </c>
      <c r="C16">
        <v>9</v>
      </c>
      <c r="D16" s="10">
        <v>43000</v>
      </c>
      <c r="E16" t="s">
        <v>473</v>
      </c>
      <c r="F16" t="s">
        <v>20</v>
      </c>
      <c r="G16" t="s">
        <v>633</v>
      </c>
      <c r="H16" t="s">
        <v>636</v>
      </c>
      <c r="I16" t="s">
        <v>642</v>
      </c>
      <c r="J16" t="s">
        <v>658</v>
      </c>
      <c r="K16" t="s">
        <v>649</v>
      </c>
      <c r="L16" t="s">
        <v>654</v>
      </c>
      <c r="M16" t="s">
        <v>655</v>
      </c>
      <c r="N16">
        <v>25</v>
      </c>
    </row>
    <row r="17" spans="1:14" x14ac:dyDescent="0.25">
      <c r="A17" t="s">
        <v>464</v>
      </c>
      <c r="B17">
        <v>2</v>
      </c>
      <c r="C17">
        <v>9</v>
      </c>
      <c r="D17" s="10">
        <v>42994</v>
      </c>
      <c r="E17" t="s">
        <v>465</v>
      </c>
      <c r="F17" t="s">
        <v>7</v>
      </c>
      <c r="G17" t="s">
        <v>632</v>
      </c>
      <c r="H17" t="s">
        <v>636</v>
      </c>
      <c r="I17" t="s">
        <v>641</v>
      </c>
      <c r="J17" t="s">
        <v>659</v>
      </c>
      <c r="K17" t="s">
        <v>649</v>
      </c>
      <c r="L17" t="s">
        <v>654</v>
      </c>
      <c r="M17" t="s">
        <v>655</v>
      </c>
      <c r="N17">
        <v>36</v>
      </c>
    </row>
    <row r="18" spans="1:14" x14ac:dyDescent="0.25">
      <c r="A18" t="s">
        <v>426</v>
      </c>
      <c r="B18">
        <v>1</v>
      </c>
      <c r="C18">
        <v>9</v>
      </c>
      <c r="D18" s="10">
        <v>42979</v>
      </c>
      <c r="E18" t="s">
        <v>427</v>
      </c>
      <c r="F18" t="s">
        <v>20</v>
      </c>
      <c r="G18" t="s">
        <v>633</v>
      </c>
      <c r="H18" t="s">
        <v>640</v>
      </c>
      <c r="I18" t="s">
        <v>641</v>
      </c>
      <c r="J18" t="s">
        <v>659</v>
      </c>
      <c r="K18" t="s">
        <v>649</v>
      </c>
      <c r="L18" t="s">
        <v>654</v>
      </c>
      <c r="M18" t="s">
        <v>655</v>
      </c>
      <c r="N18">
        <v>20</v>
      </c>
    </row>
    <row r="19" spans="1:14" x14ac:dyDescent="0.25">
      <c r="A19" t="s">
        <v>422</v>
      </c>
      <c r="B19">
        <v>2</v>
      </c>
      <c r="C19">
        <v>9</v>
      </c>
      <c r="D19" s="10">
        <v>42979</v>
      </c>
      <c r="E19" t="s">
        <v>423</v>
      </c>
      <c r="F19" t="s">
        <v>357</v>
      </c>
      <c r="G19" t="s">
        <v>633</v>
      </c>
      <c r="H19" t="s">
        <v>636</v>
      </c>
      <c r="I19" t="s">
        <v>641</v>
      </c>
      <c r="J19" t="s">
        <v>660</v>
      </c>
      <c r="K19" t="s">
        <v>649</v>
      </c>
      <c r="L19" t="s">
        <v>654</v>
      </c>
      <c r="M19" t="s">
        <v>655</v>
      </c>
      <c r="N19">
        <v>62</v>
      </c>
    </row>
    <row r="20" spans="1:14" x14ac:dyDescent="0.25">
      <c r="A20" t="s">
        <v>506</v>
      </c>
      <c r="B20">
        <v>2</v>
      </c>
      <c r="C20">
        <v>10</v>
      </c>
      <c r="D20" s="10">
        <v>43017</v>
      </c>
      <c r="E20" t="s">
        <v>313</v>
      </c>
      <c r="F20" t="s">
        <v>7</v>
      </c>
      <c r="G20" t="s">
        <v>632</v>
      </c>
      <c r="H20" t="s">
        <v>636</v>
      </c>
      <c r="I20" t="s">
        <v>641</v>
      </c>
      <c r="J20" t="s">
        <v>660</v>
      </c>
      <c r="K20" t="s">
        <v>649</v>
      </c>
      <c r="L20" t="s">
        <v>652</v>
      </c>
      <c r="M20" t="s">
        <v>655</v>
      </c>
      <c r="N20">
        <v>42</v>
      </c>
    </row>
    <row r="21" spans="1:14" x14ac:dyDescent="0.25">
      <c r="A21" t="s">
        <v>494</v>
      </c>
      <c r="B21">
        <v>1</v>
      </c>
      <c r="C21">
        <v>10</v>
      </c>
      <c r="D21" s="10">
        <v>43013</v>
      </c>
      <c r="E21" t="s">
        <v>223</v>
      </c>
      <c r="F21" t="s">
        <v>23</v>
      </c>
      <c r="G21" t="s">
        <v>632</v>
      </c>
      <c r="H21" t="s">
        <v>636</v>
      </c>
      <c r="I21" t="s">
        <v>641</v>
      </c>
      <c r="J21" t="s">
        <v>660</v>
      </c>
      <c r="K21" t="s">
        <v>649</v>
      </c>
      <c r="L21" t="s">
        <v>654</v>
      </c>
      <c r="M21" t="s">
        <v>655</v>
      </c>
      <c r="N21">
        <v>47</v>
      </c>
    </row>
    <row r="22" spans="1:14" x14ac:dyDescent="0.25">
      <c r="A22" t="s">
        <v>584</v>
      </c>
      <c r="B22">
        <v>1</v>
      </c>
      <c r="C22">
        <v>11</v>
      </c>
      <c r="D22" s="10">
        <v>43068</v>
      </c>
      <c r="E22" t="s">
        <v>58</v>
      </c>
      <c r="F22" t="s">
        <v>7</v>
      </c>
      <c r="G22" t="s">
        <v>633</v>
      </c>
      <c r="H22" t="s">
        <v>637</v>
      </c>
      <c r="I22" t="s">
        <v>641</v>
      </c>
      <c r="J22" t="s">
        <v>668</v>
      </c>
      <c r="K22" t="s">
        <v>651</v>
      </c>
      <c r="L22" t="s">
        <v>654</v>
      </c>
      <c r="M22" t="s">
        <v>655</v>
      </c>
      <c r="N22">
        <v>75</v>
      </c>
    </row>
    <row r="23" spans="1:14" x14ac:dyDescent="0.25">
      <c r="A23" t="s">
        <v>580</v>
      </c>
      <c r="B23">
        <v>2</v>
      </c>
      <c r="C23">
        <v>11</v>
      </c>
      <c r="D23" s="10">
        <v>43067</v>
      </c>
      <c r="E23" t="s">
        <v>489</v>
      </c>
      <c r="F23" t="s">
        <v>7</v>
      </c>
      <c r="G23" t="s">
        <v>632</v>
      </c>
      <c r="H23" t="s">
        <v>636</v>
      </c>
      <c r="I23" t="s">
        <v>641</v>
      </c>
      <c r="J23" t="s">
        <v>658</v>
      </c>
      <c r="K23" t="s">
        <v>649</v>
      </c>
      <c r="L23" t="s">
        <v>654</v>
      </c>
      <c r="M23" t="s">
        <v>655</v>
      </c>
      <c r="N23">
        <v>27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2:AC36"/>
  <sheetViews>
    <sheetView topLeftCell="A7" workbookViewId="0">
      <selection activeCell="J23" sqref="J23"/>
    </sheetView>
  </sheetViews>
  <sheetFormatPr defaultRowHeight="15" x14ac:dyDescent="0.25"/>
  <cols>
    <col min="1" max="1" width="14.85546875" bestFit="1" customWidth="1"/>
    <col min="2" max="2" width="17.85546875" bestFit="1" customWidth="1"/>
    <col min="3" max="3" width="7.5703125" bestFit="1" customWidth="1"/>
    <col min="4" max="4" width="6" bestFit="1" customWidth="1"/>
    <col min="5" max="5" width="11.28515625" bestFit="1" customWidth="1"/>
    <col min="6" max="6" width="16.28515625" bestFit="1" customWidth="1"/>
    <col min="7" max="7" width="13.42578125" bestFit="1" customWidth="1"/>
    <col min="8" max="8" width="18.7109375" bestFit="1" customWidth="1"/>
    <col min="9" max="10" width="40.140625" bestFit="1" customWidth="1"/>
    <col min="11" max="11" width="43.28515625" bestFit="1" customWidth="1"/>
    <col min="12" max="12" width="38.7109375" bestFit="1" customWidth="1"/>
    <col min="13" max="13" width="41.85546875" bestFit="1" customWidth="1"/>
    <col min="14" max="14" width="54.5703125" bestFit="1" customWidth="1"/>
    <col min="15" max="15" width="57.7109375" bestFit="1" customWidth="1"/>
    <col min="16" max="16" width="32" bestFit="1" customWidth="1"/>
    <col min="17" max="17" width="35.140625" bestFit="1" customWidth="1"/>
    <col min="18" max="18" width="26.140625" bestFit="1" customWidth="1"/>
    <col min="19" max="19" width="29.28515625" bestFit="1" customWidth="1"/>
    <col min="20" max="20" width="26.85546875" bestFit="1" customWidth="1"/>
    <col min="21" max="21" width="30.140625" bestFit="1" customWidth="1"/>
    <col min="22" max="23" width="37.140625" bestFit="1" customWidth="1"/>
    <col min="24" max="24" width="40.28515625" bestFit="1" customWidth="1"/>
    <col min="25" max="27" width="22.7109375" bestFit="1" customWidth="1"/>
    <col min="28" max="28" width="26" bestFit="1" customWidth="1"/>
    <col min="29" max="30" width="36.140625" bestFit="1" customWidth="1"/>
    <col min="31" max="31" width="39.28515625" bestFit="1" customWidth="1"/>
    <col min="32" max="33" width="12.7109375" bestFit="1" customWidth="1"/>
    <col min="34" max="34" width="15.85546875" bestFit="1" customWidth="1"/>
    <col min="35" max="36" width="20.85546875" bestFit="1" customWidth="1"/>
    <col min="37" max="37" width="24" bestFit="1" customWidth="1"/>
    <col min="38" max="38" width="11.28515625" bestFit="1" customWidth="1"/>
    <col min="39" max="39" width="7.85546875" bestFit="1" customWidth="1"/>
    <col min="40" max="40" width="11.28515625" bestFit="1" customWidth="1"/>
  </cols>
  <sheetData>
    <row r="2" spans="1:5" x14ac:dyDescent="0.25">
      <c r="A2" s="9" t="s">
        <v>11</v>
      </c>
      <c r="B2" t="s">
        <v>662</v>
      </c>
    </row>
    <row r="4" spans="1:5" x14ac:dyDescent="0.25">
      <c r="A4" s="4" t="s">
        <v>697</v>
      </c>
      <c r="B4" s="4" t="s">
        <v>696</v>
      </c>
    </row>
    <row r="5" spans="1:5" x14ac:dyDescent="0.25">
      <c r="A5" s="4" t="s">
        <v>669</v>
      </c>
      <c r="B5" t="s">
        <v>652</v>
      </c>
      <c r="C5" t="s">
        <v>653</v>
      </c>
      <c r="D5" t="s">
        <v>654</v>
      </c>
      <c r="E5" t="s">
        <v>686</v>
      </c>
    </row>
    <row r="6" spans="1:5" x14ac:dyDescent="0.25">
      <c r="A6" s="5" t="s">
        <v>670</v>
      </c>
      <c r="B6" s="6"/>
      <c r="C6" s="6">
        <v>3</v>
      </c>
      <c r="D6" s="6">
        <v>17</v>
      </c>
      <c r="E6" s="6">
        <v>20</v>
      </c>
    </row>
    <row r="7" spans="1:5" x14ac:dyDescent="0.25">
      <c r="A7" s="5" t="s">
        <v>687</v>
      </c>
      <c r="B7" s="6"/>
      <c r="C7" s="6">
        <v>4</v>
      </c>
      <c r="D7" s="6">
        <v>24</v>
      </c>
      <c r="E7" s="6">
        <v>28</v>
      </c>
    </row>
    <row r="8" spans="1:5" x14ac:dyDescent="0.25">
      <c r="A8" s="5" t="s">
        <v>672</v>
      </c>
      <c r="B8" s="6"/>
      <c r="C8" s="6"/>
      <c r="D8" s="6">
        <v>16</v>
      </c>
      <c r="E8" s="6">
        <v>16</v>
      </c>
    </row>
    <row r="9" spans="1:5" x14ac:dyDescent="0.25">
      <c r="A9" s="5" t="s">
        <v>673</v>
      </c>
      <c r="B9" s="6"/>
      <c r="C9" s="6">
        <v>3</v>
      </c>
      <c r="D9" s="6">
        <v>17</v>
      </c>
      <c r="E9" s="6">
        <v>20</v>
      </c>
    </row>
    <row r="10" spans="1:5" x14ac:dyDescent="0.25">
      <c r="A10" s="5" t="s">
        <v>674</v>
      </c>
      <c r="B10" s="6"/>
      <c r="C10" s="6">
        <v>4</v>
      </c>
      <c r="D10" s="6">
        <v>11</v>
      </c>
      <c r="E10" s="6">
        <v>15</v>
      </c>
    </row>
    <row r="11" spans="1:5" x14ac:dyDescent="0.25">
      <c r="A11" s="5" t="s">
        <v>675</v>
      </c>
      <c r="B11" s="6">
        <v>1</v>
      </c>
      <c r="C11" s="6">
        <v>4</v>
      </c>
      <c r="D11" s="6">
        <v>21</v>
      </c>
      <c r="E11" s="6">
        <v>26</v>
      </c>
    </row>
    <row r="12" spans="1:5" x14ac:dyDescent="0.25">
      <c r="A12" s="5" t="s">
        <v>676</v>
      </c>
      <c r="B12" s="6"/>
      <c r="C12" s="6">
        <v>3</v>
      </c>
      <c r="D12" s="6">
        <v>20</v>
      </c>
      <c r="E12" s="6">
        <v>23</v>
      </c>
    </row>
    <row r="13" spans="1:5" x14ac:dyDescent="0.25">
      <c r="A13" s="5" t="s">
        <v>677</v>
      </c>
      <c r="B13" s="6"/>
      <c r="C13" s="6">
        <v>4</v>
      </c>
      <c r="D13" s="6">
        <v>13</v>
      </c>
      <c r="E13" s="6">
        <v>17</v>
      </c>
    </row>
    <row r="14" spans="1:5" x14ac:dyDescent="0.25">
      <c r="A14" s="5" t="s">
        <v>678</v>
      </c>
      <c r="B14" s="6"/>
      <c r="C14" s="6">
        <v>4</v>
      </c>
      <c r="D14" s="6">
        <v>22</v>
      </c>
      <c r="E14" s="6">
        <v>26</v>
      </c>
    </row>
    <row r="15" spans="1:5" x14ac:dyDescent="0.25">
      <c r="A15" s="5" t="s">
        <v>679</v>
      </c>
      <c r="B15" s="6"/>
      <c r="C15" s="6">
        <v>2</v>
      </c>
      <c r="D15" s="6">
        <v>25</v>
      </c>
      <c r="E15" s="6">
        <v>27</v>
      </c>
    </row>
    <row r="16" spans="1:5" x14ac:dyDescent="0.25">
      <c r="A16" s="5" t="s">
        <v>680</v>
      </c>
      <c r="B16" s="6"/>
      <c r="C16" s="6">
        <v>2</v>
      </c>
      <c r="D16" s="6">
        <v>19</v>
      </c>
      <c r="E16" s="6">
        <v>21</v>
      </c>
    </row>
    <row r="17" spans="1:29" x14ac:dyDescent="0.25">
      <c r="A17" s="5" t="s">
        <v>681</v>
      </c>
      <c r="B17" s="6"/>
      <c r="C17" s="6">
        <v>6</v>
      </c>
      <c r="D17" s="6">
        <v>16</v>
      </c>
      <c r="E17" s="6">
        <v>22</v>
      </c>
    </row>
    <row r="18" spans="1:29" x14ac:dyDescent="0.25">
      <c r="A18" s="5" t="s">
        <v>686</v>
      </c>
      <c r="B18" s="6">
        <v>1</v>
      </c>
      <c r="C18" s="6">
        <v>39</v>
      </c>
      <c r="D18" s="6">
        <v>221</v>
      </c>
      <c r="E18" s="6">
        <v>261</v>
      </c>
    </row>
    <row r="21" spans="1:29" x14ac:dyDescent="0.25">
      <c r="A21" s="9" t="s">
        <v>11</v>
      </c>
      <c r="B21" t="s">
        <v>694</v>
      </c>
    </row>
    <row r="23" spans="1:29" ht="16.5" customHeight="1" x14ac:dyDescent="0.25">
      <c r="A23" s="4" t="s">
        <v>697</v>
      </c>
      <c r="B23" s="4" t="s">
        <v>696</v>
      </c>
    </row>
    <row r="24" spans="1:29" x14ac:dyDescent="0.25">
      <c r="A24" s="4" t="s">
        <v>669</v>
      </c>
      <c r="B24" t="s">
        <v>652</v>
      </c>
      <c r="C24" t="s">
        <v>653</v>
      </c>
      <c r="D24" t="s">
        <v>654</v>
      </c>
      <c r="E24" t="s">
        <v>686</v>
      </c>
      <c r="F24" s="4"/>
      <c r="G24" s="4"/>
      <c r="H24" s="4"/>
      <c r="I24" s="4"/>
      <c r="J24" s="4"/>
      <c r="K24" s="4"/>
      <c r="L24" s="4"/>
      <c r="M24" s="4"/>
      <c r="N24" s="4"/>
      <c r="O24" s="4"/>
      <c r="P24" s="4"/>
      <c r="Q24" s="4"/>
      <c r="R24" s="4"/>
      <c r="S24" s="4"/>
      <c r="T24" s="4"/>
      <c r="U24" s="4"/>
      <c r="V24" s="4"/>
      <c r="W24" s="4"/>
      <c r="X24" s="4"/>
      <c r="Y24" s="4"/>
      <c r="Z24" s="4"/>
      <c r="AA24" s="4"/>
      <c r="AB24" s="4"/>
      <c r="AC24" s="4"/>
    </row>
    <row r="25" spans="1:29" x14ac:dyDescent="0.25">
      <c r="A25" s="5" t="s">
        <v>670</v>
      </c>
      <c r="B25" s="6"/>
      <c r="C25" s="6">
        <v>1</v>
      </c>
      <c r="D25" s="6"/>
      <c r="E25" s="6">
        <v>1</v>
      </c>
    </row>
    <row r="26" spans="1:29" x14ac:dyDescent="0.25">
      <c r="A26" s="5" t="s">
        <v>687</v>
      </c>
      <c r="B26" s="6"/>
      <c r="C26" s="6">
        <v>1</v>
      </c>
      <c r="D26" s="6">
        <v>1</v>
      </c>
      <c r="E26" s="6">
        <v>2</v>
      </c>
    </row>
    <row r="27" spans="1:29" x14ac:dyDescent="0.25">
      <c r="A27" s="5" t="s">
        <v>672</v>
      </c>
      <c r="B27" s="6"/>
      <c r="C27" s="6">
        <v>1</v>
      </c>
      <c r="D27" s="6"/>
      <c r="E27" s="6">
        <v>1</v>
      </c>
    </row>
    <row r="28" spans="1:29" x14ac:dyDescent="0.25">
      <c r="A28" s="5" t="s">
        <v>673</v>
      </c>
      <c r="B28" s="6"/>
      <c r="C28" s="6"/>
      <c r="D28" s="6">
        <v>1</v>
      </c>
      <c r="E28" s="6">
        <v>1</v>
      </c>
    </row>
    <row r="29" spans="1:29" x14ac:dyDescent="0.25">
      <c r="A29" s="5" t="s">
        <v>674</v>
      </c>
      <c r="B29" s="6"/>
      <c r="C29" s="6"/>
      <c r="D29" s="6">
        <v>1</v>
      </c>
      <c r="E29" s="6">
        <v>1</v>
      </c>
    </row>
    <row r="30" spans="1:29" x14ac:dyDescent="0.25">
      <c r="A30" s="5" t="s">
        <v>675</v>
      </c>
      <c r="B30" s="6"/>
      <c r="C30" s="6"/>
      <c r="D30" s="6">
        <v>1</v>
      </c>
      <c r="E30" s="6">
        <v>1</v>
      </c>
    </row>
    <row r="31" spans="1:29" x14ac:dyDescent="0.25">
      <c r="A31" s="5" t="s">
        <v>676</v>
      </c>
      <c r="B31" s="6"/>
      <c r="C31" s="6"/>
      <c r="D31" s="6">
        <v>1</v>
      </c>
      <c r="E31" s="6">
        <v>1</v>
      </c>
    </row>
    <row r="32" spans="1:29" x14ac:dyDescent="0.25">
      <c r="A32" s="5" t="s">
        <v>677</v>
      </c>
      <c r="B32" s="6"/>
      <c r="C32" s="6">
        <v>2</v>
      </c>
      <c r="D32" s="6">
        <v>2</v>
      </c>
      <c r="E32" s="6">
        <v>4</v>
      </c>
    </row>
    <row r="33" spans="1:5" x14ac:dyDescent="0.25">
      <c r="A33" s="5" t="s">
        <v>678</v>
      </c>
      <c r="B33" s="6"/>
      <c r="C33" s="6">
        <v>2</v>
      </c>
      <c r="D33" s="6">
        <v>4</v>
      </c>
      <c r="E33" s="6">
        <v>6</v>
      </c>
    </row>
    <row r="34" spans="1:5" x14ac:dyDescent="0.25">
      <c r="A34" s="5" t="s">
        <v>679</v>
      </c>
      <c r="B34" s="6">
        <v>1</v>
      </c>
      <c r="C34" s="6"/>
      <c r="D34" s="6">
        <v>1</v>
      </c>
      <c r="E34" s="6">
        <v>2</v>
      </c>
    </row>
    <row r="35" spans="1:5" x14ac:dyDescent="0.25">
      <c r="A35" s="5" t="s">
        <v>680</v>
      </c>
      <c r="B35" s="6"/>
      <c r="C35" s="6"/>
      <c r="D35" s="6">
        <v>2</v>
      </c>
      <c r="E35" s="6">
        <v>2</v>
      </c>
    </row>
    <row r="36" spans="1:5" x14ac:dyDescent="0.25">
      <c r="A36" s="5" t="s">
        <v>686</v>
      </c>
      <c r="B36" s="6">
        <v>1</v>
      </c>
      <c r="C36" s="6">
        <v>7</v>
      </c>
      <c r="D36" s="6">
        <v>14</v>
      </c>
      <c r="E36" s="6">
        <v>22</v>
      </c>
    </row>
  </sheetData>
  <pageMargins left="0.7" right="0.7" top="0.75" bottom="0.75" header="0.3" footer="0.3"/>
  <pageSetup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59999389629810485"/>
  </sheetPr>
  <dimension ref="A1:D13"/>
  <sheetViews>
    <sheetView workbookViewId="0">
      <selection activeCell="P5" sqref="P5"/>
    </sheetView>
  </sheetViews>
  <sheetFormatPr defaultRowHeight="15" x14ac:dyDescent="0.25"/>
  <cols>
    <col min="1" max="1" width="10.85546875" bestFit="1" customWidth="1"/>
  </cols>
  <sheetData>
    <row r="1" spans="1:4" x14ac:dyDescent="0.25">
      <c r="B1" t="s">
        <v>683</v>
      </c>
      <c r="C1" t="s">
        <v>684</v>
      </c>
      <c r="D1" t="s">
        <v>685</v>
      </c>
    </row>
    <row r="2" spans="1:4" x14ac:dyDescent="0.25">
      <c r="A2" t="s">
        <v>670</v>
      </c>
      <c r="B2">
        <f>COUNTIFS('Raw Data'!$C$2:$C$337,1,'Raw Data'!$J$2:$J$337,"Motor*")</f>
        <v>1</v>
      </c>
      <c r="C2">
        <f>COUNTIFS('Raw Data'!$C$2:$C$337,1,'Raw Data'!$J$2:$J$337,"Car*")</f>
        <v>20</v>
      </c>
      <c r="D2">
        <f>COUNTIF('Raw Data'!C$2:C$337, 1)</f>
        <v>24</v>
      </c>
    </row>
    <row r="3" spans="1:4" x14ac:dyDescent="0.25">
      <c r="A3" t="s">
        <v>671</v>
      </c>
      <c r="B3">
        <f>COUNTIFS('Raw Data'!$C$2:$C$337,2,'Raw Data'!$J$2:$J$337,"Motor*")</f>
        <v>2</v>
      </c>
      <c r="C3">
        <f>COUNTIFS('Raw Data'!$C$2:$C$337,2,'Raw Data'!$J$2:$J$337,"Car*")</f>
        <v>28</v>
      </c>
      <c r="D3">
        <f>COUNTIF('Raw Data'!C$2:C$337, 2)</f>
        <v>32</v>
      </c>
    </row>
    <row r="4" spans="1:4" x14ac:dyDescent="0.25">
      <c r="A4" t="s">
        <v>672</v>
      </c>
      <c r="B4">
        <f>COUNTIFS('Raw Data'!$C$2:$C$337,3,'Raw Data'!$J$2:$J$337,"Motor*")</f>
        <v>1</v>
      </c>
      <c r="C4">
        <f>COUNTIFS('Raw Data'!$C$2:$C$337,3,'Raw Data'!$J$2:$J$337,"Car*")</f>
        <v>16</v>
      </c>
      <c r="D4">
        <f>COUNTIF('Raw Data'!C$2:C$337, 3)</f>
        <v>19</v>
      </c>
    </row>
    <row r="5" spans="1:4" x14ac:dyDescent="0.25">
      <c r="A5" t="s">
        <v>673</v>
      </c>
      <c r="B5">
        <f>COUNTIFS('Raw Data'!$C$2:$C$337,4,'Raw Data'!$J$2:$J$337,"Motor*")</f>
        <v>1</v>
      </c>
      <c r="C5">
        <f>COUNTIFS('Raw Data'!$C$2:$C$337,4,'Raw Data'!$J$2:$J$337,"Car*")</f>
        <v>20</v>
      </c>
      <c r="D5">
        <f>COUNTIF('Raw Data'!C$2:C$337, 4)</f>
        <v>27</v>
      </c>
    </row>
    <row r="6" spans="1:4" x14ac:dyDescent="0.25">
      <c r="A6" t="s">
        <v>674</v>
      </c>
      <c r="B6">
        <f>COUNTIFS('Raw Data'!$C$2:$C$337,5,'Raw Data'!$J$2:$J$337,"Motor*")</f>
        <v>1</v>
      </c>
      <c r="C6">
        <f>COUNTIFS('Raw Data'!$C$2:$C$337,5,'Raw Data'!$J$2:$J$337,"Car*")</f>
        <v>15</v>
      </c>
      <c r="D6">
        <f>COUNTIF('Raw Data'!C$2:C$337, 5)</f>
        <v>19</v>
      </c>
    </row>
    <row r="7" spans="1:4" x14ac:dyDescent="0.25">
      <c r="A7" t="s">
        <v>675</v>
      </c>
      <c r="B7">
        <f>COUNTIFS('Raw Data'!$C$2:$C$337,6,'Raw Data'!$J$2:$J$337,"Motor*")</f>
        <v>1</v>
      </c>
      <c r="C7">
        <f>COUNTIFS('Raw Data'!$C$2:$C$337,6,'Raw Data'!$J$2:$J$337,"Car*")</f>
        <v>26</v>
      </c>
      <c r="D7">
        <f>COUNTIF('Raw Data'!C$2:C$337, 6)</f>
        <v>31</v>
      </c>
    </row>
    <row r="8" spans="1:4" x14ac:dyDescent="0.25">
      <c r="A8" t="s">
        <v>676</v>
      </c>
      <c r="B8">
        <f>COUNTIFS('Raw Data'!$C$2:$C$337,7,'Raw Data'!$J$2:$J$337,"Motor*")</f>
        <v>1</v>
      </c>
      <c r="C8">
        <f>COUNTIFS('Raw Data'!$C$2:$C$337,7,'Raw Data'!$J$2:$J$337,"Car*")</f>
        <v>23</v>
      </c>
      <c r="D8">
        <f>COUNTIF('Raw Data'!C$2:C$337, 7)</f>
        <v>31</v>
      </c>
    </row>
    <row r="9" spans="1:4" x14ac:dyDescent="0.25">
      <c r="A9" t="s">
        <v>677</v>
      </c>
      <c r="B9">
        <f>COUNTIFS('Raw Data'!$C$2:$C$337,8,'Raw Data'!$J$2:$J$337,"Motor*")</f>
        <v>4</v>
      </c>
      <c r="C9">
        <f>COUNTIFS('Raw Data'!$C$2:$C$337,8,'Raw Data'!$J$2:$J$337,"Car*")</f>
        <v>17</v>
      </c>
      <c r="D9">
        <f>COUNTIF('Raw Data'!C$2:C$337, 8)</f>
        <v>27</v>
      </c>
    </row>
    <row r="10" spans="1:4" x14ac:dyDescent="0.25">
      <c r="A10" t="s">
        <v>678</v>
      </c>
      <c r="B10">
        <f>COUNTIFS('Raw Data'!$C$2:$C$337,9,'Raw Data'!$J$2:$J$337,"Motor*")</f>
        <v>6</v>
      </c>
      <c r="C10">
        <f>COUNTIFS('Raw Data'!$C$2:$C$337,9,'Raw Data'!$J$2:$J$337,"Car*")</f>
        <v>26</v>
      </c>
      <c r="D10">
        <f>COUNTIF('Raw Data'!C$2:C$337, 9)</f>
        <v>37</v>
      </c>
    </row>
    <row r="11" spans="1:4" x14ac:dyDescent="0.25">
      <c r="A11" t="s">
        <v>679</v>
      </c>
      <c r="B11">
        <f>COUNTIFS('Raw Data'!$C$2:$C$337,10,'Raw Data'!$J$2:$J$337,"Motor*")</f>
        <v>2</v>
      </c>
      <c r="C11">
        <f>COUNTIFS('Raw Data'!$C$2:$C$337,10,'Raw Data'!$J$2:$J$337,"Car*")</f>
        <v>27</v>
      </c>
      <c r="D11">
        <f>COUNTIF('Raw Data'!C$2:C$337, 10)</f>
        <v>34</v>
      </c>
    </row>
    <row r="12" spans="1:4" x14ac:dyDescent="0.25">
      <c r="A12" t="s">
        <v>680</v>
      </c>
      <c r="B12">
        <f>COUNTIFS('Raw Data'!$C$2:$C$337,11,'Raw Data'!$J$2:$J$337,"Motor*")</f>
        <v>2</v>
      </c>
      <c r="C12">
        <f>COUNTIFS('Raw Data'!$C$2:$C$337,11,'Raw Data'!$J$2:$J$337,"Car*")</f>
        <v>21</v>
      </c>
      <c r="D12">
        <f>COUNTIF('Raw Data'!C$2:C$337, 11)</f>
        <v>28</v>
      </c>
    </row>
    <row r="13" spans="1:4" x14ac:dyDescent="0.25">
      <c r="A13" t="s">
        <v>681</v>
      </c>
      <c r="B13">
        <f>COUNTIFS('Raw Data'!$C$2:$C$337,12,'Raw Data'!$J$2:$J$337,"Motor*")</f>
        <v>0</v>
      </c>
      <c r="C13">
        <f>COUNTIFS('Raw Data'!$C$2:$C$337,12,'Raw Data'!$J$2:$J$337,"Car*")</f>
        <v>22</v>
      </c>
      <c r="D13">
        <f>COUNTIF('Raw Data'!C$2:C$337, 12)</f>
        <v>27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59999389629810485"/>
  </sheetPr>
  <dimension ref="A2:I39"/>
  <sheetViews>
    <sheetView topLeftCell="E21" zoomScale="115" zoomScaleNormal="115" workbookViewId="0">
      <selection activeCell="J31" sqref="J31"/>
    </sheetView>
  </sheetViews>
  <sheetFormatPr defaultRowHeight="15" x14ac:dyDescent="0.25"/>
  <cols>
    <col min="1" max="1" width="14.85546875" bestFit="1" customWidth="1"/>
    <col min="2" max="2" width="16.28515625" bestFit="1" customWidth="1"/>
    <col min="3" max="3" width="24.140625" bestFit="1" customWidth="1"/>
    <col min="4" max="4" width="10.5703125" bestFit="1" customWidth="1"/>
    <col min="5" max="5" width="24.140625" bestFit="1" customWidth="1"/>
    <col min="6" max="6" width="26.140625" bestFit="1" customWidth="1"/>
    <col min="7" max="7" width="24.140625" bestFit="1" customWidth="1"/>
    <col min="8" max="8" width="15" bestFit="1" customWidth="1"/>
    <col min="9" max="9" width="29.140625" bestFit="1" customWidth="1"/>
    <col min="10" max="10" width="15.5703125" bestFit="1" customWidth="1"/>
    <col min="11" max="11" width="28" bestFit="1" customWidth="1"/>
    <col min="12" max="14" width="2" bestFit="1" customWidth="1"/>
    <col min="15" max="15" width="31.140625" bestFit="1" customWidth="1"/>
    <col min="16" max="16" width="11.28515625" bestFit="1" customWidth="1"/>
    <col min="17" max="17" width="6.85546875" bestFit="1" customWidth="1"/>
    <col min="18" max="18" width="11.28515625" bestFit="1" customWidth="1"/>
    <col min="19" max="19" width="26.140625" bestFit="1" customWidth="1"/>
    <col min="20" max="20" width="29.28515625" bestFit="1" customWidth="1"/>
    <col min="21" max="21" width="26.85546875" bestFit="1" customWidth="1"/>
    <col min="22" max="22" width="30.140625" bestFit="1" customWidth="1"/>
    <col min="23" max="23" width="37.140625" bestFit="1" customWidth="1"/>
    <col min="24" max="24" width="40.28515625" bestFit="1" customWidth="1"/>
    <col min="25" max="25" width="22.7109375" bestFit="1" customWidth="1"/>
    <col min="26" max="26" width="5.5703125" bestFit="1" customWidth="1"/>
    <col min="27" max="27" width="26" bestFit="1" customWidth="1"/>
    <col min="28" max="28" width="36.140625" bestFit="1" customWidth="1"/>
    <col min="29" max="29" width="5.5703125" bestFit="1" customWidth="1"/>
    <col min="30" max="30" width="39.28515625" bestFit="1" customWidth="1"/>
    <col min="31" max="31" width="12.7109375" bestFit="1" customWidth="1"/>
    <col min="32" max="32" width="15.85546875" bestFit="1" customWidth="1"/>
    <col min="33" max="33" width="20.85546875" bestFit="1" customWidth="1"/>
    <col min="34" max="34" width="5.5703125" bestFit="1" customWidth="1"/>
    <col min="35" max="35" width="24" bestFit="1" customWidth="1"/>
    <col min="36" max="37" width="11.28515625" bestFit="1" customWidth="1"/>
  </cols>
  <sheetData>
    <row r="2" spans="1:9" x14ac:dyDescent="0.25">
      <c r="A2" s="9" t="s">
        <v>11</v>
      </c>
      <c r="B2" t="s">
        <v>688</v>
      </c>
    </row>
    <row r="4" spans="1:9" x14ac:dyDescent="0.25">
      <c r="B4" s="4" t="s">
        <v>696</v>
      </c>
    </row>
    <row r="5" spans="1:9" x14ac:dyDescent="0.25">
      <c r="B5" t="s">
        <v>649</v>
      </c>
      <c r="D5" t="s">
        <v>651</v>
      </c>
      <c r="F5" t="s">
        <v>650</v>
      </c>
      <c r="H5" t="s">
        <v>689</v>
      </c>
      <c r="I5" t="s">
        <v>699</v>
      </c>
    </row>
    <row r="6" spans="1:9" x14ac:dyDescent="0.25">
      <c r="A6" s="4" t="s">
        <v>669</v>
      </c>
      <c r="B6" t="s">
        <v>692</v>
      </c>
      <c r="C6" t="s">
        <v>698</v>
      </c>
      <c r="D6" t="s">
        <v>692</v>
      </c>
      <c r="E6" t="s">
        <v>698</v>
      </c>
      <c r="F6" t="s">
        <v>692</v>
      </c>
      <c r="G6" t="s">
        <v>698</v>
      </c>
    </row>
    <row r="7" spans="1:9" x14ac:dyDescent="0.25">
      <c r="A7" s="5">
        <v>1</v>
      </c>
      <c r="B7" s="6">
        <v>14</v>
      </c>
      <c r="C7" s="6">
        <v>29</v>
      </c>
      <c r="D7" s="6">
        <v>8</v>
      </c>
      <c r="E7" s="6">
        <v>9</v>
      </c>
      <c r="F7" s="6">
        <v>2</v>
      </c>
      <c r="G7" s="6">
        <v>4</v>
      </c>
      <c r="H7" s="6">
        <v>24</v>
      </c>
      <c r="I7" s="6">
        <v>42</v>
      </c>
    </row>
    <row r="8" spans="1:9" x14ac:dyDescent="0.25">
      <c r="A8" s="5">
        <v>2</v>
      </c>
      <c r="B8" s="6">
        <v>21</v>
      </c>
      <c r="C8" s="6">
        <v>47</v>
      </c>
      <c r="D8" s="6">
        <v>9</v>
      </c>
      <c r="E8" s="6">
        <v>9</v>
      </c>
      <c r="F8" s="6">
        <v>2</v>
      </c>
      <c r="G8" s="6">
        <v>3</v>
      </c>
      <c r="H8" s="6">
        <v>32</v>
      </c>
      <c r="I8" s="6">
        <v>59</v>
      </c>
    </row>
    <row r="9" spans="1:9" x14ac:dyDescent="0.25">
      <c r="A9" s="5">
        <v>3</v>
      </c>
      <c r="B9" s="6">
        <v>11</v>
      </c>
      <c r="C9" s="6">
        <v>22</v>
      </c>
      <c r="D9" s="6">
        <v>4</v>
      </c>
      <c r="E9" s="6">
        <v>4</v>
      </c>
      <c r="F9" s="6">
        <v>4</v>
      </c>
      <c r="G9" s="6">
        <v>8</v>
      </c>
      <c r="H9" s="6">
        <v>19</v>
      </c>
      <c r="I9" s="6">
        <v>34</v>
      </c>
    </row>
    <row r="10" spans="1:9" x14ac:dyDescent="0.25">
      <c r="A10" s="5">
        <v>4</v>
      </c>
      <c r="B10" s="6">
        <v>20</v>
      </c>
      <c r="C10" s="6">
        <v>38</v>
      </c>
      <c r="D10" s="6">
        <v>5</v>
      </c>
      <c r="E10" s="6">
        <v>5</v>
      </c>
      <c r="F10" s="6">
        <v>2</v>
      </c>
      <c r="G10" s="6">
        <v>3</v>
      </c>
      <c r="H10" s="6">
        <v>27</v>
      </c>
      <c r="I10" s="6">
        <v>46</v>
      </c>
    </row>
    <row r="11" spans="1:9" x14ac:dyDescent="0.25">
      <c r="A11" s="5">
        <v>5</v>
      </c>
      <c r="B11" s="6">
        <v>13</v>
      </c>
      <c r="C11" s="6">
        <v>27</v>
      </c>
      <c r="D11" s="6">
        <v>5</v>
      </c>
      <c r="E11" s="6">
        <v>5</v>
      </c>
      <c r="F11" s="6">
        <v>1</v>
      </c>
      <c r="G11" s="6">
        <v>1</v>
      </c>
      <c r="H11" s="6">
        <v>19</v>
      </c>
      <c r="I11" s="6">
        <v>33</v>
      </c>
    </row>
    <row r="12" spans="1:9" x14ac:dyDescent="0.25">
      <c r="A12" s="5">
        <v>6</v>
      </c>
      <c r="B12" s="6">
        <v>19</v>
      </c>
      <c r="C12" s="6">
        <v>39</v>
      </c>
      <c r="D12" s="6">
        <v>8</v>
      </c>
      <c r="E12" s="6">
        <v>9</v>
      </c>
      <c r="F12" s="6">
        <v>4</v>
      </c>
      <c r="G12" s="6">
        <v>9</v>
      </c>
      <c r="H12" s="6">
        <v>31</v>
      </c>
      <c r="I12" s="6">
        <v>57</v>
      </c>
    </row>
    <row r="13" spans="1:9" x14ac:dyDescent="0.25">
      <c r="A13" s="5">
        <v>7</v>
      </c>
      <c r="B13" s="6">
        <v>23</v>
      </c>
      <c r="C13" s="6">
        <v>45</v>
      </c>
      <c r="D13" s="6">
        <v>6</v>
      </c>
      <c r="E13" s="6">
        <v>6</v>
      </c>
      <c r="F13" s="6">
        <v>2</v>
      </c>
      <c r="G13" s="6">
        <v>4</v>
      </c>
      <c r="H13" s="6">
        <v>31</v>
      </c>
      <c r="I13" s="6">
        <v>55</v>
      </c>
    </row>
    <row r="14" spans="1:9" x14ac:dyDescent="0.25">
      <c r="A14" s="5">
        <v>8</v>
      </c>
      <c r="B14" s="6">
        <v>19</v>
      </c>
      <c r="C14" s="6">
        <v>39</v>
      </c>
      <c r="D14" s="6">
        <v>6</v>
      </c>
      <c r="E14" s="6">
        <v>6</v>
      </c>
      <c r="F14" s="6">
        <v>2</v>
      </c>
      <c r="G14" s="6">
        <v>4</v>
      </c>
      <c r="H14" s="6">
        <v>27</v>
      </c>
      <c r="I14" s="6">
        <v>49</v>
      </c>
    </row>
    <row r="15" spans="1:9" x14ac:dyDescent="0.25">
      <c r="A15" s="5">
        <v>9</v>
      </c>
      <c r="B15" s="6">
        <v>29</v>
      </c>
      <c r="C15" s="6">
        <v>60</v>
      </c>
      <c r="D15" s="6">
        <v>4</v>
      </c>
      <c r="E15" s="6">
        <v>4</v>
      </c>
      <c r="F15" s="6">
        <v>4</v>
      </c>
      <c r="G15" s="6">
        <v>11</v>
      </c>
      <c r="H15" s="6">
        <v>37</v>
      </c>
      <c r="I15" s="6">
        <v>75</v>
      </c>
    </row>
    <row r="16" spans="1:9" x14ac:dyDescent="0.25">
      <c r="A16" s="5">
        <v>10</v>
      </c>
      <c r="B16" s="6">
        <v>22</v>
      </c>
      <c r="C16" s="6">
        <v>43</v>
      </c>
      <c r="D16" s="6">
        <v>8</v>
      </c>
      <c r="E16" s="6">
        <v>8</v>
      </c>
      <c r="F16" s="6">
        <v>4</v>
      </c>
      <c r="G16" s="6">
        <v>10</v>
      </c>
      <c r="H16" s="6">
        <v>34</v>
      </c>
      <c r="I16" s="6">
        <v>61</v>
      </c>
    </row>
    <row r="17" spans="1:9" x14ac:dyDescent="0.25">
      <c r="A17" s="5">
        <v>11</v>
      </c>
      <c r="B17" s="6">
        <v>17</v>
      </c>
      <c r="C17" s="6">
        <v>35</v>
      </c>
      <c r="D17" s="6">
        <v>8</v>
      </c>
      <c r="E17" s="6">
        <v>8</v>
      </c>
      <c r="F17" s="6">
        <v>3</v>
      </c>
      <c r="G17" s="6">
        <v>6</v>
      </c>
      <c r="H17" s="6">
        <v>28</v>
      </c>
      <c r="I17" s="6">
        <v>49</v>
      </c>
    </row>
    <row r="18" spans="1:9" x14ac:dyDescent="0.25">
      <c r="A18" s="5">
        <v>12</v>
      </c>
      <c r="B18" s="6">
        <v>18</v>
      </c>
      <c r="C18" s="6">
        <v>37</v>
      </c>
      <c r="D18" s="6">
        <v>5</v>
      </c>
      <c r="E18" s="6">
        <v>5</v>
      </c>
      <c r="F18" s="6">
        <v>4</v>
      </c>
      <c r="G18" s="6">
        <v>8</v>
      </c>
      <c r="H18" s="6">
        <v>27</v>
      </c>
      <c r="I18" s="6">
        <v>50</v>
      </c>
    </row>
    <row r="19" spans="1:9" x14ac:dyDescent="0.25">
      <c r="A19" s="5" t="s">
        <v>686</v>
      </c>
      <c r="B19" s="6">
        <v>226</v>
      </c>
      <c r="C19" s="6">
        <v>461</v>
      </c>
      <c r="D19" s="6">
        <v>76</v>
      </c>
      <c r="E19" s="6">
        <v>78</v>
      </c>
      <c r="F19" s="6">
        <v>34</v>
      </c>
      <c r="G19" s="6">
        <v>71</v>
      </c>
      <c r="H19" s="6">
        <v>336</v>
      </c>
      <c r="I19" s="6">
        <v>610</v>
      </c>
    </row>
    <row r="26" spans="1:9" x14ac:dyDescent="0.25">
      <c r="A26" s="8" t="s">
        <v>692</v>
      </c>
      <c r="B26" s="8" t="s">
        <v>698</v>
      </c>
    </row>
    <row r="27" spans="1:9" x14ac:dyDescent="0.25">
      <c r="A27" s="6">
        <v>8</v>
      </c>
      <c r="B27" s="6">
        <v>9</v>
      </c>
    </row>
    <row r="28" spans="1:9" x14ac:dyDescent="0.25">
      <c r="A28" s="6">
        <v>9</v>
      </c>
      <c r="B28" s="6">
        <v>9</v>
      </c>
    </row>
    <row r="29" spans="1:9" x14ac:dyDescent="0.25">
      <c r="A29" s="6">
        <v>4</v>
      </c>
      <c r="B29" s="6">
        <v>4</v>
      </c>
    </row>
    <row r="30" spans="1:9" x14ac:dyDescent="0.25">
      <c r="A30" s="6">
        <v>5</v>
      </c>
      <c r="B30" s="6">
        <v>5</v>
      </c>
    </row>
    <row r="31" spans="1:9" x14ac:dyDescent="0.25">
      <c r="A31" s="6">
        <v>5</v>
      </c>
      <c r="B31" s="6">
        <v>5</v>
      </c>
    </row>
    <row r="32" spans="1:9" x14ac:dyDescent="0.25">
      <c r="A32" s="6">
        <v>8</v>
      </c>
      <c r="B32" s="6">
        <v>9</v>
      </c>
    </row>
    <row r="33" spans="1:2" x14ac:dyDescent="0.25">
      <c r="A33" s="6">
        <v>6</v>
      </c>
      <c r="B33" s="6">
        <v>6</v>
      </c>
    </row>
    <row r="34" spans="1:2" x14ac:dyDescent="0.25">
      <c r="A34" s="6">
        <v>6</v>
      </c>
      <c r="B34" s="6">
        <v>6</v>
      </c>
    </row>
    <row r="35" spans="1:2" x14ac:dyDescent="0.25">
      <c r="A35" s="6">
        <v>4</v>
      </c>
      <c r="B35" s="6">
        <v>4</v>
      </c>
    </row>
    <row r="36" spans="1:2" x14ac:dyDescent="0.25">
      <c r="A36" s="6">
        <v>8</v>
      </c>
      <c r="B36" s="6">
        <v>8</v>
      </c>
    </row>
    <row r="37" spans="1:2" x14ac:dyDescent="0.25">
      <c r="A37" s="6">
        <v>8</v>
      </c>
      <c r="B37" s="6">
        <v>8</v>
      </c>
    </row>
    <row r="38" spans="1:2" x14ac:dyDescent="0.25">
      <c r="A38" s="6">
        <v>5</v>
      </c>
      <c r="B38" s="6">
        <v>5</v>
      </c>
    </row>
    <row r="39" spans="1:2" x14ac:dyDescent="0.25">
      <c r="A39" s="6"/>
      <c r="B39" s="6"/>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7EF8F-9036-4C4A-BC8F-C468F47025CD}">
  <dimension ref="A1"/>
  <sheetViews>
    <sheetView showGridLines="0" tabSelected="1" topLeftCell="B1" zoomScale="55" zoomScaleNormal="55" workbookViewId="0">
      <selection activeCell="B1" sqref="B1:B1048576"/>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I s S a n d b o x E m b e d d e d " > < C u s t o m C o n t e n t > < ! [ C D A T A [ y e s ] ] > < / 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 2 0 1 9 - 1 0 - 2 2 T 1 4 : 2 1 : 4 2 . 7 2 3 0 2 5 3 + 0 8 : 0 0 < / L a s t P r o c e s s e d T i m e > < / D a t a M o d e l i n g S a n d b o x . S e r i a l i z e d S a n d b o x E r r o r C a c h e > ] ] > < / C u s t o m C o n t e n t > < / G e m i n i > 
</file>

<file path=customXml/item12.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 L i g h t i n g   C o n d i t i o n s < / s t r i n g > < / k e y > < v a l u e > < i n t > 1 5 3 < / i n t > < / v a l u e > < / i t e m > < i t e m > < k e y > < s t r i n g > R o a d   C o n d i t i o n < / s t r i n g > < / k e y > < v a l u e > < i n t > 1 3 0 < / i n t > < / v a l u e > < / i t e m > < i t e m > < k e y > < s t r i n g > M o n t h < / s t r i n g > < / k e y > < v a l u e > < i n t > 7 7 < / i n t > < / v a l u e > < / i t e m > < i t e m > < k e y > < s t r i n g > M o n t h   N u m < / s t r i n g > < / k e y > < v a l u e > < i n t > 1 1 0 < / i n t > < / v a l u e > < / i t e m > < i t e m > < k e y > < s t r i n g > T o t a l < / s t r i n g > < / k e y > < v a l u e > < i n t > 6 6 < / i n t > < / v a l u e > < / i t e m > < / C o l u m n W i d t h s > < C o l u m n D i s p l a y I n d e x > < i t e m > < k e y > < s t r i n g > L i g h t i n g   C o n d i t i o n s < / s t r i n g > < / k e y > < v a l u e > < i n t > 0 < / i n t > < / v a l u e > < / i t e m > < i t e m > < k e y > < s t r i n g > R o a d   C o n d i t i o n < / s t r i n g > < / k e y > < v a l u e > < i n t > 1 < / i n t > < / v a l u e > < / i t e m > < i t e m > < k e y > < s t r i n g > M o n t h < / s t r i n g > < / k e y > < v a l u e > < i n t > 2 < / i n t > < / v a l u e > < / i t e m > < i t e m > < k e y > < s t r i n g > M o n t h   N u m < / s t r i n g > < / k e y > < v a l u e > < i n t > 3 < / i n t > < / v a l u e > < / i t e m > < i t e m > < k e y > < s t r i n g > T o t a l < / 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H i d d e n " > < C u s t o m C o n t e n t > < ! [ C D A T A [ T r u e ] ] > < / C u s t o m C o n t e n t > < / G e m i n i > 
</file>

<file path=customXml/item14.xml><?xml version="1.0" encoding="utf-8"?>
<ct:contentTypeSchema xmlns:ct="http://schemas.microsoft.com/office/2006/metadata/contentType" xmlns:ma="http://schemas.microsoft.com/office/2006/metadata/properties/metaAttributes" ct:_="" ma:_="" ma:contentTypeName="Document" ma:contentTypeID="0x010100BC8EA27FBD4C284986B3106C7698E2C5" ma:contentTypeVersion="3" ma:contentTypeDescription="Create a new document." ma:contentTypeScope="" ma:versionID="24799c556f80520c691bcd18255cec23">
  <xsd:schema xmlns:xsd="http://www.w3.org/2001/XMLSchema" xmlns:xs="http://www.w3.org/2001/XMLSchema" xmlns:p="http://schemas.microsoft.com/office/2006/metadata/properties" xmlns:ns1="http://schemas.microsoft.com/sharepoint/v3" xmlns:ns2="bcaf11b6-d7d7-4cf4-aa30-f11e767a1514" xmlns:ns3="b88c6a22-f980-423d-98c5-4bae664910af" targetNamespace="http://schemas.microsoft.com/office/2006/metadata/properties" ma:root="true" ma:fieldsID="acf44474ec9829b4298ed2cc7bc2fa8e" ns1:_="" ns2:_="" ns3:_="">
    <xsd:import namespace="http://schemas.microsoft.com/sharepoint/v3"/>
    <xsd:import namespace="bcaf11b6-d7d7-4cf4-aa30-f11e767a1514"/>
    <xsd:import namespace="b88c6a22-f980-423d-98c5-4bae664910af"/>
    <xsd:element name="properties">
      <xsd:complexType>
        <xsd:sequence>
          <xsd:element name="documentManagement">
            <xsd:complexType>
              <xsd:all>
                <xsd:element ref="ns1:PublishingStartDate" minOccurs="0"/>
                <xsd:element ref="ns1:PublishingExpirationDate" minOccurs="0"/>
                <xsd:element ref="ns2:SharedWithUsers" minOccurs="0"/>
                <xsd:element ref="ns3:Own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caf11b6-d7d7-4cf4-aa30-f11e767a1514"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88c6a22-f980-423d-98c5-4bae664910af" elementFormDefault="qualified">
    <xsd:import namespace="http://schemas.microsoft.com/office/2006/documentManagement/types"/>
    <xsd:import namespace="http://schemas.microsoft.com/office/infopath/2007/PartnerControls"/>
    <xsd:element name="Owner" ma:index="11" nillable="true" ma:displayName="Owner" ma:internalName="Owner">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5.xml>��< ? x m l   v e r s i o n = " 1 . 0 "   e n c o d i n g = " U T F - 1 6 " ? > < G e m i n i   x m l n s = " h t t p : / / g e m i n i / p i v o t c u s t o m i z a t i o n / M a n u a l C a l c M o d e " > < C u s t o m C o n t e n t > < ! [ C D A T A [ F a l s 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 R e f e r e n c e   N u m b e r < / s t r i n g > < / k e y > < v a l u e > < i n t > 1 5 4 < / i n t > < / v a l u e > < / i t e m > < i t e m > < k e y > < s t r i n g > N u m b e r   o f   V e h i c l e s < / s t r i n g > < / k e y > < v a l u e > < i n t > 1 5 8 < / i n t > < / v a l u e > < / i t e m > < i t e m > < k e y > < s t r i n g > M o n t h < / s t r i n g > < / k e y > < v a l u e > < i n t > 7 7 < / i n t > < / v a l u e > < / i t e m > < i t e m > < k e y > < s t r i n g > A c c i d e n t   D a t e < / s t r i n g > < / k e y > < v a l u e > < i n t > 1 2 2 < / i n t > < / v a l u e > < / i t e m > < i t e m > < k e y > < s t r i n g > T i m e   ( 2 4 h r ) < / s t r i n g > < / k e y > < v a l u e > < i n t > 1 0 7 < / i n t > < / v a l u e > < / i t e m > < i t e m > < k e y > < s t r i n g > 1 s t   R o a d   C l a s s   & a m p ;   N o < / s t r i n g > < / k e y > < v a l u e > < i n t > 1 5 6 < / i n t > < / v a l u e > < / i t e m > < i t e m > < k e y > < s t r i n g > R o a d   S u r f a c e < / s t r i n g > < / k e y > < v a l u e > < i n t > 1 1 6 < / i n t > < / v a l u e > < / i t e m > < i t e m > < k e y > < s t r i n g > L i g h t i n g   C o n d i t i o n s < / s t r i n g > < / k e y > < v a l u e > < i n t > 1 5 3 < / i n t > < / v a l u e > < / i t e m > < i t e m > < k e y > < s t r i n g > W e a t h e r   C o n d i t i o n s < / s t r i n g > < / k e y > < v a l u e > < i n t > 1 5 8 < / i n t > < / v a l u e > < / i t e m > < i t e m > < k e y > < s t r i n g > T y p e   o f   V e h i c l e < / s t r i n g > < / k e y > < v a l u e > < i n t > 1 3 0 < / i n t > < / v a l u e > < / i t e m > < i t e m > < k e y > < s t r i n g > C a s u a l t y   C l a s s < / s t r i n g > < / k e y > < v a l u e > < i n t > 1 2 2 < / i n t > < / v a l u e > < / i t e m > < i t e m > < k e y > < s t r i n g > C a s u a l t y   S e v e r i t y < / s t r i n g > < / k e y > < v a l u e > < i n t > 1 4 2 < / i n t > < / v a l u e > < / i t e m > < i t e m > < k e y > < s t r i n g > S e x   o f   C a s u a l t y < / s t r i n g > < / k e y > < v a l u e > < i n t > 1 2 9 < / i n t > < / v a l u e > < / i t e m > < i t e m > < k e y > < s t r i n g > A g e   o f   C a s u a l t y < / s t r i n g > < / k e y > < v a l u e > < i n t > 1 3 1 < / i n t > < / v a l u e > < / i t e m > < / C o l u m n W i d t h s > < C o l u m n D i s p l a y I n d e x > < i t e m > < k e y > < s t r i n g > R e f e r e n c e   N u m b e r < / s t r i n g > < / k e y > < v a l u e > < i n t > 0 < / i n t > < / v a l u e > < / i t e m > < i t e m > < k e y > < s t r i n g > N u m b e r   o f   V e h i c l e s < / s t r i n g > < / k e y > < v a l u e > < i n t > 1 < / i n t > < / v a l u e > < / i t e m > < i t e m > < k e y > < s t r i n g > M o n t h < / s t r i n g > < / k e y > < v a l u e > < i n t > 2 < / i n t > < / v a l u e > < / i t e m > < i t e m > < k e y > < s t r i n g > A c c i d e n t   D a t e < / s t r i n g > < / k e y > < v a l u e > < i n t > 3 < / i n t > < / v a l u e > < / i t e m > < i t e m > < k e y > < s t r i n g > T i m e   ( 2 4 h r ) < / s t r i n g > < / k e y > < v a l u e > < i n t > 4 < / i n t > < / v a l u e > < / i t e m > < i t e m > < k e y > < s t r i n g > 1 s t   R o a d   C l a s s   & a m p ;   N o < / s t r i n g > < / k e y > < v a l u e > < i n t > 5 < / i n t > < / v a l u e > < / i t e m > < i t e m > < k e y > < s t r i n g > R o a d   S u r f a c e < / s t r i n g > < / k e y > < v a l u e > < i n t > 6 < / i n t > < / v a l u e > < / i t e m > < i t e m > < k e y > < s t r i n g > L i g h t i n g   C o n d i t i o n s < / s t r i n g > < / k e y > < v a l u e > < i n t > 7 < / i n t > < / v a l u e > < / i t e m > < i t e m > < k e y > < s t r i n g > W e a t h e r   C o n d i t i o n s < / s t r i n g > < / k e y > < v a l u e > < i n t > 8 < / i n t > < / v a l u e > < / i t e m > < i t e m > < k e y > < s t r i n g > T y p e   o f   V e h i c l e < / s t r i n g > < / k e y > < v a l u e > < i n t > 9 < / i n t > < / v a l u e > < / i t e m > < i t e m > < k e y > < s t r i n g > C a s u a l t y   C l a s s < / s t r i n g > < / k e y > < v a l u e > < i n t > 1 0 < / i n t > < / v a l u e > < / i t e m > < i t e m > < k e y > < s t r i n g > C a s u a l t y   S e v e r i t y < / s t r i n g > < / k e y > < v a l u e > < i n t > 1 1 < / i n t > < / v a l u e > < / i t e m > < i t e m > < k e y > < s t r i n g > S e x   o f   C a s u a l t y < / s t r i n g > < / k e y > < v a l u e > < i n t > 1 2 < / i n t > < / v a l u e > < / i t e m > < i t e m > < k e y > < s t r i n g > A g e   o f   C a s u a l t y < / s t r i n g > < / k e y > < v a l u e > < i n t > 1 3 < / i n t > < / v a l u e > < / i t e m > < / C o l u m n D i s p l a y I n d e x > < C o l u m n F r o z e n   / > < C o l u m n C h e c k e d   / > < C o l u m n F i l t e r   / > < S e l e c t i o n F i l t e r   / > < F i l t e r P a r a m e t e r s   / > < I s S o r t D e s c e n d i n g > f a l s e < / I s S o r t D e s c e n d i n g > < / T a b l e W i d g e t G r i d S e r i a l i z a t i o n > ] ] > < / C u s t o m C o n t e n t > < / G e m i n i > 
</file>

<file path=customXml/item18.xml><?xml version="1.0" encoding="utf-8"?>
<?mso-contentType ?>
<FormTemplates xmlns="http://schemas.microsoft.com/sharepoint/v3/contenttype/forms">
  <Display>DocumentLibraryForm</Display>
  <Edit>DocumentLibraryForm</Edit>
  <New>DocumentLibraryForm</New>
</FormTemplates>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 C o l u m n s \ L i g h t i n g   C o n d i t i o n s < / K e y > < / a : K e y > < a : V a l u e   i : t y p e = " T a b l e W i d g e t B a s e V i e w S t a t e " / > < / a : K e y V a l u e O f D i a g r a m O b j e c t K e y a n y T y p e z b w N T n L X > < a : K e y V a l u e O f D i a g r a m O b j e c t K e y a n y T y p e z b w N T n L X > < a : K e y > < K e y > C o l u m n s \ R o a d   C o n d i t i o n < / 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 N u m < / 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 C o l u m n s \ R e f e r e n c e   N u m b e r < / K e y > < / a : K e y > < a : V a l u e   i : t y p e = " T a b l e W i d g e t B a s e V i e w S t a t e " / > < / a : K e y V a l u e O f D i a g r a m O b j e c t K e y a n y T y p e z b w N T n L X > < a : K e y V a l u e O f D i a g r a m O b j e c t K e y a n y T y p e z b w N T n L X > < a : K e y > < K e y > C o l u m n s \ N u m b e r   o f   V e h i c l e s < / 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 C o l u m n s \ A c c i d e n t   D a t e < / K e y > < / a : K e y > < a : V a l u e   i : t y p e = " T a b l e W i d g e t B a s e V i e w S t a t e " / > < / a : K e y V a l u e O f D i a g r a m O b j e c t K e y a n y T y p e z b w N T n L X > < a : K e y V a l u e O f D i a g r a m O b j e c t K e y a n y T y p e z b w N T n L X > < a : K e y > < K e y > C o l u m n s \ T i m e   ( 2 4 h r ) < / K e y > < / a : K e y > < a : V a l u e   i : t y p e = " T a b l e W i d g e t B a s e V i e w S t a t e " / > < / a : K e y V a l u e O f D i a g r a m O b j e c t K e y a n y T y p e z b w N T n L X > < a : K e y V a l u e O f D i a g r a m O b j e c t K e y a n y T y p e z b w N T n L X > < a : K e y > < K e y > C o l u m n s \ 1 s t   R o a d   C l a s s   & a m p ;   N o < / K e y > < / a : K e y > < a : V a l u e   i : t y p e = " T a b l e W i d g e t B a s e V i e w S t a t e " / > < / a : K e y V a l u e O f D i a g r a m O b j e c t K e y a n y T y p e z b w N T n L X > < a : K e y V a l u e O f D i a g r a m O b j e c t K e y a n y T y p e z b w N T n L X > < a : K e y > < K e y > C o l u m n s \ R o a d   S u r f a c e < / K e y > < / a : K e y > < a : V a l u e   i : t y p e = " T a b l e W i d g e t B a s e V i e w S t a t e " / > < / a : K e y V a l u e O f D i a g r a m O b j e c t K e y a n y T y p e z b w N T n L X > < a : K e y V a l u e O f D i a g r a m O b j e c t K e y a n y T y p e z b w N T n L X > < a : K e y > < K e y > C o l u m n s \ L i g h t i n g   C o n d i t i o n s < / K e y > < / a : K e y > < a : V a l u e   i : t y p e = " T a b l e W i d g e t B a s e V i e w S t a t e " / > < / a : K e y V a l u e O f D i a g r a m O b j e c t K e y a n y T y p e z b w N T n L X > < a : K e y V a l u e O f D i a g r a m O b j e c t K e y a n y T y p e z b w N T n L X > < a : K e y > < K e y > C o l u m n s \ W e a t h e r   C o n d i t i o n s < / K e y > < / a : K e y > < a : V a l u e   i : t y p e = " T a b l e W i d g e t B a s e V i e w S t a t e " / > < / a : K e y V a l u e O f D i a g r a m O b j e c t K e y a n y T y p e z b w N T n L X > < a : K e y V a l u e O f D i a g r a m O b j e c t K e y a n y T y p e z b w N T n L X > < a : K e y > < K e y > C o l u m n s \ T y p e   o f   V e h i c l e < / K e y > < / a : K e y > < a : V a l u e   i : t y p e = " T a b l e W i d g e t B a s e V i e w S t a t e " / > < / a : K e y V a l u e O f D i a g r a m O b j e c t K e y a n y T y p e z b w N T n L X > < a : K e y V a l u e O f D i a g r a m O b j e c t K e y a n y T y p e z b w N T n L X > < a : K e y > < K e y > C o l u m n s \ C a s u a l t y   C l a s s < / K e y > < / a : K e y > < a : V a l u e   i : t y p e = " T a b l e W i d g e t B a s e V i e w S t a t e " / > < / a : K e y V a l u e O f D i a g r a m O b j e c t K e y a n y T y p e z b w N T n L X > < a : K e y V a l u e O f D i a g r a m O b j e c t K e y a n y T y p e z b w N T n L X > < a : K e y > < K e y > C o l u m n s \ C a s u a l t y   S e v e r i t y < / K e y > < / a : K e y > < a : V a l u e   i : t y p e = " T a b l e W i d g e t B a s e V i e w S t a t e " / > < / a : K e y V a l u e O f D i a g r a m O b j e c t K e y a n y T y p e z b w N T n L X > < a : K e y V a l u e O f D i a g r a m O b j e c t K e y a n y T y p e z b w N T n L X > < a : K e y > < K e y > C o l u m n s \ S e x   o f   C a s u a l t y < / K e y > < / a : K e y > < a : V a l u e   i : t y p e = " T a b l e W i d g e t B a s e V i e w S t a t e " / > < / a : K e y V a l u e O f D i a g r a m O b j e c t K e y a n y T y p e z b w N T n L X > < a : K e y V a l u e O f D i a g r a m O b j e c t K e y a n y T y p e z b w N T n L X > < a : K e y > < K e y > C o l u m n s \ A g e   o f   C a s u a l t y 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 C o l u m n s \ L i g h t i n g   C o n d i t i o n s < / K e y > < / D i a g r a m O b j e c t K e y > < D i a g r a m O b j e c t K e y > < K e y > C o l u m n s \ R o a d   C o n d i t i o n < / K e y > < / D i a g r a m O b j e c t K e y > < D i a g r a m O b j e c t K e y > < K e y > C o l u m n s \ M o n t h < / K e y > < / D i a g r a m O b j e c t K e y > < D i a g r a m O b j e c t K e y > < K e y > C o l u m n s \ M o n t h   N u m < / K e y > < / D i a g r a m O b j e c t K e y > < D i a g r a m O b j e c t K e y > < K e y > C o l u m n s \ T o t a l 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 C o l u m n s \ L i g h t i n g   C o n d i t i o n s < / K e y > < / a : K e y > < a : V a l u e   i : t y p e = " M e a s u r e G r i d N o d e V i e w S t a t e " > < L a y e d O u t > t r u e < / L a y e d O u t > < / a : V a l u e > < / a : K e y V a l u e O f D i a g r a m O b j e c t K e y a n y T y p e z b w N T n L X > < a : K e y V a l u e O f D i a g r a m O b j e c t K e y a n y T y p e z b w N T n L X > < a : K e y > < K e y > C o l u m n s \ R o a d   C o n d i t i o n < / 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 N u m < / K e y > < / a : K e y > < a : V a l u e   i : t y p e = " M e a s u r e G r i d N o d e V i e w S t a t e " > < C o l u m n > 3 < / C o l u m n > < L a y e d O u t > t r u e < / L a y e d O u t > < / a : V a l u e > < / a : K e y V a l u e O f D i a g r a m O b j e c t K e y a n y T y p e z b w N T n L X > < a : K e y V a l u e O f D i a g r a m O b j e c t K e y a n y T y p e z b w N T n L X > < a : K e y > < K e y > C o l u m n s \ T o t a l < / K e y > < / a : K e y > < a : V a l u e   i : t y p e = " M e a s u r e G r i d N o d e V i e w S t a t e " > < C o l u m n > 4 < / 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 C o l u m n s \ R e f e r e n c e   N u m b e r < / K e y > < / D i a g r a m O b j e c t K e y > < D i a g r a m O b j e c t K e y > < K e y > C o l u m n s \ N u m b e r   o f   V e h i c l e s < / K e y > < / D i a g r a m O b j e c t K e y > < D i a g r a m O b j e c t K e y > < K e y > C o l u m n s \ M o n t h < / K e y > < / D i a g r a m O b j e c t K e y > < D i a g r a m O b j e c t K e y > < K e y > C o l u m n s \ A c c i d e n t   D a t e < / K e y > < / D i a g r a m O b j e c t K e y > < D i a g r a m O b j e c t K e y > < K e y > C o l u m n s \ T i m e   ( 2 4 h r ) < / K e y > < / D i a g r a m O b j e c t K e y > < D i a g r a m O b j e c t K e y > < K e y > C o l u m n s \ 1 s t   R o a d   C l a s s   & a m p ;   N o < / K e y > < / D i a g r a m O b j e c t K e y > < D i a g r a m O b j e c t K e y > < K e y > C o l u m n s \ R o a d   S u r f a c e < / K e y > < / D i a g r a m O b j e c t K e y > < D i a g r a m O b j e c t K e y > < K e y > C o l u m n s \ L i g h t i n g   C o n d i t i o n s < / K e y > < / D i a g r a m O b j e c t K e y > < D i a g r a m O b j e c t K e y > < K e y > C o l u m n s \ W e a t h e r   C o n d i t i o n s < / K e y > < / D i a g r a m O b j e c t K e y > < D i a g r a m O b j e c t K e y > < K e y > C o l u m n s \ T y p e   o f   V e h i c l e < / K e y > < / D i a g r a m O b j e c t K e y > < D i a g r a m O b j e c t K e y > < K e y > C o l u m n s \ C a s u a l t y   C l a s s < / K e y > < / D i a g r a m O b j e c t K e y > < D i a g r a m O b j e c t K e y > < K e y > C o l u m n s \ C a s u a l t y   S e v e r i t y < / K e y > < / D i a g r a m O b j e c t K e y > < D i a g r a m O b j e c t K e y > < K e y > C o l u m n s \ S e x   o f   C a s u a l t y < / K e y > < / D i a g r a m O b j e c t K e y > < D i a g r a m O b j e c t K e y > < K e y > C o l u m n s \ A g e   o f   C a s u a l t y 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 C o l u m n s \ R e f e r e n c e   N u m b e r < / K e y > < / a : K e y > < a : V a l u e   i : t y p e = " M e a s u r e G r i d N o d e V i e w S t a t e " > < L a y e d O u t > t r u e < / L a y e d O u t > < / a : V a l u e > < / a : K e y V a l u e O f D i a g r a m O b j e c t K e y a n y T y p e z b w N T n L X > < a : K e y V a l u e O f D i a g r a m O b j e c t K e y a n y T y p e z b w N T n L X > < a : K e y > < K e y > C o l u m n s \ N u m b e r   o f   V e h i c l e s < / 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 C o l u m n s \ A c c i d e n t   D a t e < / K e y > < / a : K e y > < a : V a l u e   i : t y p e = " M e a s u r e G r i d N o d e V i e w S t a t e " > < C o l u m n > 3 < / C o l u m n > < L a y e d O u t > t r u e < / L a y e d O u t > < / a : V a l u e > < / a : K e y V a l u e O f D i a g r a m O b j e c t K e y a n y T y p e z b w N T n L X > < a : K e y V a l u e O f D i a g r a m O b j e c t K e y a n y T y p e z b w N T n L X > < a : K e y > < K e y > C o l u m n s \ T i m e   ( 2 4 h r ) < / K e y > < / a : K e y > < a : V a l u e   i : t y p e = " M e a s u r e G r i d N o d e V i e w S t a t e " > < C o l u m n > 4 < / C o l u m n > < L a y e d O u t > t r u e < / L a y e d O u t > < / a : V a l u e > < / a : K e y V a l u e O f D i a g r a m O b j e c t K e y a n y T y p e z b w N T n L X > < a : K e y V a l u e O f D i a g r a m O b j e c t K e y a n y T y p e z b w N T n L X > < a : K e y > < K e y > C o l u m n s \ 1 s t   R o a d   C l a s s   & a m p ;   N o < / K e y > < / a : K e y > < a : V a l u e   i : t y p e = " M e a s u r e G r i d N o d e V i e w S t a t e " > < C o l u m n > 5 < / C o l u m n > < L a y e d O u t > t r u e < / L a y e d O u t > < / a : V a l u e > < / a : K e y V a l u e O f D i a g r a m O b j e c t K e y a n y T y p e z b w N T n L X > < a : K e y V a l u e O f D i a g r a m O b j e c t K e y a n y T y p e z b w N T n L X > < a : K e y > < K e y > C o l u m n s \ R o a d   S u r f a c e < / K e y > < / a : K e y > < a : V a l u e   i : t y p e = " M e a s u r e G r i d N o d e V i e w S t a t e " > < C o l u m n > 6 < / C o l u m n > < L a y e d O u t > t r u e < / L a y e d O u t > < / a : V a l u e > < / a : K e y V a l u e O f D i a g r a m O b j e c t K e y a n y T y p e z b w N T n L X > < a : K e y V a l u e O f D i a g r a m O b j e c t K e y a n y T y p e z b w N T n L X > < a : K e y > < K e y > C o l u m n s \ L i g h t i n g   C o n d i t i o n s < / K e y > < / a : K e y > < a : V a l u e   i : t y p e = " M e a s u r e G r i d N o d e V i e w S t a t e " > < C o l u m n > 7 < / C o l u m n > < L a y e d O u t > t r u e < / L a y e d O u t > < / a : V a l u e > < / a : K e y V a l u e O f D i a g r a m O b j e c t K e y a n y T y p e z b w N T n L X > < a : K e y V a l u e O f D i a g r a m O b j e c t K e y a n y T y p e z b w N T n L X > < a : K e y > < K e y > C o l u m n s \ W e a t h e r   C o n d i t i o n s < / K e y > < / a : K e y > < a : V a l u e   i : t y p e = " M e a s u r e G r i d N o d e V i e w S t a t e " > < C o l u m n > 8 < / C o l u m n > < L a y e d O u t > t r u e < / L a y e d O u t > < / a : V a l u e > < / a : K e y V a l u e O f D i a g r a m O b j e c t K e y a n y T y p e z b w N T n L X > < a : K e y V a l u e O f D i a g r a m O b j e c t K e y a n y T y p e z b w N T n L X > < a : K e y > < K e y > C o l u m n s \ T y p e   o f   V e h i c l e < / K e y > < / a : K e y > < a : V a l u e   i : t y p e = " M e a s u r e G r i d N o d e V i e w S t a t e " > < C o l u m n > 9 < / C o l u m n > < L a y e d O u t > t r u e < / L a y e d O u t > < / a : V a l u e > < / a : K e y V a l u e O f D i a g r a m O b j e c t K e y a n y T y p e z b w N T n L X > < a : K e y V a l u e O f D i a g r a m O b j e c t K e y a n y T y p e z b w N T n L X > < a : K e y > < K e y > C o l u m n s \ C a s u a l t y   C l a s s < / K e y > < / a : K e y > < a : V a l u e   i : t y p e = " M e a s u r e G r i d N o d e V i e w S t a t e " > < C o l u m n > 1 0 < / C o l u m n > < L a y e d O u t > t r u e < / L a y e d O u t > < / a : V a l u e > < / a : K e y V a l u e O f D i a g r a m O b j e c t K e y a n y T y p e z b w N T n L X > < a : K e y V a l u e O f D i a g r a m O b j e c t K e y a n y T y p e z b w N T n L X > < a : K e y > < K e y > C o l u m n s \ C a s u a l t y   S e v e r i t y < / K e y > < / a : K e y > < a : V a l u e   i : t y p e = " M e a s u r e G r i d N o d e V i e w S t a t e " > < C o l u m n > 1 1 < / C o l u m n > < L a y e d O u t > t r u e < / L a y e d O u t > < / a : V a l u e > < / a : K e y V a l u e O f D i a g r a m O b j e c t K e y a n y T y p e z b w N T n L X > < a : K e y V a l u e O f D i a g r a m O b j e c t K e y a n y T y p e z b w N T n L X > < a : K e y > < K e y > C o l u m n s \ S e x   o f   C a s u a l t y < / K e y > < / a : K e y > < a : V a l u e   i : t y p e = " M e a s u r e G r i d N o d e V i e w S t a t e " > < C o l u m n > 1 2 < / C o l u m n > < L a y e d O u t > t r u e < / L a y e d O u t > < / a : V a l u e > < / a : K e y V a l u e O f D i a g r a m O b j e c t K e y a n y T y p e z b w N T n L X > < a : K e y V a l u e O f D i a g r a m O b j e c t K e y a n y T y p e z b w N T n L X > < a : K e y > < K e y > C o l u m n s \ A g e   o f   C a s u a l t y < / K e y > < / a : K e y > < a : V a l u e   i : t y p e = " M e a s u r e G r i d N o d e V i e w S t a t e " > < C o l u m n > 1 3 < / C o l u m n > < L a y e d O u t > t r u e < / L a y e d O u t > < / a : V a l u e > < / a : K e y V a l u e O f D i a g r a m O b j e c t K e y a n y T y p e z b w N T n L X > < / V i e w S t a t e s > < / D i a g r a m M a n a g e r . S e r i a l i z a b l e D i a g r a m > < / A r r a y O f D i a g r a m M a n a g e r . S e r i a l i z a b l e D i a g r a m > ] ] > < / C u s t o m C o n t e n t > < / G e m i n i > 
</file>

<file path=customXml/item3.xml>��< ? x m l   v e r s i o n = " 1 . 0 "   e n c o d i n g = " U T F - 1 6 " ? > < G e m i n i   x m l n s = " h t t p : / / g e m i n i / p i v o t c u s t o m i z a t i o n / L i n k e d T a b l e U p d a t e M o d e " > < 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5.xml><?xml version="1.0" encoding="utf-8"?>
<p:properties xmlns:p="http://schemas.microsoft.com/office/2006/metadata/properties" xmlns:xsi="http://www.w3.org/2001/XMLSchema-instance" xmlns:pc="http://schemas.microsoft.com/office/infopath/2007/PartnerControls">
  <documentManagement>
    <Owner xmlns="b88c6a22-f980-423d-98c5-4bae664910af" xsi:nil="true"/>
    <PublishingExpirationDate xmlns="http://schemas.microsoft.com/sharepoint/v3" xsi:nil="true"/>
    <PublishingStartDate xmlns="http://schemas.microsoft.com/sharepoint/v3" xsi:nil="true"/>
  </documentManagement>
</p:properties>
</file>

<file path=customXml/item6.xml>��< ? x m l   v e r s i o n = " 1 . 0 "   e n c o d i n g = " U T F - 1 6 " ? > < G e m i n i   x m l n s = " h t t p : / / g e m i n i / p i v o t c u s t o m i z a t i o n / P o w e r P i v o t V e r s i o n " > < C u s t o m C o n t e n t > < ! [ C D A T A [ 2 0 1 5 . 1 3 0 . 8 0 0 . 9 8 3 ] ] > < / C u s t o m C o n t e n t > < / G e m i n i > 
</file>

<file path=customXml/item7.xml>��< ? x m l   v e r s i o n = " 1 . 0 "   e n c o d i n g = " U T F - 1 6 " ? > < G e m i n i   x m l n s = " h t t p : / / g e m i n i / p i v o t c u s t o m i z a t i o n / S a n d b o x N o n E m p t y " > < C u s t o m C o n t e n t > < ! [ C D A T A [ 1 ] ] > < / C u s t o m C o n t e n t > < / G e m i n i > 
</file>

<file path=customXml/item8.xml>��< ? x m l   v e r s i o n = " 1 . 0 "   e n c o d i n g = " U T F - 1 6 " ? > < G e m i n i   x m l n s = " h t t p : / / g e m i n i / p i v o t c u s t o m i z a t i o n / C l i e n t W i n d o w X M L " > < C u s t o m C o n t e n t > < ! [ C D A T A [ T a b l e 2 ] ] > < / C u s t o m C o n t e n t > < / G e m i n i > 
</file>

<file path=customXml/item9.xml>��< ? x m l   v e r s i o n = " 1 . 0 "   e n c o d i n g = " U T F - 1 6 " ? > < G e m i n i   x m l n s = " h t t p : / / g e m i n i / p i v o t c u s t o m i z a t i o n / T a b l e O r d e r " > < C u s t o m C o n t e n t > < ! [ C D A T A [ T a b l e 1 , T a b l e 2 ] ] > < / C u s t o m C o n t e n t > < / G e m i n i > 
</file>

<file path=customXml/itemProps1.xml><?xml version="1.0" encoding="utf-8"?>
<ds:datastoreItem xmlns:ds="http://schemas.openxmlformats.org/officeDocument/2006/customXml" ds:itemID="{BDD0F07D-960B-4BF0-9C61-37ADAEDCDB05}">
  <ds:schemaRefs/>
</ds:datastoreItem>
</file>

<file path=customXml/itemProps10.xml><?xml version="1.0" encoding="utf-8"?>
<ds:datastoreItem xmlns:ds="http://schemas.openxmlformats.org/officeDocument/2006/customXml" ds:itemID="{8E2B358D-F7B2-434E-BC26-82E31A85BC4C}">
  <ds:schemaRefs/>
</ds:datastoreItem>
</file>

<file path=customXml/itemProps11.xml><?xml version="1.0" encoding="utf-8"?>
<ds:datastoreItem xmlns:ds="http://schemas.openxmlformats.org/officeDocument/2006/customXml" ds:itemID="{B54A45C3-1FDE-4CB7-ACCA-87BE4AD9191C}">
  <ds:schemaRefs/>
</ds:datastoreItem>
</file>

<file path=customXml/itemProps12.xml><?xml version="1.0" encoding="utf-8"?>
<ds:datastoreItem xmlns:ds="http://schemas.openxmlformats.org/officeDocument/2006/customXml" ds:itemID="{AB6E0EA1-9ACC-49DA-8BE8-3BB205B3D950}">
  <ds:schemaRefs/>
</ds:datastoreItem>
</file>

<file path=customXml/itemProps13.xml><?xml version="1.0" encoding="utf-8"?>
<ds:datastoreItem xmlns:ds="http://schemas.openxmlformats.org/officeDocument/2006/customXml" ds:itemID="{53BF8EA1-F21A-49B3-B936-932502C69881}">
  <ds:schemaRefs/>
</ds:datastoreItem>
</file>

<file path=customXml/itemProps14.xml><?xml version="1.0" encoding="utf-8"?>
<ds:datastoreItem xmlns:ds="http://schemas.openxmlformats.org/officeDocument/2006/customXml" ds:itemID="{989FB9ED-A975-4D46-9524-7F0793D802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caf11b6-d7d7-4cf4-aa30-f11e767a1514"/>
    <ds:schemaRef ds:uri="b88c6a22-f980-423d-98c5-4bae664910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5.xml><?xml version="1.0" encoding="utf-8"?>
<ds:datastoreItem xmlns:ds="http://schemas.openxmlformats.org/officeDocument/2006/customXml" ds:itemID="{5EFD4585-2FA5-4BD2-93E6-24A8BE83FEA5}">
  <ds:schemaRefs/>
</ds:datastoreItem>
</file>

<file path=customXml/itemProps16.xml><?xml version="1.0" encoding="utf-8"?>
<ds:datastoreItem xmlns:ds="http://schemas.openxmlformats.org/officeDocument/2006/customXml" ds:itemID="{AB167B1C-0116-47CD-AF95-DCBE2683D902}">
  <ds:schemaRefs/>
</ds:datastoreItem>
</file>

<file path=customXml/itemProps17.xml><?xml version="1.0" encoding="utf-8"?>
<ds:datastoreItem xmlns:ds="http://schemas.openxmlformats.org/officeDocument/2006/customXml" ds:itemID="{C889CE9C-6660-4813-869B-1FA34D1A939F}">
  <ds:schemaRefs/>
</ds:datastoreItem>
</file>

<file path=customXml/itemProps18.xml><?xml version="1.0" encoding="utf-8"?>
<ds:datastoreItem xmlns:ds="http://schemas.openxmlformats.org/officeDocument/2006/customXml" ds:itemID="{BF11C65E-91F5-48BC-8B80-7D2ACF64655F}">
  <ds:schemaRefs>
    <ds:schemaRef ds:uri="http://schemas.microsoft.com/sharepoint/v3/contenttype/forms"/>
  </ds:schemaRefs>
</ds:datastoreItem>
</file>

<file path=customXml/itemProps19.xml><?xml version="1.0" encoding="utf-8"?>
<ds:datastoreItem xmlns:ds="http://schemas.openxmlformats.org/officeDocument/2006/customXml" ds:itemID="{DA487632-AC39-4B80-86A0-874A3984A301}">
  <ds:schemaRefs/>
</ds:datastoreItem>
</file>

<file path=customXml/itemProps2.xml><?xml version="1.0" encoding="utf-8"?>
<ds:datastoreItem xmlns:ds="http://schemas.openxmlformats.org/officeDocument/2006/customXml" ds:itemID="{8F51D4A0-D3E1-41DB-BB78-A643706C310D}">
  <ds:schemaRefs/>
</ds:datastoreItem>
</file>

<file path=customXml/itemProps20.xml><?xml version="1.0" encoding="utf-8"?>
<ds:datastoreItem xmlns:ds="http://schemas.openxmlformats.org/officeDocument/2006/customXml" ds:itemID="{6C2A7CAE-F615-4BDA-82F8-7D2A4D90039D}">
  <ds:schemaRefs/>
</ds:datastoreItem>
</file>

<file path=customXml/itemProps3.xml><?xml version="1.0" encoding="utf-8"?>
<ds:datastoreItem xmlns:ds="http://schemas.openxmlformats.org/officeDocument/2006/customXml" ds:itemID="{9E8ABBA5-7EF0-4461-B65C-73627F2E0500}">
  <ds:schemaRefs/>
</ds:datastoreItem>
</file>

<file path=customXml/itemProps4.xml><?xml version="1.0" encoding="utf-8"?>
<ds:datastoreItem xmlns:ds="http://schemas.openxmlformats.org/officeDocument/2006/customXml" ds:itemID="{CCEA1685-2E69-42FB-A8EB-13F0C6A2DF47}">
  <ds:schemaRefs/>
</ds:datastoreItem>
</file>

<file path=customXml/itemProps5.xml><?xml version="1.0" encoding="utf-8"?>
<ds:datastoreItem xmlns:ds="http://schemas.openxmlformats.org/officeDocument/2006/customXml" ds:itemID="{09FCD08C-B573-4094-90BE-E58D51D45F43}">
  <ds:schemaRefs>
    <ds:schemaRef ds:uri="http://schemas.microsoft.com/sharepoint/v3"/>
    <ds:schemaRef ds:uri="http://schemas.microsoft.com/office/2006/documentManagement/types"/>
    <ds:schemaRef ds:uri="http://purl.org/dc/terms/"/>
    <ds:schemaRef ds:uri="http://purl.org/dc/elements/1.1/"/>
    <ds:schemaRef ds:uri="b88c6a22-f980-423d-98c5-4bae664910af"/>
    <ds:schemaRef ds:uri="bcaf11b6-d7d7-4cf4-aa30-f11e767a1514"/>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6.xml><?xml version="1.0" encoding="utf-8"?>
<ds:datastoreItem xmlns:ds="http://schemas.openxmlformats.org/officeDocument/2006/customXml" ds:itemID="{E1B019F2-7F14-4706-90D5-AE3D30C11C08}">
  <ds:schemaRefs/>
</ds:datastoreItem>
</file>

<file path=customXml/itemProps7.xml><?xml version="1.0" encoding="utf-8"?>
<ds:datastoreItem xmlns:ds="http://schemas.openxmlformats.org/officeDocument/2006/customXml" ds:itemID="{4CA36696-8CF4-4EC7-B49C-B707A9266552}">
  <ds:schemaRefs/>
</ds:datastoreItem>
</file>

<file path=customXml/itemProps8.xml><?xml version="1.0" encoding="utf-8"?>
<ds:datastoreItem xmlns:ds="http://schemas.openxmlformats.org/officeDocument/2006/customXml" ds:itemID="{5DD841DE-B281-474F-94BE-CF1894B48463}">
  <ds:schemaRefs/>
</ds:datastoreItem>
</file>

<file path=customXml/itemProps9.xml><?xml version="1.0" encoding="utf-8"?>
<ds:datastoreItem xmlns:ds="http://schemas.openxmlformats.org/officeDocument/2006/customXml" ds:itemID="{E80DD6F0-A274-41E2-839F-DAC7E12771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 Data</vt:lpstr>
      <vt:lpstr>Casualties By Gender </vt:lpstr>
      <vt:lpstr>Traffic &amp; Weather Conditions </vt:lpstr>
      <vt:lpstr>Sheet1</vt:lpstr>
      <vt:lpstr>Sheet2</vt:lpstr>
      <vt:lpstr>Severity of Accidents</vt:lpstr>
      <vt:lpstr>Accidents by Vehicle Type</vt:lpstr>
      <vt:lpstr>Correlation </vt:lpstr>
      <vt:lpstr>Accident 2017 Dashboard</vt:lpstr>
    </vt:vector>
  </TitlesOfParts>
  <Company>Calderdale MBC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rh39</dc:creator>
  <cp:lastModifiedBy>LIM SER YIM, BRIAN</cp:lastModifiedBy>
  <cp:lastPrinted>2019-10-21T11:46:53Z</cp:lastPrinted>
  <dcterms:created xsi:type="dcterms:W3CDTF">2018-07-30T14:41:46Z</dcterms:created>
  <dcterms:modified xsi:type="dcterms:W3CDTF">2024-12-04T02:11:20Z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9799eec2-b30b-42a4-b967-b9a0f3d4e3e4</vt:lpwstr>
  </property>
  <property fmtid="{D5CDD505-2E9C-101B-9397-08002B2CF9AE}" pid="3" name="ContentTypeId">
    <vt:lpwstr>0x010100BC8EA27FBD4C284986B3106C7698E2C5</vt:lpwstr>
  </property>
</Properties>
</file>