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网格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<sst xmlns="http://schemas.openxmlformats.org/spreadsheetml/2006/main" count="53" uniqueCount="36">
  <si>
    <t>等比</t>
  </si>
  <si>
    <t>最高价</t>
  </si>
  <si>
    <t>10x空单</t>
  </si>
  <si>
    <t>最低价</t>
  </si>
  <si>
    <t>开单数/u</t>
  </si>
  <si>
    <t>网格数</t>
  </si>
  <si>
    <t>跌破盈</t>
  </si>
  <si>
    <t>投入总金额</t>
  </si>
  <si>
    <t>涨破亏</t>
  </si>
  <si>
    <t>每格金额</t>
  </si>
  <si>
    <t>毛利润</t>
  </si>
  <si>
    <t>手续费</t>
  </si>
  <si>
    <t>纯利润</t>
  </si>
  <si>
    <t>开单价格</t>
  </si>
  <si>
    <t>下面有多少格</t>
  </si>
  <si>
    <t>上面有</t>
  </si>
  <si>
    <t>此格子的上沿价格为</t>
  </si>
  <si>
    <t>此格子的下沿价格为</t>
  </si>
  <si>
    <t>此时买入多少呢？</t>
  </si>
  <si>
    <t>此时还剩多少u?</t>
  </si>
  <si>
    <t>下面会买入多少呢</t>
  </si>
  <si>
    <t>直接跌破剩余U</t>
  </si>
  <si>
    <t>盈亏</t>
  </si>
  <si>
    <t>直接涨破网格剩余U</t>
  </si>
  <si>
    <t>格</t>
  </si>
  <si>
    <t>格子价格</t>
  </si>
  <si>
    <t>每格买入金额</t>
  </si>
  <si>
    <t>每格利润</t>
  </si>
  <si>
    <t>利润率</t>
  </si>
  <si>
    <t>总金额</t>
  </si>
  <si>
    <t>开单(U)</t>
  </si>
  <si>
    <t>止损</t>
  </si>
  <si>
    <t>亏损</t>
  </si>
  <si>
    <t>下跌会买入多少呢？</t>
  </si>
  <si>
    <t>直接跌破网格亏损</t>
  </si>
  <si>
    <t>直接涨破网格亏损</t>
  </si>
</sst>
</file>

<file path=xl/styles.xml><?xml version="1.0" encoding="utf-8"?>
<styleSheet xmlns="http://schemas.openxmlformats.org/spreadsheetml/2006/main">
  <numFmts count="7">
    <numFmt numFmtId="176" formatCode="0.000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000%"/>
    <numFmt numFmtId="43" formatCode="_ * #,##0.00_ ;_ * \-#,##0.00_ ;_ * &quot;-&quot;??_ ;_ @_ "/>
    <numFmt numFmtId="41" formatCode="_ * #,##0_ ;_ * \-#,##0_ ;_ * &quot;-&quot;_ ;_ @_ "/>
    <numFmt numFmtId="178" formatCode="0.0000000000000%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1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11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0" borderId="6" xfId="11" applyNumberFormat="1" applyFont="1" applyBorder="1" applyAlignment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K2" sqref="K2"/>
    </sheetView>
  </sheetViews>
  <sheetFormatPr defaultColWidth="11" defaultRowHeight="15" outlineLevelCol="4"/>
  <cols>
    <col min="2" max="2" width="12.7109375"/>
  </cols>
  <sheetData>
    <row r="1" ht="15.75" spans="1:1">
      <c r="A1" t="s">
        <v>0</v>
      </c>
    </row>
    <row r="2" spans="1:5">
      <c r="A2" s="14" t="s">
        <v>1</v>
      </c>
      <c r="B2" s="15">
        <v>50</v>
      </c>
      <c r="D2" t="s">
        <v>2</v>
      </c>
      <c r="E2">
        <v>10</v>
      </c>
    </row>
    <row r="3" spans="1:5">
      <c r="A3" s="16" t="s">
        <v>3</v>
      </c>
      <c r="B3" s="17">
        <v>45</v>
      </c>
      <c r="D3" t="s">
        <v>4</v>
      </c>
      <c r="E3">
        <v>675</v>
      </c>
    </row>
    <row r="4" spans="1:5">
      <c r="A4" s="16" t="s">
        <v>5</v>
      </c>
      <c r="B4" s="17">
        <v>15</v>
      </c>
      <c r="D4" t="s">
        <v>6</v>
      </c>
      <c r="E4">
        <f>E2*(1-B3/B10)*E3</f>
        <v>245.717344753748</v>
      </c>
    </row>
    <row r="5" spans="1:5">
      <c r="A5" s="16" t="s">
        <v>7</v>
      </c>
      <c r="B5" s="17">
        <v>150</v>
      </c>
      <c r="D5" t="s">
        <v>8</v>
      </c>
      <c r="E5">
        <f>(1-B2/B10)*E3</f>
        <v>-47.6980728051391</v>
      </c>
    </row>
    <row r="6" spans="1:2">
      <c r="A6" s="18" t="s">
        <v>9</v>
      </c>
      <c r="B6" s="17">
        <f>B5/B4</f>
        <v>10</v>
      </c>
    </row>
    <row r="7" spans="1:2">
      <c r="A7" s="18" t="s">
        <v>10</v>
      </c>
      <c r="B7" s="19">
        <f>(B2/B3)^(1/B4)-1</f>
        <v>0.00704876076575278</v>
      </c>
    </row>
    <row r="8" spans="1:2">
      <c r="A8" s="16" t="s">
        <v>11</v>
      </c>
      <c r="B8" s="20">
        <v>0</v>
      </c>
    </row>
    <row r="9" spans="1:2">
      <c r="A9" s="18" t="s">
        <v>12</v>
      </c>
      <c r="B9" s="21">
        <f>((1-B8)^2)*(1+B7)-1</f>
        <v>0.00704876076575278</v>
      </c>
    </row>
    <row r="10" spans="1:2">
      <c r="A10" s="16" t="s">
        <v>13</v>
      </c>
      <c r="B10" s="17">
        <v>46.7</v>
      </c>
    </row>
    <row r="11" spans="1:2">
      <c r="A11" s="18" t="s">
        <v>14</v>
      </c>
      <c r="B11" s="17">
        <f>TRUNC(LOG10((B10/B3))/LOG10(1+B7))</f>
        <v>5</v>
      </c>
    </row>
    <row r="12" spans="1:2">
      <c r="A12" s="18" t="s">
        <v>15</v>
      </c>
      <c r="B12" s="17">
        <f>B4-B11-1</f>
        <v>9</v>
      </c>
    </row>
    <row r="13" spans="1:2">
      <c r="A13" s="18" t="s">
        <v>16</v>
      </c>
      <c r="B13" s="17">
        <f>B14*(1+B7)</f>
        <v>46.9370196679785</v>
      </c>
    </row>
    <row r="14" spans="1:2">
      <c r="A14" s="22" t="s">
        <v>17</v>
      </c>
      <c r="B14" s="23">
        <f>B3*(1+B7)^B11</f>
        <v>46.6084875893079</v>
      </c>
    </row>
    <row r="15" spans="1:4">
      <c r="A15" s="24" t="s">
        <v>18</v>
      </c>
      <c r="B15" s="24">
        <f>((B6*(1-B8)/B13)*(1/(1+B7))^B12-(B6*(1-B8)/B13))/((1/(1+B7))-1)</f>
        <v>1.86464612187397</v>
      </c>
      <c r="C15" s="25" t="s">
        <v>19</v>
      </c>
      <c r="D15" s="25">
        <f>B5-B15*B10</f>
        <v>62.9210261084854</v>
      </c>
    </row>
    <row r="16" spans="1:4">
      <c r="A16" s="24" t="s">
        <v>20</v>
      </c>
      <c r="B16" s="26">
        <f>((B6*(1-B8)/B14)*(1+B7)^(B11+1)-(B6*(1-B8)/B14))/((1+B7)-1)</f>
        <v>1.31021852370748</v>
      </c>
      <c r="C16" s="25"/>
      <c r="D16" s="25"/>
    </row>
    <row r="17" spans="1:4">
      <c r="A17" s="11" t="s">
        <v>21</v>
      </c>
      <c r="B17" s="25">
        <f>(B16+B15)*B3*(1+B8)</f>
        <v>142.868909051165</v>
      </c>
      <c r="C17" s="25" t="s">
        <v>22</v>
      </c>
      <c r="D17" s="25">
        <f>(B17+E4)-B5</f>
        <v>238.586253804913</v>
      </c>
    </row>
    <row r="18" spans="1:4">
      <c r="A18" s="11" t="s">
        <v>23</v>
      </c>
      <c r="B18" s="25">
        <f>B15*(1+B7)*(1+B8)*B2+D15</f>
        <v>156.810504423478</v>
      </c>
      <c r="C18" s="25" t="s">
        <v>22</v>
      </c>
      <c r="D18" s="25">
        <f>(B18+E5)-B5</f>
        <v>-40.8875683816611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zoomScale="125" zoomScaleNormal="125" topLeftCell="I1" workbookViewId="0">
      <selection activeCell="B8" sqref="A1:E18"/>
    </sheetView>
  </sheetViews>
  <sheetFormatPr defaultColWidth="11" defaultRowHeight="15"/>
  <cols>
    <col min="3" max="3" width="14.3359375" customWidth="1"/>
    <col min="4" max="4" width="22.5" customWidth="1"/>
    <col min="9" max="9" width="17" customWidth="1"/>
    <col min="10" max="10" width="11.8359375" customWidth="1"/>
    <col min="12" max="12" width="24.5" customWidth="1"/>
    <col min="14" max="14" width="18.6640625" customWidth="1"/>
  </cols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I1" t="s">
        <v>29</v>
      </c>
      <c r="J1">
        <v>10000</v>
      </c>
      <c r="L1" t="s">
        <v>2</v>
      </c>
      <c r="M1" t="s">
        <v>30</v>
      </c>
    </row>
    <row r="2" spans="1:13">
      <c r="A2">
        <v>1</v>
      </c>
      <c r="B2">
        <v>2200</v>
      </c>
      <c r="C2">
        <f t="shared" ref="C2:C33" si="0">$J$1/$A$102</f>
        <v>99.009900990099</v>
      </c>
      <c r="D2">
        <f t="shared" ref="D2:D33" si="1">8*(C2/B2)-C2*$J$2*2</f>
        <v>0.280828082808281</v>
      </c>
      <c r="E2" s="3">
        <f>D2/C2*100%</f>
        <v>0.00283636363636364</v>
      </c>
      <c r="F2" s="1">
        <f>C2/B2</f>
        <v>0.045004500450045</v>
      </c>
      <c r="H2" s="2">
        <f>SUM(F2:F52)</f>
        <v>3.99404372896697</v>
      </c>
      <c r="I2" t="s">
        <v>11</v>
      </c>
      <c r="J2">
        <f>4/10000</f>
        <v>0.0004</v>
      </c>
      <c r="M2">
        <v>700</v>
      </c>
    </row>
    <row r="3" spans="1:13">
      <c r="A3">
        <v>2</v>
      </c>
      <c r="B3">
        <f>B2+8</f>
        <v>2208</v>
      </c>
      <c r="C3">
        <f t="shared" si="0"/>
        <v>99.009900990099</v>
      </c>
      <c r="D3">
        <f t="shared" si="1"/>
        <v>0.279523604534366</v>
      </c>
      <c r="E3" s="3">
        <f t="shared" ref="E3:E66" si="2">D3/C3*100%</f>
        <v>0.0028231884057971</v>
      </c>
      <c r="F3" s="1">
        <f t="shared" ref="F3:F51" si="3">C3/B3</f>
        <v>0.0448414406658057</v>
      </c>
      <c r="I3" t="s">
        <v>31</v>
      </c>
      <c r="J3">
        <f>H2*2150*(1+J2)+50</f>
        <v>8640.6288948859</v>
      </c>
      <c r="M3">
        <f>(B52-B2)/B52</f>
        <v>0.153846153846154</v>
      </c>
    </row>
    <row r="4" spans="1:13">
      <c r="A4">
        <v>3</v>
      </c>
      <c r="B4">
        <f t="shared" ref="B4:B67" si="4">B3+8</f>
        <v>2216</v>
      </c>
      <c r="C4">
        <f t="shared" si="0"/>
        <v>99.009900990099</v>
      </c>
      <c r="D4">
        <f t="shared" si="1"/>
        <v>0.278228544876148</v>
      </c>
      <c r="E4" s="3">
        <f t="shared" si="2"/>
        <v>0.0028101083032491</v>
      </c>
      <c r="F4" s="1">
        <f t="shared" si="3"/>
        <v>0.0446795582085284</v>
      </c>
      <c r="I4" t="s">
        <v>32</v>
      </c>
      <c r="J4">
        <f>J3-10000+M4</f>
        <v>-282.448028191025</v>
      </c>
      <c r="K4" s="4">
        <f>J4/(M2+J1)</f>
        <v>-0.0263970119804696</v>
      </c>
      <c r="M4">
        <f>M2*M3*10</f>
        <v>1076.92307692308</v>
      </c>
    </row>
    <row r="5" spans="1:6">
      <c r="A5">
        <v>4</v>
      </c>
      <c r="B5">
        <f t="shared" si="4"/>
        <v>2224</v>
      </c>
      <c r="C5">
        <f t="shared" si="0"/>
        <v>99.009900990099</v>
      </c>
      <c r="D5">
        <f t="shared" si="1"/>
        <v>0.276942802193888</v>
      </c>
      <c r="E5" s="3">
        <f t="shared" si="2"/>
        <v>0.00279712230215827</v>
      </c>
      <c r="F5" s="1">
        <f t="shared" si="3"/>
        <v>0.044518840373246</v>
      </c>
    </row>
    <row r="6" spans="1:6">
      <c r="A6">
        <v>5</v>
      </c>
      <c r="B6">
        <f t="shared" si="4"/>
        <v>2232</v>
      </c>
      <c r="C6">
        <f t="shared" si="0"/>
        <v>99.009900990099</v>
      </c>
      <c r="D6">
        <f t="shared" si="1"/>
        <v>0.27566627630505</v>
      </c>
      <c r="E6" s="3">
        <f t="shared" si="2"/>
        <v>0.002784229390681</v>
      </c>
      <c r="F6" s="1">
        <f t="shared" si="3"/>
        <v>0.0443592746371411</v>
      </c>
    </row>
    <row r="7" spans="1:6">
      <c r="A7">
        <v>6</v>
      </c>
      <c r="B7">
        <f t="shared" si="4"/>
        <v>2240</v>
      </c>
      <c r="C7">
        <f t="shared" si="0"/>
        <v>99.009900990099</v>
      </c>
      <c r="D7">
        <f t="shared" si="1"/>
        <v>0.274398868458274</v>
      </c>
      <c r="E7" s="3">
        <f t="shared" si="2"/>
        <v>0.00277142857142857</v>
      </c>
      <c r="F7" s="1">
        <f t="shared" si="3"/>
        <v>0.0442008486562942</v>
      </c>
    </row>
    <row r="8" spans="1:10">
      <c r="A8">
        <v>7</v>
      </c>
      <c r="B8">
        <f t="shared" si="4"/>
        <v>2248</v>
      </c>
      <c r="C8">
        <f t="shared" si="0"/>
        <v>99.009900990099</v>
      </c>
      <c r="D8">
        <f t="shared" si="1"/>
        <v>0.273140481307917</v>
      </c>
      <c r="E8" s="3">
        <f t="shared" si="2"/>
        <v>0.00275871886120996</v>
      </c>
      <c r="F8" s="1">
        <f t="shared" si="3"/>
        <v>0.0440435502624996</v>
      </c>
      <c r="I8" s="5" t="s">
        <v>1</v>
      </c>
      <c r="J8" s="6">
        <v>3000</v>
      </c>
    </row>
    <row r="9" spans="1:10">
      <c r="A9">
        <v>8</v>
      </c>
      <c r="B9">
        <f t="shared" si="4"/>
        <v>2256</v>
      </c>
      <c r="C9">
        <f t="shared" si="0"/>
        <v>99.009900990099</v>
      </c>
      <c r="D9">
        <f t="shared" si="1"/>
        <v>0.271891018889123</v>
      </c>
      <c r="E9" s="3">
        <f t="shared" si="2"/>
        <v>0.00274609929078014</v>
      </c>
      <c r="F9" s="1">
        <f t="shared" si="3"/>
        <v>0.0438873674601503</v>
      </c>
      <c r="I9" s="5" t="s">
        <v>3</v>
      </c>
      <c r="J9" s="6">
        <v>2200</v>
      </c>
    </row>
    <row r="10" spans="1:10">
      <c r="A10">
        <v>9</v>
      </c>
      <c r="B10">
        <f t="shared" si="4"/>
        <v>2264</v>
      </c>
      <c r="C10">
        <f t="shared" si="0"/>
        <v>99.009900990099</v>
      </c>
      <c r="D10">
        <f t="shared" si="1"/>
        <v>0.27065038659343</v>
      </c>
      <c r="E10" s="3">
        <f t="shared" si="2"/>
        <v>0.00273356890459364</v>
      </c>
      <c r="F10" s="1">
        <f t="shared" si="3"/>
        <v>0.0437322884231886</v>
      </c>
      <c r="I10" s="5" t="s">
        <v>5</v>
      </c>
      <c r="J10" s="6">
        <v>99</v>
      </c>
    </row>
    <row r="11" spans="1:10">
      <c r="A11">
        <v>10</v>
      </c>
      <c r="B11">
        <f t="shared" si="4"/>
        <v>2272</v>
      </c>
      <c r="C11">
        <f t="shared" si="0"/>
        <v>99.009900990099</v>
      </c>
      <c r="D11">
        <f t="shared" si="1"/>
        <v>0.269418491144889</v>
      </c>
      <c r="E11" s="3">
        <f t="shared" si="2"/>
        <v>0.00272112676056338</v>
      </c>
      <c r="F11" s="1">
        <f t="shared" si="3"/>
        <v>0.043578301492121</v>
      </c>
      <c r="I11" s="5" t="s">
        <v>7</v>
      </c>
      <c r="J11" s="6">
        <v>10000</v>
      </c>
    </row>
    <row r="12" spans="1:10">
      <c r="A12">
        <v>11</v>
      </c>
      <c r="B12">
        <f t="shared" si="4"/>
        <v>2280</v>
      </c>
      <c r="C12">
        <f t="shared" si="0"/>
        <v>99.009900990099</v>
      </c>
      <c r="D12">
        <f t="shared" si="1"/>
        <v>0.268195240576689</v>
      </c>
      <c r="E12" s="3">
        <f t="shared" si="2"/>
        <v>0.00270877192982456</v>
      </c>
      <c r="F12" s="1">
        <f t="shared" si="3"/>
        <v>0.0434253951710961</v>
      </c>
      <c r="I12" s="6" t="s">
        <v>9</v>
      </c>
      <c r="J12" s="6">
        <f>J11/J10</f>
        <v>101.010101010101</v>
      </c>
    </row>
    <row r="13" spans="1:10">
      <c r="A13">
        <v>12</v>
      </c>
      <c r="B13">
        <f t="shared" si="4"/>
        <v>2288</v>
      </c>
      <c r="C13">
        <f t="shared" si="0"/>
        <v>99.009900990099</v>
      </c>
      <c r="D13">
        <f t="shared" si="1"/>
        <v>0.266980544208267</v>
      </c>
      <c r="E13" s="3">
        <f t="shared" si="2"/>
        <v>0.0026965034965035</v>
      </c>
      <c r="F13" s="1">
        <f t="shared" si="3"/>
        <v>0.0432735581250433</v>
      </c>
      <c r="I13" s="6" t="s">
        <v>10</v>
      </c>
      <c r="J13" s="7">
        <f>(J8/J9)^(1/J10)-1</f>
        <v>0.00313779065499964</v>
      </c>
    </row>
    <row r="14" spans="1:10">
      <c r="A14">
        <v>13</v>
      </c>
      <c r="B14">
        <f t="shared" si="4"/>
        <v>2296</v>
      </c>
      <c r="C14">
        <f t="shared" si="0"/>
        <v>99.009900990099</v>
      </c>
      <c r="D14">
        <f t="shared" si="1"/>
        <v>0.2657743126229</v>
      </c>
      <c r="E14" s="3">
        <f t="shared" si="2"/>
        <v>0.00268432055749129</v>
      </c>
      <c r="F14" s="1">
        <f t="shared" si="3"/>
        <v>0.0431227791768724</v>
      </c>
      <c r="I14" s="5" t="s">
        <v>11</v>
      </c>
      <c r="J14" s="8">
        <v>0.0004</v>
      </c>
    </row>
    <row r="15" spans="1:10">
      <c r="A15">
        <v>14</v>
      </c>
      <c r="B15">
        <f t="shared" si="4"/>
        <v>2304</v>
      </c>
      <c r="C15">
        <f t="shared" si="0"/>
        <v>99.009900990099</v>
      </c>
      <c r="D15">
        <f t="shared" si="1"/>
        <v>0.264576457645765</v>
      </c>
      <c r="E15" s="3">
        <f t="shared" si="2"/>
        <v>0.00267222222222222</v>
      </c>
      <c r="F15" s="1">
        <f t="shared" si="3"/>
        <v>0.0429730473047305</v>
      </c>
      <c r="I15" s="6" t="s">
        <v>12</v>
      </c>
      <c r="J15" s="9">
        <f>J13-J14</f>
        <v>0.00273779065499964</v>
      </c>
    </row>
    <row r="16" spans="1:10">
      <c r="A16">
        <v>15</v>
      </c>
      <c r="B16">
        <f t="shared" si="4"/>
        <v>2312</v>
      </c>
      <c r="C16">
        <f t="shared" si="0"/>
        <v>99.009900990099</v>
      </c>
      <c r="D16">
        <f t="shared" si="1"/>
        <v>0.26338689232245</v>
      </c>
      <c r="E16" s="3">
        <f t="shared" si="2"/>
        <v>0.00266020761245675</v>
      </c>
      <c r="F16" s="1">
        <f t="shared" si="3"/>
        <v>0.0428243516393162</v>
      </c>
      <c r="I16" s="5" t="s">
        <v>13</v>
      </c>
      <c r="J16" s="6">
        <v>2600</v>
      </c>
    </row>
    <row r="17" spans="1:10">
      <c r="A17">
        <v>16</v>
      </c>
      <c r="B17">
        <f t="shared" si="4"/>
        <v>2320</v>
      </c>
      <c r="C17">
        <f t="shared" si="0"/>
        <v>99.009900990099</v>
      </c>
      <c r="D17">
        <f t="shared" si="1"/>
        <v>0.262205530897917</v>
      </c>
      <c r="E17" s="3">
        <f t="shared" si="2"/>
        <v>0.00264827586206897</v>
      </c>
      <c r="F17" s="1">
        <f t="shared" si="3"/>
        <v>0.0426766814612496</v>
      </c>
      <c r="I17" s="6" t="s">
        <v>14</v>
      </c>
      <c r="J17" s="6">
        <f>TRUNC(LOG10((J16/J9))/LOG10(1+J13))</f>
        <v>53</v>
      </c>
    </row>
    <row r="18" spans="1:10">
      <c r="A18">
        <v>17</v>
      </c>
      <c r="B18">
        <f t="shared" si="4"/>
        <v>2328</v>
      </c>
      <c r="C18">
        <f t="shared" si="0"/>
        <v>99.009900990099</v>
      </c>
      <c r="D18">
        <f t="shared" si="1"/>
        <v>0.26103228879589</v>
      </c>
      <c r="E18" s="3">
        <f t="shared" si="2"/>
        <v>0.00263642611683849</v>
      </c>
      <c r="F18" s="1">
        <f t="shared" si="3"/>
        <v>0.0425300261984961</v>
      </c>
      <c r="I18" s="6" t="s">
        <v>15</v>
      </c>
      <c r="J18" s="6">
        <f>J10-J17-1</f>
        <v>45</v>
      </c>
    </row>
    <row r="19" spans="1:10">
      <c r="A19">
        <v>18</v>
      </c>
      <c r="B19">
        <f t="shared" si="4"/>
        <v>2336</v>
      </c>
      <c r="C19">
        <f t="shared" si="0"/>
        <v>99.009900990099</v>
      </c>
      <c r="D19">
        <f t="shared" si="1"/>
        <v>0.259867082598671</v>
      </c>
      <c r="E19" s="3">
        <f t="shared" si="2"/>
        <v>0.00262465753424658</v>
      </c>
      <c r="F19" s="1">
        <f t="shared" si="3"/>
        <v>0.0423843754238438</v>
      </c>
      <c r="I19" s="6" t="s">
        <v>16</v>
      </c>
      <c r="J19" s="6">
        <f>J20*(1+J13)</f>
        <v>2605.52131421213</v>
      </c>
    </row>
    <row r="20" spans="1:10">
      <c r="A20">
        <v>19</v>
      </c>
      <c r="B20">
        <f t="shared" si="4"/>
        <v>2344</v>
      </c>
      <c r="C20">
        <f t="shared" si="0"/>
        <v>99.009900990099</v>
      </c>
      <c r="D20">
        <f t="shared" si="1"/>
        <v>0.258709830027371</v>
      </c>
      <c r="E20" s="3">
        <f t="shared" si="2"/>
        <v>0.00261296928327645</v>
      </c>
      <c r="F20" s="1">
        <f t="shared" si="3"/>
        <v>0.0422397188524313</v>
      </c>
      <c r="I20" s="6" t="s">
        <v>17</v>
      </c>
      <c r="J20" s="6">
        <f>J9*(1+J13)^J17</f>
        <v>2597.3713067981</v>
      </c>
    </row>
    <row r="21" spans="1:10">
      <c r="A21">
        <v>20</v>
      </c>
      <c r="B21">
        <f t="shared" si="4"/>
        <v>2352</v>
      </c>
      <c r="C21">
        <f t="shared" si="0"/>
        <v>99.009900990099</v>
      </c>
      <c r="D21">
        <f t="shared" si="1"/>
        <v>0.257560449922543</v>
      </c>
      <c r="E21" s="3">
        <f t="shared" si="2"/>
        <v>0.00260136054421769</v>
      </c>
      <c r="F21" s="1">
        <f t="shared" si="3"/>
        <v>0.0420960463393278</v>
      </c>
      <c r="I21" s="6" t="s">
        <v>18</v>
      </c>
      <c r="J21" s="6">
        <f>((J12*(1-J14)/J19)*(1/(1+J13))^J18-(J12*(1-J14)/J19))/((1/(1+J13))-1)</f>
        <v>1.62905346140804</v>
      </c>
    </row>
    <row r="22" spans="1:9">
      <c r="A22">
        <v>21</v>
      </c>
      <c r="B22">
        <f t="shared" si="4"/>
        <v>2360</v>
      </c>
      <c r="C22">
        <f t="shared" si="0"/>
        <v>99.009900990099</v>
      </c>
      <c r="D22">
        <f t="shared" si="1"/>
        <v>0.256418862225206</v>
      </c>
      <c r="E22" s="3">
        <f t="shared" si="2"/>
        <v>0.00258983050847458</v>
      </c>
      <c r="F22" s="1">
        <f t="shared" si="3"/>
        <v>0.0419533478771606</v>
      </c>
      <c r="I22" s="10" t="s">
        <v>33</v>
      </c>
    </row>
    <row r="23" spans="1:9">
      <c r="A23">
        <v>22</v>
      </c>
      <c r="B23">
        <f t="shared" si="4"/>
        <v>2368</v>
      </c>
      <c r="C23">
        <f t="shared" si="0"/>
        <v>99.009900990099</v>
      </c>
      <c r="D23">
        <f t="shared" si="1"/>
        <v>0.255284987958255</v>
      </c>
      <c r="E23" s="3">
        <f t="shared" si="2"/>
        <v>0.00257837837837838</v>
      </c>
      <c r="F23" s="1">
        <f t="shared" si="3"/>
        <v>0.0418116135937918</v>
      </c>
      <c r="I23" s="11" t="s">
        <v>34</v>
      </c>
    </row>
    <row r="24" spans="1:9">
      <c r="A24">
        <v>23</v>
      </c>
      <c r="B24">
        <f t="shared" si="4"/>
        <v>2376</v>
      </c>
      <c r="C24">
        <f t="shared" si="0"/>
        <v>99.009900990099</v>
      </c>
      <c r="D24">
        <f t="shared" si="1"/>
        <v>0.254158749208254</v>
      </c>
      <c r="E24" s="3">
        <f t="shared" si="2"/>
        <v>0.00256700336700337</v>
      </c>
      <c r="F24" s="1">
        <f t="shared" si="3"/>
        <v>0.0416708337500417</v>
      </c>
      <c r="I24" s="11" t="s">
        <v>35</v>
      </c>
    </row>
    <row r="25" spans="1:6">
      <c r="A25">
        <v>24</v>
      </c>
      <c r="B25">
        <f t="shared" si="4"/>
        <v>2384</v>
      </c>
      <c r="C25">
        <f t="shared" si="0"/>
        <v>99.009900990099</v>
      </c>
      <c r="D25">
        <f t="shared" si="1"/>
        <v>0.253040069107582</v>
      </c>
      <c r="E25" s="3">
        <f t="shared" si="2"/>
        <v>0.00255570469798658</v>
      </c>
      <c r="F25" s="1">
        <f t="shared" si="3"/>
        <v>0.0415309987374576</v>
      </c>
    </row>
    <row r="26" spans="1:6">
      <c r="A26">
        <v>25</v>
      </c>
      <c r="B26">
        <f t="shared" si="4"/>
        <v>2392</v>
      </c>
      <c r="C26">
        <f t="shared" si="0"/>
        <v>99.009900990099</v>
      </c>
      <c r="D26">
        <f t="shared" si="1"/>
        <v>0.251928871816948</v>
      </c>
      <c r="E26" s="3">
        <f t="shared" si="2"/>
        <v>0.00254448160535117</v>
      </c>
      <c r="F26" s="1">
        <f t="shared" si="3"/>
        <v>0.0413920990761283</v>
      </c>
    </row>
    <row r="27" spans="1:6">
      <c r="A27">
        <v>26</v>
      </c>
      <c r="B27">
        <f t="shared" si="4"/>
        <v>2400</v>
      </c>
      <c r="C27">
        <f t="shared" si="0"/>
        <v>99.009900990099</v>
      </c>
      <c r="D27">
        <f t="shared" si="1"/>
        <v>0.250825082508251</v>
      </c>
      <c r="E27" s="3">
        <f t="shared" si="2"/>
        <v>0.00253333333333333</v>
      </c>
      <c r="F27" s="1">
        <f t="shared" si="3"/>
        <v>0.0412541254125413</v>
      </c>
    </row>
    <row r="28" spans="1:6">
      <c r="A28">
        <v>27</v>
      </c>
      <c r="B28">
        <f t="shared" si="4"/>
        <v>2408</v>
      </c>
      <c r="C28">
        <f t="shared" si="0"/>
        <v>99.009900990099</v>
      </c>
      <c r="D28">
        <f t="shared" si="1"/>
        <v>0.249728627347785</v>
      </c>
      <c r="E28" s="3">
        <f t="shared" si="2"/>
        <v>0.00252225913621262</v>
      </c>
      <c r="F28" s="1">
        <f t="shared" si="3"/>
        <v>0.041117068517483</v>
      </c>
    </row>
    <row r="29" spans="1:6">
      <c r="A29">
        <v>28</v>
      </c>
      <c r="B29">
        <f t="shared" si="4"/>
        <v>2416</v>
      </c>
      <c r="C29">
        <f t="shared" si="0"/>
        <v>99.009900990099</v>
      </c>
      <c r="D29">
        <f t="shared" si="1"/>
        <v>0.248639433479772</v>
      </c>
      <c r="E29" s="3">
        <f t="shared" si="2"/>
        <v>0.0025112582781457</v>
      </c>
      <c r="F29" s="1">
        <f t="shared" si="3"/>
        <v>0.0409809192839814</v>
      </c>
    </row>
    <row r="30" spans="1:6">
      <c r="A30">
        <v>29</v>
      </c>
      <c r="B30">
        <f t="shared" si="4"/>
        <v>2424</v>
      </c>
      <c r="C30">
        <f t="shared" si="0"/>
        <v>99.009900990099</v>
      </c>
      <c r="D30">
        <f t="shared" si="1"/>
        <v>0.247557429010228</v>
      </c>
      <c r="E30" s="3">
        <f t="shared" si="2"/>
        <v>0.0025003300330033</v>
      </c>
      <c r="F30" s="1">
        <f t="shared" si="3"/>
        <v>0.0408456687252884</v>
      </c>
    </row>
    <row r="31" spans="1:6">
      <c r="A31">
        <v>30</v>
      </c>
      <c r="B31">
        <f t="shared" si="4"/>
        <v>2432</v>
      </c>
      <c r="C31">
        <f t="shared" si="0"/>
        <v>99.009900990099</v>
      </c>
      <c r="D31">
        <f t="shared" si="1"/>
        <v>0.246482542991141</v>
      </c>
      <c r="E31" s="3">
        <f t="shared" si="2"/>
        <v>0.00248947368421053</v>
      </c>
      <c r="F31" s="1">
        <f t="shared" si="3"/>
        <v>0.0407113079729026</v>
      </c>
    </row>
    <row r="32" spans="1:6">
      <c r="A32">
        <v>31</v>
      </c>
      <c r="B32">
        <f t="shared" si="4"/>
        <v>2440</v>
      </c>
      <c r="C32">
        <f t="shared" si="0"/>
        <v>99.009900990099</v>
      </c>
      <c r="D32">
        <f t="shared" si="1"/>
        <v>0.245414705404967</v>
      </c>
      <c r="E32" s="3">
        <f t="shared" si="2"/>
        <v>0.00247868852459016</v>
      </c>
      <c r="F32" s="1">
        <f t="shared" si="3"/>
        <v>0.0405778282746307</v>
      </c>
    </row>
    <row r="33" spans="1:6">
      <c r="A33">
        <v>32</v>
      </c>
      <c r="B33">
        <f t="shared" si="4"/>
        <v>2448</v>
      </c>
      <c r="C33">
        <f t="shared" si="0"/>
        <v>99.009900990099</v>
      </c>
      <c r="D33">
        <f t="shared" si="1"/>
        <v>0.244353847149421</v>
      </c>
      <c r="E33" s="3">
        <f t="shared" si="2"/>
        <v>0.00246797385620915</v>
      </c>
      <c r="F33" s="1">
        <f t="shared" si="3"/>
        <v>0.0404452209926875</v>
      </c>
    </row>
    <row r="34" spans="1:6">
      <c r="A34">
        <v>33</v>
      </c>
      <c r="B34">
        <f t="shared" si="4"/>
        <v>2456</v>
      </c>
      <c r="C34">
        <f t="shared" ref="C34:C65" si="5">$J$1/$A$102</f>
        <v>99.009900990099</v>
      </c>
      <c r="D34">
        <f t="shared" ref="D34:D65" si="6">8*(C34/B34)-C34*$J$2*2</f>
        <v>0.243299900022576</v>
      </c>
      <c r="E34" s="3">
        <f t="shared" si="2"/>
        <v>0.00245732899022801</v>
      </c>
      <c r="F34" s="1">
        <f t="shared" si="3"/>
        <v>0.0403134776018318</v>
      </c>
    </row>
    <row r="35" spans="1:6">
      <c r="A35">
        <v>34</v>
      </c>
      <c r="B35">
        <f t="shared" si="4"/>
        <v>2464</v>
      </c>
      <c r="C35">
        <f t="shared" si="5"/>
        <v>99.009900990099</v>
      </c>
      <c r="D35">
        <f t="shared" si="6"/>
        <v>0.242252796708242</v>
      </c>
      <c r="E35" s="3">
        <f t="shared" si="2"/>
        <v>0.00244675324675325</v>
      </c>
      <c r="F35" s="1">
        <f t="shared" si="3"/>
        <v>0.0401825896875402</v>
      </c>
    </row>
    <row r="36" spans="1:6">
      <c r="A36">
        <v>35</v>
      </c>
      <c r="B36">
        <f t="shared" si="4"/>
        <v>2472</v>
      </c>
      <c r="C36">
        <f t="shared" si="5"/>
        <v>99.009900990099</v>
      </c>
      <c r="D36">
        <f t="shared" si="6"/>
        <v>0.241212470761639</v>
      </c>
      <c r="E36" s="3">
        <f t="shared" si="2"/>
        <v>0.00243624595469256</v>
      </c>
      <c r="F36" s="1">
        <f t="shared" si="3"/>
        <v>0.0400525489442148</v>
      </c>
    </row>
    <row r="37" spans="1:6">
      <c r="A37">
        <v>36</v>
      </c>
      <c r="B37">
        <f t="shared" si="4"/>
        <v>2480</v>
      </c>
      <c r="C37">
        <f t="shared" si="5"/>
        <v>99.009900990099</v>
      </c>
      <c r="D37">
        <f t="shared" si="6"/>
        <v>0.240178856595337</v>
      </c>
      <c r="E37" s="3">
        <f t="shared" si="2"/>
        <v>0.0024258064516129</v>
      </c>
      <c r="F37" s="1">
        <f t="shared" si="3"/>
        <v>0.039923347173427</v>
      </c>
    </row>
    <row r="38" spans="1:6">
      <c r="A38">
        <v>37</v>
      </c>
      <c r="B38">
        <f t="shared" si="4"/>
        <v>2488</v>
      </c>
      <c r="C38">
        <f t="shared" si="5"/>
        <v>99.009900990099</v>
      </c>
      <c r="D38">
        <f t="shared" si="6"/>
        <v>0.239151889465474</v>
      </c>
      <c r="E38" s="3">
        <f t="shared" si="2"/>
        <v>0.00241543408360129</v>
      </c>
      <c r="F38" s="1">
        <f t="shared" si="3"/>
        <v>0.0397949762821941</v>
      </c>
    </row>
    <row r="39" spans="1:6">
      <c r="A39">
        <v>38</v>
      </c>
      <c r="B39">
        <f t="shared" si="4"/>
        <v>2496</v>
      </c>
      <c r="C39">
        <f t="shared" si="5"/>
        <v>99.009900990099</v>
      </c>
      <c r="D39">
        <f t="shared" si="6"/>
        <v>0.238131505458238</v>
      </c>
      <c r="E39" s="3">
        <f t="shared" si="2"/>
        <v>0.00240512820512821</v>
      </c>
      <c r="F39" s="1">
        <f t="shared" si="3"/>
        <v>0.0396674282812897</v>
      </c>
    </row>
    <row r="40" spans="1:6">
      <c r="A40">
        <v>39</v>
      </c>
      <c r="B40">
        <f t="shared" si="4"/>
        <v>2504</v>
      </c>
      <c r="C40">
        <f t="shared" si="5"/>
        <v>99.009900990099</v>
      </c>
      <c r="D40">
        <f t="shared" si="6"/>
        <v>0.237117641476608</v>
      </c>
      <c r="E40" s="3">
        <f t="shared" si="2"/>
        <v>0.00239488817891374</v>
      </c>
      <c r="F40" s="1">
        <f t="shared" si="3"/>
        <v>0.0395406952835859</v>
      </c>
    </row>
    <row r="41" spans="1:6">
      <c r="A41">
        <v>40</v>
      </c>
      <c r="B41">
        <f t="shared" si="4"/>
        <v>2512</v>
      </c>
      <c r="C41">
        <f t="shared" si="5"/>
        <v>99.009900990099</v>
      </c>
      <c r="D41">
        <f t="shared" si="6"/>
        <v>0.236110235227344</v>
      </c>
      <c r="E41" s="3">
        <f t="shared" si="2"/>
        <v>0.00238471337579618</v>
      </c>
      <c r="F41" s="1">
        <f t="shared" si="3"/>
        <v>0.0394147695024279</v>
      </c>
    </row>
    <row r="42" spans="1:6">
      <c r="A42">
        <v>41</v>
      </c>
      <c r="B42">
        <f t="shared" si="4"/>
        <v>2520</v>
      </c>
      <c r="C42">
        <f t="shared" si="5"/>
        <v>99.009900990099</v>
      </c>
      <c r="D42">
        <f t="shared" si="6"/>
        <v>0.235109225208235</v>
      </c>
      <c r="E42" s="3">
        <f t="shared" si="2"/>
        <v>0.00237460317460317</v>
      </c>
      <c r="F42" s="1">
        <f t="shared" si="3"/>
        <v>0.0392896432500393</v>
      </c>
    </row>
    <row r="43" spans="1:6">
      <c r="A43">
        <v>42</v>
      </c>
      <c r="B43">
        <f t="shared" si="4"/>
        <v>2528</v>
      </c>
      <c r="C43">
        <f t="shared" si="5"/>
        <v>99.009900990099</v>
      </c>
      <c r="D43">
        <f t="shared" si="6"/>
        <v>0.234114550695576</v>
      </c>
      <c r="E43" s="3">
        <f t="shared" si="2"/>
        <v>0.00236455696202532</v>
      </c>
      <c r="F43" s="1">
        <f t="shared" si="3"/>
        <v>0.0391653089359569</v>
      </c>
    </row>
    <row r="44" spans="1:6">
      <c r="A44">
        <v>43</v>
      </c>
      <c r="B44">
        <f t="shared" si="4"/>
        <v>2536</v>
      </c>
      <c r="C44">
        <f t="shared" si="5"/>
        <v>99.009900990099</v>
      </c>
      <c r="D44">
        <f t="shared" si="6"/>
        <v>0.233126151731892</v>
      </c>
      <c r="E44" s="3">
        <f t="shared" si="2"/>
        <v>0.00235457413249211</v>
      </c>
      <c r="F44" s="1">
        <f t="shared" si="3"/>
        <v>0.0390417590654965</v>
      </c>
    </row>
    <row r="45" spans="1:6">
      <c r="A45">
        <v>44</v>
      </c>
      <c r="B45">
        <f t="shared" si="4"/>
        <v>2544</v>
      </c>
      <c r="C45">
        <f t="shared" si="5"/>
        <v>99.009900990099</v>
      </c>
      <c r="D45">
        <f t="shared" si="6"/>
        <v>0.232143969113893</v>
      </c>
      <c r="E45" s="3">
        <f t="shared" si="2"/>
        <v>0.00234465408805031</v>
      </c>
      <c r="F45" s="1">
        <f t="shared" si="3"/>
        <v>0.0389189862382465</v>
      </c>
    </row>
    <row r="46" spans="1:6">
      <c r="A46">
        <v>45</v>
      </c>
      <c r="B46">
        <f t="shared" si="4"/>
        <v>2552</v>
      </c>
      <c r="C46">
        <f t="shared" si="5"/>
        <v>99.009900990099</v>
      </c>
      <c r="D46">
        <f t="shared" si="6"/>
        <v>0.231167944380645</v>
      </c>
      <c r="E46" s="3">
        <f t="shared" si="2"/>
        <v>0.00233479623824451</v>
      </c>
      <c r="F46" s="1">
        <f t="shared" si="3"/>
        <v>0.0387969831465905</v>
      </c>
    </row>
    <row r="47" spans="1:6">
      <c r="A47">
        <v>46</v>
      </c>
      <c r="B47">
        <f t="shared" si="4"/>
        <v>2560</v>
      </c>
      <c r="C47">
        <f t="shared" si="5"/>
        <v>99.009900990099</v>
      </c>
      <c r="D47">
        <f t="shared" si="6"/>
        <v>0.23019801980198</v>
      </c>
      <c r="E47" s="3">
        <f t="shared" si="2"/>
        <v>0.002325</v>
      </c>
      <c r="F47" s="1">
        <f t="shared" si="3"/>
        <v>0.0386757425742574</v>
      </c>
    </row>
    <row r="48" spans="1:6">
      <c r="A48">
        <v>47</v>
      </c>
      <c r="B48">
        <f t="shared" si="4"/>
        <v>2568</v>
      </c>
      <c r="C48">
        <f t="shared" si="5"/>
        <v>99.009900990099</v>
      </c>
      <c r="D48">
        <f t="shared" si="6"/>
        <v>0.229234138367108</v>
      </c>
      <c r="E48" s="3">
        <f t="shared" si="2"/>
        <v>0.00231526479750779</v>
      </c>
      <c r="F48" s="1">
        <f t="shared" si="3"/>
        <v>0.0385552573948984</v>
      </c>
    </row>
    <row r="49" spans="1:6">
      <c r="A49">
        <v>48</v>
      </c>
      <c r="B49">
        <f t="shared" si="4"/>
        <v>2576</v>
      </c>
      <c r="C49">
        <f t="shared" si="5"/>
        <v>99.009900990099</v>
      </c>
      <c r="D49">
        <f t="shared" si="6"/>
        <v>0.228276243773446</v>
      </c>
      <c r="E49" s="3">
        <f t="shared" si="2"/>
        <v>0.0023055900621118</v>
      </c>
      <c r="F49" s="1">
        <f t="shared" si="3"/>
        <v>0.0384355205706906</v>
      </c>
    </row>
    <row r="50" spans="1:6">
      <c r="A50">
        <v>49</v>
      </c>
      <c r="B50">
        <f t="shared" si="4"/>
        <v>2584</v>
      </c>
      <c r="C50">
        <f t="shared" si="5"/>
        <v>99.009900990099</v>
      </c>
      <c r="D50">
        <f t="shared" si="6"/>
        <v>0.227324280415658</v>
      </c>
      <c r="E50" s="3">
        <f t="shared" si="2"/>
        <v>0.00229597523219814</v>
      </c>
      <c r="F50" s="1">
        <f t="shared" si="3"/>
        <v>0.0383165251509671</v>
      </c>
    </row>
    <row r="51" s="1" customFormat="1" spans="1:6">
      <c r="A51" s="1">
        <v>50</v>
      </c>
      <c r="B51" s="1">
        <f t="shared" si="4"/>
        <v>2592</v>
      </c>
      <c r="C51">
        <f t="shared" si="5"/>
        <v>99.009900990099</v>
      </c>
      <c r="D51">
        <f t="shared" si="6"/>
        <v>0.226378193374893</v>
      </c>
      <c r="E51" s="3">
        <f t="shared" si="2"/>
        <v>0.00228641975308642</v>
      </c>
      <c r="F51" s="1">
        <f t="shared" si="3"/>
        <v>0.0381982642708715</v>
      </c>
    </row>
    <row r="52" s="2" customFormat="1" spans="1:6">
      <c r="A52" s="2">
        <v>51</v>
      </c>
      <c r="B52" s="2">
        <f t="shared" si="4"/>
        <v>2600</v>
      </c>
      <c r="C52">
        <f t="shared" si="5"/>
        <v>99.009900990099</v>
      </c>
      <c r="D52">
        <f t="shared" si="6"/>
        <v>0.225437928408225</v>
      </c>
      <c r="E52" s="3">
        <f t="shared" si="2"/>
        <v>0.00227692307692308</v>
      </c>
      <c r="F52" s="2">
        <f>5000/B52</f>
        <v>1.92307692307692</v>
      </c>
    </row>
    <row r="53" spans="1:8">
      <c r="A53">
        <v>52</v>
      </c>
      <c r="B53">
        <f t="shared" si="4"/>
        <v>2608</v>
      </c>
      <c r="C53">
        <f t="shared" si="5"/>
        <v>99.009900990099</v>
      </c>
      <c r="D53">
        <f t="shared" si="6"/>
        <v>0.224503431938286</v>
      </c>
      <c r="E53" s="3">
        <f t="shared" si="2"/>
        <v>0.00226748466257669</v>
      </c>
      <c r="F53" s="1">
        <f>C53/B53</f>
        <v>0.0379639190912956</v>
      </c>
      <c r="H53">
        <f>SUM(F52:F102)</f>
        <v>3.69159068294403</v>
      </c>
    </row>
    <row r="54" spans="1:8">
      <c r="A54">
        <v>53</v>
      </c>
      <c r="B54">
        <f t="shared" si="4"/>
        <v>2616</v>
      </c>
      <c r="C54">
        <f t="shared" si="5"/>
        <v>99.009900990099</v>
      </c>
      <c r="D54">
        <f t="shared" si="6"/>
        <v>0.223574651043086</v>
      </c>
      <c r="E54" s="3">
        <f t="shared" si="2"/>
        <v>0.00225810397553517</v>
      </c>
      <c r="F54" s="1">
        <f t="shared" ref="F54:F102" si="7">C54/B54</f>
        <v>0.0378478214793956</v>
      </c>
      <c r="H54">
        <f>H53*3000</f>
        <v>11074.7720488321</v>
      </c>
    </row>
    <row r="55" spans="1:8">
      <c r="A55">
        <v>54</v>
      </c>
      <c r="B55">
        <f t="shared" si="4"/>
        <v>2624</v>
      </c>
      <c r="C55">
        <f t="shared" si="5"/>
        <v>99.009900990099</v>
      </c>
      <c r="D55">
        <f t="shared" si="6"/>
        <v>0.222651533446028</v>
      </c>
      <c r="E55" s="3">
        <f t="shared" si="2"/>
        <v>0.00224878048780488</v>
      </c>
      <c r="F55" s="1">
        <f t="shared" si="7"/>
        <v>0.0377324317797633</v>
      </c>
      <c r="H55">
        <f>H54-750-10000</f>
        <v>324.772048832087</v>
      </c>
    </row>
    <row r="56" spans="1:6">
      <c r="A56">
        <v>55</v>
      </c>
      <c r="B56">
        <f t="shared" si="4"/>
        <v>2632</v>
      </c>
      <c r="C56">
        <f t="shared" si="5"/>
        <v>99.009900990099</v>
      </c>
      <c r="D56">
        <f t="shared" si="6"/>
        <v>0.221734027506094</v>
      </c>
      <c r="E56" s="3">
        <f t="shared" si="2"/>
        <v>0.00223951367781155</v>
      </c>
      <c r="F56" s="1">
        <f t="shared" si="7"/>
        <v>0.0376177435372717</v>
      </c>
    </row>
    <row r="57" spans="1:6">
      <c r="A57">
        <v>56</v>
      </c>
      <c r="B57">
        <f t="shared" si="4"/>
        <v>2640</v>
      </c>
      <c r="C57">
        <f t="shared" si="5"/>
        <v>99.009900990099</v>
      </c>
      <c r="D57">
        <f t="shared" si="6"/>
        <v>0.220822082208221</v>
      </c>
      <c r="E57" s="3">
        <f t="shared" si="2"/>
        <v>0.00223030303030303</v>
      </c>
      <c r="F57" s="1">
        <f t="shared" si="7"/>
        <v>0.0375037503750375</v>
      </c>
    </row>
    <row r="58" spans="1:6">
      <c r="A58">
        <v>57</v>
      </c>
      <c r="B58">
        <f t="shared" si="4"/>
        <v>2648</v>
      </c>
      <c r="C58">
        <f t="shared" si="5"/>
        <v>99.009900990099</v>
      </c>
      <c r="D58">
        <f t="shared" si="6"/>
        <v>0.219915647153839</v>
      </c>
      <c r="E58" s="3">
        <f t="shared" si="2"/>
        <v>0.00222114803625378</v>
      </c>
      <c r="F58" s="1">
        <f t="shared" si="7"/>
        <v>0.0373904459932398</v>
      </c>
    </row>
    <row r="59" spans="1:6">
      <c r="A59">
        <v>58</v>
      </c>
      <c r="B59">
        <f t="shared" si="4"/>
        <v>2656</v>
      </c>
      <c r="C59">
        <f t="shared" si="5"/>
        <v>99.009900990099</v>
      </c>
      <c r="D59">
        <f t="shared" si="6"/>
        <v>0.219014672551593</v>
      </c>
      <c r="E59" s="3">
        <f t="shared" si="2"/>
        <v>0.00221204819277108</v>
      </c>
      <c r="F59" s="1">
        <f t="shared" si="7"/>
        <v>0.037277824167959</v>
      </c>
    </row>
    <row r="60" spans="1:6">
      <c r="A60">
        <v>59</v>
      </c>
      <c r="B60">
        <f t="shared" si="4"/>
        <v>2664</v>
      </c>
      <c r="C60">
        <f t="shared" si="5"/>
        <v>99.009900990099</v>
      </c>
      <c r="D60">
        <f t="shared" si="6"/>
        <v>0.218119109208218</v>
      </c>
      <c r="E60" s="3">
        <f t="shared" si="2"/>
        <v>0.002203003003003</v>
      </c>
      <c r="F60" s="1">
        <f t="shared" si="7"/>
        <v>0.0371658787500372</v>
      </c>
    </row>
    <row r="61" spans="1:6">
      <c r="A61">
        <v>60</v>
      </c>
      <c r="B61">
        <f t="shared" si="4"/>
        <v>2672</v>
      </c>
      <c r="C61">
        <f t="shared" si="5"/>
        <v>99.009900990099</v>
      </c>
      <c r="D61">
        <f t="shared" si="6"/>
        <v>0.217228908519594</v>
      </c>
      <c r="E61" s="3">
        <f t="shared" si="2"/>
        <v>0.0021940119760479</v>
      </c>
      <c r="F61" s="1">
        <f t="shared" si="7"/>
        <v>0.0370546036639592</v>
      </c>
    </row>
    <row r="62" spans="1:6">
      <c r="A62">
        <v>61</v>
      </c>
      <c r="B62">
        <f t="shared" si="4"/>
        <v>2680</v>
      </c>
      <c r="C62">
        <f t="shared" si="5"/>
        <v>99.009900990099</v>
      </c>
      <c r="D62">
        <f t="shared" si="6"/>
        <v>0.216344022461948</v>
      </c>
      <c r="E62" s="3">
        <f t="shared" si="2"/>
        <v>0.00218507462686567</v>
      </c>
      <c r="F62" s="1">
        <f t="shared" si="7"/>
        <v>0.0369439929067534</v>
      </c>
    </row>
    <row r="63" spans="1:6">
      <c r="A63">
        <v>62</v>
      </c>
      <c r="B63">
        <f t="shared" si="4"/>
        <v>2688</v>
      </c>
      <c r="C63">
        <f t="shared" si="5"/>
        <v>99.009900990099</v>
      </c>
      <c r="D63">
        <f t="shared" si="6"/>
        <v>0.215464403583215</v>
      </c>
      <c r="E63" s="3">
        <f t="shared" si="2"/>
        <v>0.00217619047619048</v>
      </c>
      <c r="F63" s="1">
        <f t="shared" si="7"/>
        <v>0.0368340405469118</v>
      </c>
    </row>
    <row r="64" spans="1:6">
      <c r="A64">
        <v>63</v>
      </c>
      <c r="B64">
        <f t="shared" si="4"/>
        <v>2696</v>
      </c>
      <c r="C64">
        <f t="shared" si="5"/>
        <v>99.009900990099</v>
      </c>
      <c r="D64">
        <f t="shared" si="6"/>
        <v>0.214590004994565</v>
      </c>
      <c r="E64" s="3">
        <f t="shared" si="2"/>
        <v>0.0021673590504451</v>
      </c>
      <c r="F64" s="1">
        <f t="shared" si="7"/>
        <v>0.0367247407233305</v>
      </c>
    </row>
    <row r="65" spans="1:6">
      <c r="A65">
        <v>64</v>
      </c>
      <c r="B65">
        <f t="shared" si="4"/>
        <v>2704</v>
      </c>
      <c r="C65">
        <f t="shared" si="5"/>
        <v>99.009900990099</v>
      </c>
      <c r="D65">
        <f t="shared" si="6"/>
        <v>0.21372078036206</v>
      </c>
      <c r="E65" s="3">
        <f t="shared" si="2"/>
        <v>0.0021585798816568</v>
      </c>
      <c r="F65" s="1">
        <f t="shared" si="7"/>
        <v>0.0366160876442674</v>
      </c>
    </row>
    <row r="66" spans="1:6">
      <c r="A66">
        <v>65</v>
      </c>
      <c r="B66">
        <f t="shared" si="4"/>
        <v>2712</v>
      </c>
      <c r="C66">
        <f t="shared" ref="C66:C102" si="8">$J$1/$A$102</f>
        <v>99.009900990099</v>
      </c>
      <c r="D66">
        <f t="shared" ref="D66:D97" si="9">8*(C66/B66)-C66*$J$2*2</f>
        <v>0.212856683898478</v>
      </c>
      <c r="E66" s="3">
        <f t="shared" si="2"/>
        <v>0.00214985250737463</v>
      </c>
      <c r="F66" s="1">
        <f t="shared" si="7"/>
        <v>0.0365080755863197</v>
      </c>
    </row>
    <row r="67" spans="1:6">
      <c r="A67">
        <v>66</v>
      </c>
      <c r="B67">
        <f t="shared" si="4"/>
        <v>2720</v>
      </c>
      <c r="C67">
        <f t="shared" si="8"/>
        <v>99.009900990099</v>
      </c>
      <c r="D67">
        <f t="shared" si="9"/>
        <v>0.211997670355271</v>
      </c>
      <c r="E67" s="3">
        <f t="shared" ref="E67:E102" si="10">D67/C67*100%</f>
        <v>0.00214117647058824</v>
      </c>
      <c r="F67" s="1">
        <f t="shared" si="7"/>
        <v>0.0364006988934188</v>
      </c>
    </row>
    <row r="68" spans="1:6">
      <c r="A68">
        <v>67</v>
      </c>
      <c r="B68">
        <f t="shared" ref="B68:B102" si="11">B67+8</f>
        <v>2728</v>
      </c>
      <c r="C68">
        <f t="shared" si="8"/>
        <v>99.009900990099</v>
      </c>
      <c r="D68">
        <f t="shared" si="9"/>
        <v>0.211143695014663</v>
      </c>
      <c r="E68" s="3">
        <f t="shared" si="10"/>
        <v>0.00213255131964809</v>
      </c>
      <c r="F68" s="1">
        <f t="shared" si="7"/>
        <v>0.0362939519758427</v>
      </c>
    </row>
    <row r="69" spans="1:6">
      <c r="A69">
        <v>68</v>
      </c>
      <c r="B69">
        <f t="shared" si="11"/>
        <v>2736</v>
      </c>
      <c r="C69">
        <f t="shared" si="8"/>
        <v>99.009900990099</v>
      </c>
      <c r="D69">
        <f t="shared" si="9"/>
        <v>0.210294713681895</v>
      </c>
      <c r="E69" s="3">
        <f t="shared" si="10"/>
        <v>0.00212397660818713</v>
      </c>
      <c r="F69" s="1">
        <f t="shared" si="7"/>
        <v>0.0361878293092467</v>
      </c>
    </row>
    <row r="70" spans="1:6">
      <c r="A70">
        <v>69</v>
      </c>
      <c r="B70">
        <f t="shared" si="11"/>
        <v>2744</v>
      </c>
      <c r="C70">
        <f t="shared" si="8"/>
        <v>99.009900990099</v>
      </c>
      <c r="D70">
        <f t="shared" si="9"/>
        <v>0.209450682677597</v>
      </c>
      <c r="E70" s="3">
        <f t="shared" si="10"/>
        <v>0.00211545189504373</v>
      </c>
      <c r="F70" s="1">
        <f t="shared" si="7"/>
        <v>0.0360823254337096</v>
      </c>
    </row>
    <row r="71" spans="1:6">
      <c r="A71">
        <v>70</v>
      </c>
      <c r="B71">
        <f t="shared" si="11"/>
        <v>2752</v>
      </c>
      <c r="C71">
        <f t="shared" si="8"/>
        <v>99.009900990099</v>
      </c>
      <c r="D71">
        <f t="shared" si="9"/>
        <v>0.208611558830302</v>
      </c>
      <c r="E71" s="3">
        <f t="shared" si="10"/>
        <v>0.00210697674418605</v>
      </c>
      <c r="F71" s="1">
        <f t="shared" si="7"/>
        <v>0.0359774349527976</v>
      </c>
    </row>
    <row r="72" spans="1:6">
      <c r="A72">
        <v>71</v>
      </c>
      <c r="B72">
        <f t="shared" si="11"/>
        <v>2760</v>
      </c>
      <c r="C72">
        <f t="shared" si="8"/>
        <v>99.009900990099</v>
      </c>
      <c r="D72">
        <f t="shared" si="9"/>
        <v>0.207777299469077</v>
      </c>
      <c r="E72" s="3">
        <f t="shared" si="10"/>
        <v>0.00209855072463768</v>
      </c>
      <c r="F72" s="1">
        <f t="shared" si="7"/>
        <v>0.0358731525326446</v>
      </c>
    </row>
    <row r="73" spans="1:6">
      <c r="A73">
        <v>72</v>
      </c>
      <c r="B73">
        <f t="shared" si="11"/>
        <v>2768</v>
      </c>
      <c r="C73">
        <f t="shared" si="8"/>
        <v>99.009900990099</v>
      </c>
      <c r="D73">
        <f t="shared" si="9"/>
        <v>0.206947862416299</v>
      </c>
      <c r="E73" s="3">
        <f t="shared" si="10"/>
        <v>0.00209017341040462</v>
      </c>
      <c r="F73" s="1">
        <f t="shared" si="7"/>
        <v>0.0357694729010473</v>
      </c>
    </row>
    <row r="74" spans="1:6">
      <c r="A74">
        <v>73</v>
      </c>
      <c r="B74">
        <f t="shared" si="11"/>
        <v>2776</v>
      </c>
      <c r="C74">
        <f t="shared" si="8"/>
        <v>99.009900990099</v>
      </c>
      <c r="D74">
        <f t="shared" si="9"/>
        <v>0.20612320598054</v>
      </c>
      <c r="E74" s="3">
        <f t="shared" si="10"/>
        <v>0.00208184438040346</v>
      </c>
      <c r="F74" s="1">
        <f t="shared" si="7"/>
        <v>0.0356663908465775</v>
      </c>
    </row>
    <row r="75" spans="1:6">
      <c r="A75">
        <v>74</v>
      </c>
      <c r="B75">
        <f t="shared" si="11"/>
        <v>2784</v>
      </c>
      <c r="C75">
        <f t="shared" si="8"/>
        <v>99.009900990099</v>
      </c>
      <c r="D75">
        <f t="shared" si="9"/>
        <v>0.205303288949585</v>
      </c>
      <c r="E75" s="3">
        <f t="shared" si="10"/>
        <v>0.0020735632183908</v>
      </c>
      <c r="F75" s="1">
        <f t="shared" si="7"/>
        <v>0.035563901217708</v>
      </c>
    </row>
    <row r="76" spans="1:6">
      <c r="A76">
        <v>75</v>
      </c>
      <c r="B76">
        <f t="shared" si="11"/>
        <v>2792</v>
      </c>
      <c r="C76">
        <f t="shared" si="8"/>
        <v>99.009900990099</v>
      </c>
      <c r="D76">
        <f t="shared" si="9"/>
        <v>0.204488070583563</v>
      </c>
      <c r="E76" s="3">
        <f t="shared" si="10"/>
        <v>0.00206532951289398</v>
      </c>
      <c r="F76" s="1">
        <f t="shared" si="7"/>
        <v>0.0354619989219552</v>
      </c>
    </row>
    <row r="77" spans="1:6">
      <c r="A77">
        <v>76</v>
      </c>
      <c r="B77">
        <f t="shared" si="11"/>
        <v>2800</v>
      </c>
      <c r="C77">
        <f t="shared" si="8"/>
        <v>99.009900990099</v>
      </c>
      <c r="D77">
        <f t="shared" si="9"/>
        <v>0.203677510608204</v>
      </c>
      <c r="E77" s="3">
        <f t="shared" si="10"/>
        <v>0.00205714285714286</v>
      </c>
      <c r="F77" s="1">
        <f t="shared" si="7"/>
        <v>0.0353606789250354</v>
      </c>
    </row>
    <row r="78" spans="1:6">
      <c r="A78">
        <v>77</v>
      </c>
      <c r="B78">
        <f t="shared" si="11"/>
        <v>2808</v>
      </c>
      <c r="C78">
        <f t="shared" si="8"/>
        <v>99.009900990099</v>
      </c>
      <c r="D78">
        <f t="shared" si="9"/>
        <v>0.202871569208203</v>
      </c>
      <c r="E78" s="3">
        <f t="shared" si="10"/>
        <v>0.00204900284900285</v>
      </c>
      <c r="F78" s="1">
        <f t="shared" si="7"/>
        <v>0.0352599362500353</v>
      </c>
    </row>
    <row r="79" spans="1:6">
      <c r="A79">
        <v>78</v>
      </c>
      <c r="B79">
        <f t="shared" si="11"/>
        <v>2816</v>
      </c>
      <c r="C79">
        <f t="shared" si="8"/>
        <v>99.009900990099</v>
      </c>
      <c r="D79">
        <f t="shared" si="9"/>
        <v>0.202070207020702</v>
      </c>
      <c r="E79" s="3">
        <f t="shared" si="10"/>
        <v>0.00204090909090909</v>
      </c>
      <c r="F79" s="1">
        <f t="shared" si="7"/>
        <v>0.0351597659765977</v>
      </c>
    </row>
    <row r="80" spans="1:6">
      <c r="A80">
        <v>79</v>
      </c>
      <c r="B80">
        <f t="shared" si="11"/>
        <v>2824</v>
      </c>
      <c r="C80">
        <f t="shared" si="8"/>
        <v>99.009900990099</v>
      </c>
      <c r="D80">
        <f t="shared" si="9"/>
        <v>0.201273385128881</v>
      </c>
      <c r="E80" s="3">
        <f t="shared" si="10"/>
        <v>0.0020328611898017</v>
      </c>
      <c r="F80" s="1">
        <f t="shared" si="7"/>
        <v>0.03506016324012</v>
      </c>
    </row>
    <row r="81" spans="1:6">
      <c r="A81">
        <v>80</v>
      </c>
      <c r="B81">
        <f t="shared" si="11"/>
        <v>2832</v>
      </c>
      <c r="C81">
        <f t="shared" si="8"/>
        <v>99.009900990099</v>
      </c>
      <c r="D81">
        <f t="shared" si="9"/>
        <v>0.200481065055658</v>
      </c>
      <c r="E81" s="3">
        <f t="shared" si="10"/>
        <v>0.00202485875706215</v>
      </c>
      <c r="F81" s="1">
        <f t="shared" si="7"/>
        <v>0.0349611232309672</v>
      </c>
    </row>
    <row r="82" spans="1:6">
      <c r="A82">
        <v>81</v>
      </c>
      <c r="B82">
        <f t="shared" si="11"/>
        <v>2840</v>
      </c>
      <c r="C82">
        <f t="shared" si="8"/>
        <v>99.009900990099</v>
      </c>
      <c r="D82">
        <f t="shared" si="9"/>
        <v>0.199693208757495</v>
      </c>
      <c r="E82" s="3">
        <f t="shared" si="10"/>
        <v>0.0020169014084507</v>
      </c>
      <c r="F82" s="1">
        <f t="shared" si="7"/>
        <v>0.0348626411936968</v>
      </c>
    </row>
    <row r="83" spans="1:6">
      <c r="A83">
        <v>82</v>
      </c>
      <c r="B83">
        <f t="shared" si="11"/>
        <v>2848</v>
      </c>
      <c r="C83">
        <f t="shared" si="8"/>
        <v>99.009900990099</v>
      </c>
      <c r="D83">
        <f t="shared" si="9"/>
        <v>0.198909778618311</v>
      </c>
      <c r="E83" s="3">
        <f t="shared" si="10"/>
        <v>0.00200898876404494</v>
      </c>
      <c r="F83" s="1">
        <f t="shared" si="7"/>
        <v>0.0347647124262988</v>
      </c>
    </row>
    <row r="84" spans="1:6">
      <c r="A84">
        <v>83</v>
      </c>
      <c r="B84">
        <f t="shared" si="11"/>
        <v>2856</v>
      </c>
      <c r="C84">
        <f t="shared" si="8"/>
        <v>99.009900990099</v>
      </c>
      <c r="D84">
        <f t="shared" si="9"/>
        <v>0.198130737443492</v>
      </c>
      <c r="E84" s="3">
        <f t="shared" si="10"/>
        <v>0.00200112044817927</v>
      </c>
      <c r="F84" s="1">
        <f t="shared" si="7"/>
        <v>0.0346673322794464</v>
      </c>
    </row>
    <row r="85" spans="1:6">
      <c r="A85">
        <v>84</v>
      </c>
      <c r="B85">
        <f t="shared" si="11"/>
        <v>2864</v>
      </c>
      <c r="C85">
        <f t="shared" si="8"/>
        <v>99.009900990099</v>
      </c>
      <c r="D85">
        <f t="shared" si="9"/>
        <v>0.197356048454007</v>
      </c>
      <c r="E85" s="3">
        <f t="shared" si="10"/>
        <v>0.00199329608938547</v>
      </c>
      <c r="F85" s="1">
        <f t="shared" si="7"/>
        <v>0.0345704961557608</v>
      </c>
    </row>
    <row r="86" spans="1:6">
      <c r="A86">
        <v>85</v>
      </c>
      <c r="B86">
        <f t="shared" si="11"/>
        <v>2872</v>
      </c>
      <c r="C86">
        <f t="shared" si="8"/>
        <v>99.009900990099</v>
      </c>
      <c r="D86">
        <f t="shared" si="9"/>
        <v>0.19658567528062</v>
      </c>
      <c r="E86" s="3">
        <f t="shared" si="10"/>
        <v>0.00198551532033426</v>
      </c>
      <c r="F86" s="1">
        <f t="shared" si="7"/>
        <v>0.0344741995090874</v>
      </c>
    </row>
    <row r="87" spans="1:6">
      <c r="A87">
        <v>86</v>
      </c>
      <c r="B87">
        <f t="shared" si="11"/>
        <v>2880</v>
      </c>
      <c r="C87">
        <f t="shared" si="8"/>
        <v>99.009900990099</v>
      </c>
      <c r="D87">
        <f t="shared" si="9"/>
        <v>0.195819581958196</v>
      </c>
      <c r="E87" s="3">
        <f t="shared" si="10"/>
        <v>0.00197777777777778</v>
      </c>
      <c r="F87" s="1">
        <f t="shared" si="7"/>
        <v>0.0343784378437844</v>
      </c>
    </row>
    <row r="88" spans="1:6">
      <c r="A88">
        <v>87</v>
      </c>
      <c r="B88">
        <f t="shared" si="11"/>
        <v>2888</v>
      </c>
      <c r="C88">
        <f t="shared" si="8"/>
        <v>99.009900990099</v>
      </c>
      <c r="D88">
        <f t="shared" si="9"/>
        <v>0.195057732920106</v>
      </c>
      <c r="E88" s="3">
        <f t="shared" si="10"/>
        <v>0.00197008310249307</v>
      </c>
      <c r="F88" s="1">
        <f t="shared" si="7"/>
        <v>0.0342832067140232</v>
      </c>
    </row>
    <row r="89" spans="1:6">
      <c r="A89">
        <v>88</v>
      </c>
      <c r="B89">
        <f t="shared" si="11"/>
        <v>2896</v>
      </c>
      <c r="C89">
        <f t="shared" si="8"/>
        <v>99.009900990099</v>
      </c>
      <c r="D89">
        <f t="shared" si="9"/>
        <v>0.194300092992725</v>
      </c>
      <c r="E89" s="3">
        <f t="shared" si="10"/>
        <v>0.00196243093922652</v>
      </c>
      <c r="F89" s="1">
        <f t="shared" si="7"/>
        <v>0.0341885017231005</v>
      </c>
    </row>
    <row r="90" spans="1:6">
      <c r="A90">
        <v>89</v>
      </c>
      <c r="B90">
        <f t="shared" si="11"/>
        <v>2904</v>
      </c>
      <c r="C90">
        <f t="shared" si="8"/>
        <v>99.009900990099</v>
      </c>
      <c r="D90">
        <f t="shared" si="9"/>
        <v>0.193546627390012</v>
      </c>
      <c r="E90" s="3">
        <f t="shared" si="10"/>
        <v>0.00195482093663912</v>
      </c>
      <c r="F90" s="1">
        <f t="shared" si="7"/>
        <v>0.0340943185227614</v>
      </c>
    </row>
    <row r="91" spans="1:6">
      <c r="A91">
        <v>90</v>
      </c>
      <c r="B91">
        <f t="shared" si="11"/>
        <v>2912</v>
      </c>
      <c r="C91">
        <f t="shared" si="8"/>
        <v>99.009900990099</v>
      </c>
      <c r="D91">
        <f t="shared" si="9"/>
        <v>0.192797301708193</v>
      </c>
      <c r="E91" s="3">
        <f t="shared" si="10"/>
        <v>0.00194725274725275</v>
      </c>
      <c r="F91" s="1">
        <f t="shared" si="7"/>
        <v>0.034000652812534</v>
      </c>
    </row>
    <row r="92" spans="1:6">
      <c r="A92">
        <v>91</v>
      </c>
      <c r="B92">
        <f t="shared" si="11"/>
        <v>2920</v>
      </c>
      <c r="C92">
        <f t="shared" si="8"/>
        <v>99.009900990099</v>
      </c>
      <c r="D92">
        <f t="shared" si="9"/>
        <v>0.192052081920521</v>
      </c>
      <c r="E92" s="3">
        <f t="shared" si="10"/>
        <v>0.00193972602739726</v>
      </c>
      <c r="F92" s="1">
        <f t="shared" si="7"/>
        <v>0.033907500339075</v>
      </c>
    </row>
    <row r="93" spans="1:6">
      <c r="A93">
        <v>92</v>
      </c>
      <c r="B93">
        <f t="shared" si="11"/>
        <v>2928</v>
      </c>
      <c r="C93">
        <f t="shared" si="8"/>
        <v>99.009900990099</v>
      </c>
      <c r="D93">
        <f t="shared" si="9"/>
        <v>0.191310934372126</v>
      </c>
      <c r="E93" s="3">
        <f t="shared" si="10"/>
        <v>0.00193224043715847</v>
      </c>
      <c r="F93" s="1">
        <f t="shared" si="7"/>
        <v>0.0338148568955256</v>
      </c>
    </row>
    <row r="94" spans="1:6">
      <c r="A94">
        <v>93</v>
      </c>
      <c r="B94">
        <f t="shared" si="11"/>
        <v>2936</v>
      </c>
      <c r="C94">
        <f t="shared" si="8"/>
        <v>99.009900990099</v>
      </c>
      <c r="D94">
        <f t="shared" si="9"/>
        <v>0.190573825774948</v>
      </c>
      <c r="E94" s="3">
        <f t="shared" si="10"/>
        <v>0.00192479564032698</v>
      </c>
      <c r="F94" s="1">
        <f t="shared" si="7"/>
        <v>0.0337227183208784</v>
      </c>
    </row>
    <row r="95" spans="1:6">
      <c r="A95">
        <v>94</v>
      </c>
      <c r="B95">
        <f t="shared" si="11"/>
        <v>2944</v>
      </c>
      <c r="C95">
        <f t="shared" si="8"/>
        <v>99.009900990099</v>
      </c>
      <c r="D95">
        <f t="shared" si="9"/>
        <v>0.189840723202755</v>
      </c>
      <c r="E95" s="3">
        <f t="shared" si="10"/>
        <v>0.00191739130434783</v>
      </c>
      <c r="F95" s="1">
        <f t="shared" si="7"/>
        <v>0.0336310804993543</v>
      </c>
    </row>
    <row r="96" spans="1:6">
      <c r="A96">
        <v>95</v>
      </c>
      <c r="B96">
        <f t="shared" si="11"/>
        <v>2952</v>
      </c>
      <c r="C96">
        <f t="shared" si="8"/>
        <v>99.009900990099</v>
      </c>
      <c r="D96">
        <f t="shared" si="9"/>
        <v>0.189111594086238</v>
      </c>
      <c r="E96" s="3">
        <f t="shared" si="10"/>
        <v>0.001910027100271</v>
      </c>
      <c r="F96" s="1">
        <f t="shared" si="7"/>
        <v>0.0335399393597896</v>
      </c>
    </row>
    <row r="97" spans="1:6">
      <c r="A97">
        <v>96</v>
      </c>
      <c r="B97">
        <f t="shared" si="11"/>
        <v>2960</v>
      </c>
      <c r="C97">
        <f t="shared" si="8"/>
        <v>99.009900990099</v>
      </c>
      <c r="D97">
        <f t="shared" si="9"/>
        <v>0.188386406208188</v>
      </c>
      <c r="E97" s="3">
        <f t="shared" si="10"/>
        <v>0.0019027027027027</v>
      </c>
      <c r="F97" s="1">
        <f t="shared" si="7"/>
        <v>0.0334492908750334</v>
      </c>
    </row>
    <row r="98" spans="1:6">
      <c r="A98">
        <v>97</v>
      </c>
      <c r="B98">
        <f t="shared" si="11"/>
        <v>2968</v>
      </c>
      <c r="C98">
        <f t="shared" si="8"/>
        <v>99.009900990099</v>
      </c>
      <c r="D98">
        <f t="shared" ref="D98:D102" si="12">8*(C98/B98)-C98*$J$2*2</f>
        <v>0.187665127698754</v>
      </c>
      <c r="E98" s="3">
        <f t="shared" si="10"/>
        <v>0.00189541778975741</v>
      </c>
      <c r="F98" s="1">
        <f t="shared" si="7"/>
        <v>0.0333591310613541</v>
      </c>
    </row>
    <row r="99" spans="1:6">
      <c r="A99">
        <v>98</v>
      </c>
      <c r="B99">
        <f t="shared" si="11"/>
        <v>2976</v>
      </c>
      <c r="C99">
        <f t="shared" si="8"/>
        <v>99.009900990099</v>
      </c>
      <c r="D99">
        <f t="shared" si="12"/>
        <v>0.186947727030768</v>
      </c>
      <c r="E99" s="3">
        <f t="shared" si="10"/>
        <v>0.00188817204301075</v>
      </c>
      <c r="F99" s="1">
        <f t="shared" si="7"/>
        <v>0.0332694559778558</v>
      </c>
    </row>
    <row r="100" spans="1:6">
      <c r="A100">
        <v>99</v>
      </c>
      <c r="B100">
        <f t="shared" si="11"/>
        <v>2984</v>
      </c>
      <c r="C100">
        <f t="shared" si="8"/>
        <v>99.009900990099</v>
      </c>
      <c r="D100">
        <f t="shared" si="12"/>
        <v>0.186234173015157</v>
      </c>
      <c r="E100" s="3">
        <f t="shared" si="10"/>
        <v>0.00188096514745308</v>
      </c>
      <c r="F100" s="1">
        <f t="shared" si="7"/>
        <v>0.0331802617259045</v>
      </c>
    </row>
    <row r="101" spans="1:6">
      <c r="A101">
        <v>100</v>
      </c>
      <c r="B101">
        <f t="shared" si="11"/>
        <v>2992</v>
      </c>
      <c r="C101">
        <f t="shared" si="8"/>
        <v>99.009900990099</v>
      </c>
      <c r="D101">
        <f t="shared" si="12"/>
        <v>0.185524434796421</v>
      </c>
      <c r="E101" s="3">
        <f t="shared" si="10"/>
        <v>0.00187379679144385</v>
      </c>
      <c r="F101" s="1">
        <f t="shared" si="7"/>
        <v>0.0330915444485625</v>
      </c>
    </row>
    <row r="102" spans="1:6">
      <c r="A102">
        <v>101</v>
      </c>
      <c r="B102">
        <f t="shared" si="11"/>
        <v>3000</v>
      </c>
      <c r="C102">
        <f t="shared" si="8"/>
        <v>99.009900990099</v>
      </c>
      <c r="D102">
        <f t="shared" si="12"/>
        <v>0.184818481848185</v>
      </c>
      <c r="E102" s="3">
        <f t="shared" si="10"/>
        <v>0.00186666666666667</v>
      </c>
      <c r="F102" s="1">
        <f t="shared" si="7"/>
        <v>0.033003300330033</v>
      </c>
    </row>
    <row r="103" spans="4:5">
      <c r="D103">
        <f>AVERAGE(D2:D102)</f>
        <v>0.227925647279778</v>
      </c>
      <c r="E103" s="12">
        <f>AVERAGE(E2:E102)</f>
        <v>0.00230204903752575</v>
      </c>
    </row>
    <row r="104" spans="4:4">
      <c r="D104">
        <f>D103*100</f>
        <v>22.7925647279778</v>
      </c>
    </row>
    <row r="105" spans="4:4">
      <c r="D105" s="3">
        <f>D104/10000</f>
        <v>0.00227925647279778</v>
      </c>
    </row>
    <row r="106" spans="4:4">
      <c r="D106" s="13">
        <f>D105*365</f>
        <v>0.831928612571188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如琢</cp:lastModifiedBy>
  <dcterms:created xsi:type="dcterms:W3CDTF">2022-03-10T11:17:00Z</dcterms:created>
  <dcterms:modified xsi:type="dcterms:W3CDTF">2022-03-27T22:53:20Z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B55FE9FE8CE54FFC9E1DB5E9A692C269</vt:lpwstr>
  </property>
</Properties>
</file>