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8_{5A1B449F-D9A5-4782-ABFD-3AC20AFFEFBB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开始" sheetId="2" r:id="rId1"/>
    <sheet name="个人月度预算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3" i="1" l="1"/>
  <c r="J61" i="1"/>
  <c r="J56" i="1"/>
  <c r="J57" i="1"/>
  <c r="J58" i="1"/>
  <c r="J55" i="1"/>
  <c r="E60" i="1"/>
  <c r="E61" i="1"/>
  <c r="E62" i="1"/>
  <c r="E63" i="1"/>
  <c r="E64" i="1"/>
  <c r="E65" i="1"/>
  <c r="E59" i="1"/>
  <c r="J50" i="1"/>
  <c r="J51" i="1"/>
  <c r="J49" i="1"/>
  <c r="E52" i="1"/>
  <c r="E53" i="1"/>
  <c r="E54" i="1"/>
  <c r="E55" i="1"/>
  <c r="E51" i="1"/>
  <c r="J44" i="1"/>
  <c r="J45" i="1"/>
  <c r="J43" i="1"/>
  <c r="E46" i="1"/>
  <c r="E47" i="1"/>
  <c r="E45" i="1"/>
  <c r="J37" i="1"/>
  <c r="J38" i="1"/>
  <c r="J39" i="1"/>
  <c r="J36" i="1"/>
  <c r="E39" i="1"/>
  <c r="E40" i="1"/>
  <c r="E41" i="1"/>
  <c r="E38" i="1"/>
  <c r="J28" i="1"/>
  <c r="J29" i="1"/>
  <c r="J30" i="1"/>
  <c r="J31" i="1"/>
  <c r="J32" i="1"/>
  <c r="J27" i="1"/>
  <c r="E29" i="1"/>
  <c r="E30" i="1"/>
  <c r="E31" i="1"/>
  <c r="E32" i="1"/>
  <c r="E33" i="1"/>
  <c r="E34" i="1"/>
  <c r="E28" i="1"/>
  <c r="J16" i="1"/>
  <c r="J17" i="1"/>
  <c r="J18" i="1"/>
  <c r="J19" i="1"/>
  <c r="J20" i="1"/>
  <c r="J21" i="1"/>
  <c r="J22" i="1"/>
  <c r="J23" i="1"/>
  <c r="J15" i="1"/>
  <c r="E16" i="1"/>
  <c r="E17" i="1"/>
  <c r="E18" i="1"/>
  <c r="E19" i="1"/>
  <c r="E20" i="1"/>
  <c r="E21" i="1"/>
  <c r="E22" i="1"/>
  <c r="E23" i="1"/>
  <c r="E24" i="1"/>
  <c r="E15" i="1"/>
  <c r="E66" i="1" l="1"/>
  <c r="E25" i="1"/>
  <c r="C12" i="1"/>
  <c r="C7" i="1"/>
  <c r="J46" i="1"/>
  <c r="J40" i="1"/>
  <c r="J33" i="1"/>
  <c r="J24" i="1"/>
  <c r="E56" i="1"/>
  <c r="E48" i="1"/>
  <c r="E42" i="1"/>
  <c r="E35" i="1"/>
  <c r="J59" i="1" l="1"/>
  <c r="J52" i="1"/>
  <c r="H4" i="1"/>
  <c r="H6" i="1"/>
  <c r="J65" i="1"/>
  <c r="H8" i="1" l="1"/>
</calcChain>
</file>

<file path=xl/sharedStrings.xml><?xml version="1.0" encoding="utf-8"?>
<sst xmlns="http://schemas.openxmlformats.org/spreadsheetml/2006/main" count="159" uniqueCount="94">
  <si>
    <t>了解此模板</t>
  </si>
  <si>
    <t>使用此“个人月度预算”工作表来跟踪预计和实际每月收入以及预计和实际支出​​。</t>
  </si>
  <si>
    <t>在各表中输入不同类别发生的费用。</t>
  </si>
  <si>
    <t>预计余额、实际余额和差额将自动进行计算。</t>
  </si>
  <si>
    <t>备注： </t>
  </si>
  <si>
    <t>“个人月度预算”工作表的 A 列中提供了附加说明。此文本已被有意隐藏。若要删除文本，请选择 A 列，然后选择“删除”。若要取消隐藏文本，请选择 A 列，然后更改字体颜色。</t>
  </si>
  <si>
    <t>若要了解有关该工作表中各表格的详细信息，请在表格内按 Shift + F10，选择“表格”选项，然后选择“替换文本”。</t>
  </si>
  <si>
    <t>在此工作表中创建个人月度预算。有关如何使用此工作表的有用说明位于此列的单元格中。向下移动箭头以开始了解。</t>
  </si>
  <si>
    <t>此工作表的标题位于右侧单元格中。下一条说明位于单元格 A5 中。</t>
  </si>
  <si>
    <t>预计每月收入标签位于右侧单元格中。分别在单元格 C5 和 C6 中输入收入 1 和额外收入，用于计算 C7 中的每月总收入。下一条指示位于单元格 A7 中。</t>
  </si>
  <si>
    <t>预计余额、实际余额和差额分别在单元格 H4、H6 和 H8 中自动进行计算。下一条指示位于单元格 A9 中。</t>
  </si>
  <si>
    <t>实际每月收入标签位于右侧单元格中。分别在单元格 C10 和 C11 中输入收入 1 和额外收入，用于计算 C12 中的每月总收入。下一条指示位于单元格 A14 中。</t>
  </si>
  <si>
    <t>在“住房”表中从右侧单元格开始输入详细信息，在“娱乐”表中从单元格 G14 开始输入详细信息。下一条说明位于单元格 A27 中。</t>
  </si>
  <si>
    <t>在“交通”表中从右侧单元格开始输入详细信息，在“贷款”表中从单元格 G26 开始输入详细信息。下一条指示位于单元格 A37 中。</t>
  </si>
  <si>
    <t>在“保险”表中从右侧单元格开始输入详细信息，在“税款”表中从单元格 G35 开始输入详细信息。下一条指示位于单元格 A44 中。</t>
  </si>
  <si>
    <t>在“食品”表中从右侧单元格开始输入详细信息，在“存款”表中从单元格 G42 开始输入详细信息。下一条指示位于单元格 A50 中。</t>
  </si>
  <si>
    <t>在“宠物”表中从右侧单元格开始输入详细信息，在“礼品”表中从单元格 G48 开始输入详细信息。下一条指示位于单元格 A58 中。</t>
  </si>
  <si>
    <t>在“个人护理”表中从右侧单元格开始输入详细信息，在“法务”表中从单元格 G54 开始输入详细信息。下一条指示位于单元格 A61 中。</t>
  </si>
  <si>
    <t>总预计支出、总实际支出和总差额分别在单元格 J61、J63 和 J65 中自动进行计算。</t>
  </si>
  <si>
    <t>预计每月收入</t>
  </si>
  <si>
    <t>收入 1</t>
  </si>
  <si>
    <t>额外收入</t>
  </si>
  <si>
    <t>每月总收入</t>
  </si>
  <si>
    <t>实际每月收入</t>
  </si>
  <si>
    <t>住房</t>
  </si>
  <si>
    <t>抵押贷款或租金</t>
  </si>
  <si>
    <t>电话</t>
  </si>
  <si>
    <t>电费</t>
  </si>
  <si>
    <t>燃气</t>
  </si>
  <si>
    <t>用水和排污</t>
  </si>
  <si>
    <t>有线电视费</t>
  </si>
  <si>
    <t>垃圾处理</t>
  </si>
  <si>
    <t>保养或修理</t>
  </si>
  <si>
    <t>日用品</t>
  </si>
  <si>
    <t>其他</t>
  </si>
  <si>
    <t>小计</t>
  </si>
  <si>
    <t>交通</t>
  </si>
  <si>
    <t>汽车还款</t>
  </si>
  <si>
    <t>公交/出租车费</t>
  </si>
  <si>
    <t>保险</t>
  </si>
  <si>
    <t>牌照</t>
  </si>
  <si>
    <t>燃油</t>
  </si>
  <si>
    <t>维护</t>
  </si>
  <si>
    <t>健康</t>
  </si>
  <si>
    <t>人寿</t>
  </si>
  <si>
    <t>食品</t>
  </si>
  <si>
    <t>日用杂货</t>
  </si>
  <si>
    <t>外出就餐</t>
  </si>
  <si>
    <t>宠物</t>
  </si>
  <si>
    <t>医疗</t>
  </si>
  <si>
    <t>美容</t>
  </si>
  <si>
    <t>玩具</t>
  </si>
  <si>
    <t>个人护理</t>
  </si>
  <si>
    <t>美发/美甲</t>
  </si>
  <si>
    <t>服装</t>
  </si>
  <si>
    <t>干洗</t>
  </si>
  <si>
    <t>健康俱乐部</t>
  </si>
  <si>
    <t>组织费</t>
  </si>
  <si>
    <t>个人月度预算</t>
  </si>
  <si>
    <t>预计成本</t>
  </si>
  <si>
    <t>实际成本</t>
  </si>
  <si>
    <t>预计余额
（预计收入减预计支出）</t>
  </si>
  <si>
    <t>实际余额
（实际收入减实际支出）</t>
  </si>
  <si>
    <t>差额
（实际值减预计值）</t>
  </si>
  <si>
    <t>差额</t>
  </si>
  <si>
    <t>娱乐</t>
  </si>
  <si>
    <t>视频/DVD</t>
  </si>
  <si>
    <t>CD</t>
  </si>
  <si>
    <t>电影</t>
  </si>
  <si>
    <t>音乐会</t>
  </si>
  <si>
    <t>体育活动</t>
  </si>
  <si>
    <t>现场</t>
  </si>
  <si>
    <t>贷款</t>
  </si>
  <si>
    <t>个人</t>
  </si>
  <si>
    <t>学生</t>
  </si>
  <si>
    <t>信用卡</t>
  </si>
  <si>
    <t>税款</t>
  </si>
  <si>
    <t>国税</t>
  </si>
  <si>
    <t>省/市/自治区税</t>
  </si>
  <si>
    <t>地税</t>
  </si>
  <si>
    <t>存款或投资</t>
  </si>
  <si>
    <t>养老金帐户</t>
  </si>
  <si>
    <t>投资帐户</t>
  </si>
  <si>
    <t>礼品和捐赠</t>
  </si>
  <si>
    <t>慈善 1</t>
  </si>
  <si>
    <t>慈善 2</t>
  </si>
  <si>
    <t>慈善 3</t>
  </si>
  <si>
    <t>法务</t>
  </si>
  <si>
    <t>律师</t>
  </si>
  <si>
    <t>赡养费</t>
  </si>
  <si>
    <t>抵押或判决付款</t>
  </si>
  <si>
    <t>预计总成本</t>
  </si>
  <si>
    <t>实际总成本</t>
  </si>
  <si>
    <t>总差额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</si>
</sst>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7" formatCode="&quot;¥&quot;#,##0.00;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&quot;$&quot;#,##0.00_);[Red]\(&quot;$&quot;#,##0.00\)"/>
    <numFmt numFmtId="177" formatCode="[&lt;=9999999]###\-####;\(###\)\ ###\-####"/>
    <numFmt numFmtId="178" formatCode="&quot;¥&quot;#,##0.00_);[Red]\(&quot;¥&quot;#,##0.00\)"/>
  </numFmts>
  <fonts count="31" x14ac:knownFonts="1">
    <font>
      <sz val="10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11"/>
      <color theme="4" tint="-0.499984740745262"/>
      <name val="Microsoft YaHei UI"/>
      <family val="2"/>
      <charset val="134"/>
    </font>
    <font>
      <sz val="10"/>
      <color theme="1" tint="0.2499465926084170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8"/>
      <color theme="3"/>
      <name val="Microsoft YaHei UI"/>
      <family val="2"/>
      <charset val="134"/>
    </font>
    <font>
      <sz val="22"/>
      <color theme="3" tint="0.24994659260841701"/>
      <name val="Microsoft YaHei UI"/>
      <family val="2"/>
      <charset val="134"/>
    </font>
    <font>
      <b/>
      <sz val="10"/>
      <color theme="1" tint="0.2499465926084170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6"/>
      <color theme="5" tint="-0.499984740745262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36"/>
      <color theme="5" tint="-0.499984740745262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sz val="14"/>
      <color theme="0"/>
      <name val="Microsoft YaHei UI"/>
      <family val="2"/>
      <charset val="134"/>
    </font>
    <font>
      <sz val="12"/>
      <name val="Microsoft YaHei UI"/>
      <family val="2"/>
      <charset val="134"/>
    </font>
    <font>
      <b/>
      <sz val="12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2"/>
      <color theme="1" tint="0.24994659260841701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">
    <xf numFmtId="0" fontId="0" fillId="0" borderId="0"/>
    <xf numFmtId="0" fontId="15" fillId="0" borderId="1" applyNumberFormat="0" applyFill="0" applyAlignment="0" applyProtection="0"/>
    <xf numFmtId="0" fontId="3" fillId="0" borderId="2" applyNumberFormat="0" applyFill="0" applyBorder="0" applyAlignment="0" applyProtection="0"/>
    <xf numFmtId="0" fontId="16" fillId="0" borderId="3" applyNumberFormat="0" applyFill="0" applyBorder="0" applyAlignment="0" applyProtection="0"/>
    <xf numFmtId="177" fontId="2" fillId="0" borderId="0" applyFill="0" applyBorder="0" applyAlignment="0" applyProtection="0"/>
    <xf numFmtId="14" fontId="2" fillId="0" borderId="0" applyFill="0" applyBorder="0" applyAlignment="0" applyProtection="0"/>
    <xf numFmtId="43" fontId="3" fillId="0" borderId="0" applyFill="0" applyBorder="0" applyAlignment="0" applyProtection="0">
      <alignment vertical="center"/>
    </xf>
    <xf numFmtId="41" fontId="3" fillId="0" borderId="0" applyFill="0" applyBorder="0" applyAlignment="0" applyProtection="0">
      <alignment vertical="center"/>
    </xf>
    <xf numFmtId="44" fontId="3" fillId="0" borderId="0" applyFill="0" applyBorder="0" applyAlignment="0" applyProtection="0">
      <alignment vertical="center"/>
    </xf>
    <xf numFmtId="42" fontId="3" fillId="0" borderId="0" applyFill="0" applyBorder="0" applyAlignment="0" applyProtection="0">
      <alignment vertical="center"/>
    </xf>
    <xf numFmtId="9" fontId="3" fillId="0" borderId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7" fillId="12" borderId="8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8" fillId="13" borderId="1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4" borderId="1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</cellStyleXfs>
  <cellXfs count="33">
    <xf numFmtId="0" fontId="0" fillId="0" borderId="0" xfId="0"/>
    <xf numFmtId="0" fontId="19" fillId="3" borderId="0" xfId="2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0" fillId="0" borderId="0" xfId="0" applyFont="1"/>
    <xf numFmtId="0" fontId="21" fillId="0" borderId="0" xfId="0" applyFont="1" applyAlignment="1">
      <alignment wrapText="1"/>
    </xf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wrapText="1"/>
    </xf>
    <xf numFmtId="0" fontId="23" fillId="3" borderId="0" xfId="0" applyFont="1" applyFill="1"/>
    <xf numFmtId="0" fontId="24" fillId="3" borderId="0" xfId="1" applyFont="1" applyFill="1" applyBorder="1" applyAlignment="1">
      <alignment vertical="center"/>
    </xf>
    <xf numFmtId="0" fontId="15" fillId="3" borderId="0" xfId="1" applyFont="1" applyFill="1" applyBorder="1"/>
    <xf numFmtId="0" fontId="25" fillId="0" borderId="0" xfId="0" applyFont="1"/>
    <xf numFmtId="0" fontId="0" fillId="0" borderId="0" xfId="2" applyFont="1" applyBorder="1" applyAlignment="1">
      <alignment vertical="center" wrapText="1"/>
    </xf>
    <xf numFmtId="0" fontId="27" fillId="2" borderId="4" xfId="2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0" fillId="0" borderId="0" xfId="2" applyFont="1" applyBorder="1" applyAlignment="1">
      <alignment horizontal="left" vertical="center"/>
    </xf>
    <xf numFmtId="176" fontId="16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/>
    <xf numFmtId="0" fontId="30" fillId="0" borderId="0" xfId="0" applyFont="1" applyAlignment="1">
      <alignment vertical="center"/>
    </xf>
    <xf numFmtId="178" fontId="27" fillId="2" borderId="6" xfId="0" applyNumberFormat="1" applyFont="1" applyFill="1" applyBorder="1" applyAlignment="1">
      <alignment vertical="center"/>
    </xf>
    <xf numFmtId="178" fontId="28" fillId="5" borderId="6" xfId="0" applyNumberFormat="1" applyFont="1" applyFill="1" applyBorder="1" applyAlignment="1">
      <alignment vertical="center"/>
    </xf>
    <xf numFmtId="7" fontId="29" fillId="0" borderId="0" xfId="0" applyNumberFormat="1" applyFont="1" applyAlignment="1">
      <alignment vertical="center"/>
    </xf>
    <xf numFmtId="0" fontId="30" fillId="0" borderId="0" xfId="0" applyFont="1" applyFill="1" applyAlignment="1">
      <alignment vertical="center"/>
    </xf>
    <xf numFmtId="7" fontId="29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7" fillId="6" borderId="6" xfId="2" applyFont="1" applyFill="1" applyBorder="1" applyAlignment="1">
      <alignment horizontal="left" vertical="center" wrapText="1" indent="1"/>
    </xf>
    <xf numFmtId="178" fontId="28" fillId="7" borderId="6" xfId="0" applyNumberFormat="1" applyFont="1" applyFill="1" applyBorder="1" applyAlignment="1">
      <alignment horizontal="right" vertical="center" indent="1"/>
    </xf>
    <xf numFmtId="0" fontId="26" fillId="4" borderId="4" xfId="3" applyFont="1" applyFill="1" applyBorder="1" applyAlignment="1">
      <alignment vertical="center"/>
    </xf>
    <xf numFmtId="0" fontId="26" fillId="4" borderId="7" xfId="3" applyFont="1" applyFill="1" applyBorder="1" applyAlignment="1">
      <alignment vertical="center"/>
    </xf>
    <xf numFmtId="0" fontId="26" fillId="4" borderId="5" xfId="3" applyFont="1" applyFill="1" applyBorder="1" applyAlignment="1">
      <alignment vertical="center"/>
    </xf>
  </cellXfs>
  <cellStyles count="25">
    <cellStyle name="百分比" xfId="10" builtinId="5" customBuiltin="1"/>
    <cellStyle name="标题" xfId="11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12" builtinId="19" customBuiltin="1"/>
    <cellStyle name="差" xfId="14" builtinId="27" customBuiltin="1"/>
    <cellStyle name="常规" xfId="0" builtinId="0" customBuiltin="1"/>
    <cellStyle name="电话" xfId="4" xr:uid="{70E46558-98AC-446F-861A-54F270CBD905}"/>
    <cellStyle name="好" xfId="13" builtinId="26" customBuiltin="1"/>
    <cellStyle name="汇总" xfId="24" builtinId="25" customBuiltin="1"/>
    <cellStyle name="货币" xfId="8" builtinId="4" customBuiltin="1"/>
    <cellStyle name="货币[0]" xfId="9" builtinId="7" customBuiltin="1"/>
    <cellStyle name="计算" xfId="18" builtinId="22" customBuiltin="1"/>
    <cellStyle name="检查单元格" xfId="20" builtinId="23" customBuiltin="1"/>
    <cellStyle name="解释性文本" xfId="23" builtinId="53" customBuiltin="1"/>
    <cellStyle name="警告文本" xfId="21" builtinId="11" customBuiltin="1"/>
    <cellStyle name="链接单元格" xfId="19" builtinId="24" customBuiltin="1"/>
    <cellStyle name="千位分隔" xfId="6" builtinId="3" customBuiltin="1"/>
    <cellStyle name="千位分隔[0]" xfId="7" builtinId="6" customBuiltin="1"/>
    <cellStyle name="日期" xfId="5" xr:uid="{FE33F3B2-B201-45AD-A81E-81BCB12ED9D2}"/>
    <cellStyle name="适中" xfId="15" builtinId="28" customBuiltin="1"/>
    <cellStyle name="输出" xfId="17" builtinId="21" customBuiltin="1"/>
    <cellStyle name="输入" xfId="16" builtinId="20" customBuiltin="1"/>
    <cellStyle name="注释" xfId="22" builtinId="10" customBuiltin="1"/>
  </cellStyles>
  <dxfs count="1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79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Light9" defaultPivotStyle="PivotStyleLight16">
    <tableStyle name="Address Book" pivot="0" count="5" xr9:uid="{00000000-0011-0000-FFFF-FFFF00000000}">
      <tableStyleElement type="wholeTable" dxfId="143"/>
      <tableStyleElement type="headerRow" dxfId="142"/>
      <tableStyleElement type="totalRow" dxfId="141"/>
      <tableStyleElement type="firstRowStripe" dxfId="140"/>
      <tableStyleElement type="secondRowStripe" dxfId="139"/>
    </tableStyle>
    <tableStyle name="Personal monthly budget" pivot="0" count="7" xr9:uid="{DF2684C2-C435-47FA-9646-E632C3AE8948}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179397</xdr:colOff>
      <xdr:row>1</xdr:row>
      <xdr:rowOff>154781</xdr:rowOff>
    </xdr:from>
    <xdr:to>
      <xdr:col>1</xdr:col>
      <xdr:colOff>934305</xdr:colOff>
      <xdr:row>2</xdr:row>
      <xdr:rowOff>0</xdr:rowOff>
    </xdr:to>
    <xdr:pic>
      <xdr:nvPicPr>
        <xdr:cNvPr id="2" name="图片 1" descr="装饰元素&#10;">
          <a:extLst>
            <a:ext uri="{FF2B5EF4-FFF2-40B4-BE49-F238E27FC236}">
              <a16:creationId xmlns:a16="http://schemas.microsoft.com/office/drawing/2014/main" id="{4766C989-0398-4EF2-AE72-0FCA1C9EA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03" y="333375"/>
          <a:ext cx="754908" cy="750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住房" displayName="住房" ref="B14:E25" totalsRowCount="1" headerRowDxfId="131" dataDxfId="130" totalsRowDxfId="129">
  <tableColumns count="4">
    <tableColumn id="1" xr3:uid="{00000000-0010-0000-0000-000001000000}" name="住房" totalsRowLabel="小计" dataDxfId="128" totalsRowDxfId="127"/>
    <tableColumn id="2" xr3:uid="{00000000-0010-0000-0000-000002000000}" name="预计成本" dataDxfId="126" totalsRowDxfId="125"/>
    <tableColumn id="3" xr3:uid="{00000000-0010-0000-0000-000003000000}" name="实际成本" dataDxfId="124" totalsRowDxfId="123"/>
    <tableColumn id="4" xr3:uid="{00000000-0010-0000-0000-000004000000}" name="差额" totalsRowFunction="sum" dataDxfId="122" totalsRowDxfId="121">
      <calculatedColumnFormula>住房[[#This Row],[预计成本]]-住房[[#This Row],[实际成本]]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住房支出。差额将自动进行计算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宠物" displayName="宠物" ref="B50:E56" totalsRowCount="1" headerRowDxfId="32" dataDxfId="31" totalsRowDxfId="30">
  <tableColumns count="4">
    <tableColumn id="1" xr3:uid="{00000000-0010-0000-0900-000001000000}" name="宠物" totalsRowLabel="小计" dataDxfId="29" totalsRowDxfId="28"/>
    <tableColumn id="2" xr3:uid="{00000000-0010-0000-0900-000002000000}" name="预计成本" dataDxfId="27" totalsRowDxfId="26"/>
    <tableColumn id="3" xr3:uid="{00000000-0010-0000-0900-000003000000}" name="实际成本" dataDxfId="25" totalsRowDxfId="24"/>
    <tableColumn id="4" xr3:uid="{00000000-0010-0000-0900-000004000000}" name="差额" totalsRowFunction="sum" dataDxfId="23" totalsRowDxfId="22">
      <calculatedColumnFormula>宠物[[#This Row],[预计成本]]-宠物[[#This Row],[实际成本]]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宠物支出。差额将自动进行计算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法务" displayName="法务" ref="G54:J59" totalsRowCount="1" headerRowDxfId="21" dataDxfId="20" totalsRowDxfId="19">
  <tableColumns count="4">
    <tableColumn id="1" xr3:uid="{00000000-0010-0000-0A00-000001000000}" name="法务" totalsRowLabel="小计" dataDxfId="18" totalsRowDxfId="17"/>
    <tableColumn id="2" xr3:uid="{00000000-0010-0000-0A00-000002000000}" name="预计成本" dataDxfId="16" totalsRowDxfId="15"/>
    <tableColumn id="3" xr3:uid="{00000000-0010-0000-0A00-000003000000}" name="实际成本" dataDxfId="14" totalsRowDxfId="13"/>
    <tableColumn id="4" xr3:uid="{00000000-0010-0000-0A00-000004000000}" name="差额" totalsRowFunction="sum" dataDxfId="12" totalsRowDxfId="11">
      <calculatedColumnFormula>法务[[#This Row],[预计成本]]-法务[[#This Row],[实际成本]]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法务支出。差额将自动进行计算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个人护理" displayName="个人护理" ref="B58:E66" totalsRowCount="1" headerRowDxfId="10" dataDxfId="9" totalsRowDxfId="8">
  <tableColumns count="4">
    <tableColumn id="1" xr3:uid="{00000000-0010-0000-0B00-000001000000}" name="个人护理" totalsRowLabel="小计" dataDxfId="7" totalsRowDxfId="6"/>
    <tableColumn id="2" xr3:uid="{00000000-0010-0000-0B00-000002000000}" name="预计成本" dataDxfId="5" totalsRowDxfId="4"/>
    <tableColumn id="3" xr3:uid="{00000000-0010-0000-0B00-000003000000}" name="实际成本" dataDxfId="3" totalsRowDxfId="2"/>
    <tableColumn id="4" xr3:uid="{00000000-0010-0000-0B00-000004000000}" name="差额" totalsRowFunction="sum" dataDxfId="1" totalsRowDxfId="0">
      <calculatedColumnFormula>个人护理[[#This Row],[预计成本]]-个人护理[[#This Row],[实际成本]]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个人护理支出。差额将自动进行计算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娱乐" displayName="娱乐" ref="G14:J24" totalsRowCount="1" headerRowDxfId="120" dataDxfId="119" totalsRowDxfId="118">
  <tableColumns count="4">
    <tableColumn id="1" xr3:uid="{00000000-0010-0000-0100-000001000000}" name="娱乐" totalsRowLabel="小计" dataDxfId="117" totalsRowDxfId="116"/>
    <tableColumn id="2" xr3:uid="{00000000-0010-0000-0100-000002000000}" name="预计成本" dataDxfId="115" totalsRowDxfId="114"/>
    <tableColumn id="3" xr3:uid="{00000000-0010-0000-0100-000003000000}" name="实际成本" dataDxfId="113" totalsRowDxfId="112"/>
    <tableColumn id="4" xr3:uid="{00000000-0010-0000-0100-000004000000}" name="差额" totalsRowFunction="sum" dataDxfId="111" totalsRowDxfId="110">
      <calculatedColumnFormula>娱乐[[#This Row],[预计成本]]-娱乐[[#This Row],[实际成本]]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娱乐支出。差额将自动进行计算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贷款" displayName="贷款" ref="G26:J33" totalsRowCount="1" headerRowDxfId="109" dataDxfId="108" totalsRowDxfId="107">
  <tableColumns count="4">
    <tableColumn id="1" xr3:uid="{00000000-0010-0000-0200-000001000000}" name="贷款" totalsRowLabel="小计" dataDxfId="106" totalsRowDxfId="105"/>
    <tableColumn id="2" xr3:uid="{00000000-0010-0000-0200-000002000000}" name="预计成本" dataDxfId="104" totalsRowDxfId="103"/>
    <tableColumn id="3" xr3:uid="{00000000-0010-0000-0200-000003000000}" name="实际成本" dataDxfId="102" totalsRowDxfId="101"/>
    <tableColumn id="4" xr3:uid="{00000000-0010-0000-0200-000004000000}" name="差额" totalsRowFunction="sum" dataDxfId="100" totalsRowDxfId="99">
      <calculatedColumnFormula>贷款[[#This Row],[预计成本]]-贷款[[#This Row],[实际成本]]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贷款支出。差额将自动进行计算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交通" displayName="交通" ref="B27:E35" totalsRowCount="1" headerRowDxfId="98" dataDxfId="97" totalsRowDxfId="96">
  <tableColumns count="4">
    <tableColumn id="1" xr3:uid="{00000000-0010-0000-0300-000001000000}" name="交通" totalsRowLabel="小计" dataDxfId="95" totalsRowDxfId="94"/>
    <tableColumn id="2" xr3:uid="{00000000-0010-0000-0300-000002000000}" name="预计成本" dataDxfId="93" totalsRowDxfId="92"/>
    <tableColumn id="3" xr3:uid="{00000000-0010-0000-0300-000003000000}" name="实际成本" dataDxfId="91" totalsRowDxfId="90"/>
    <tableColumn id="4" xr3:uid="{00000000-0010-0000-0300-000004000000}" name="差额" totalsRowFunction="sum" dataDxfId="89" totalsRowDxfId="88">
      <calculatedColumnFormula>交通[[#This Row],[预计成本]]-交通[[#This Row],[实际成本]]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交通支出。差额将自动进行计算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保险" displayName="保险" ref="B37:E42" totalsRowCount="1" headerRowDxfId="87" dataDxfId="86" totalsRowDxfId="85">
  <tableColumns count="4">
    <tableColumn id="1" xr3:uid="{00000000-0010-0000-0400-000001000000}" name="保险" totalsRowLabel="小计" dataDxfId="84" totalsRowDxfId="83"/>
    <tableColumn id="2" xr3:uid="{00000000-0010-0000-0400-000002000000}" name="预计成本" dataDxfId="82" totalsRowDxfId="81"/>
    <tableColumn id="3" xr3:uid="{00000000-0010-0000-0400-000003000000}" name="实际成本" dataDxfId="80" totalsRowDxfId="79"/>
    <tableColumn id="4" xr3:uid="{00000000-0010-0000-0400-000004000000}" name="差额" totalsRowFunction="sum" dataDxfId="78" totalsRowDxfId="77">
      <calculatedColumnFormula>保险[[#This Row],[预计成本]]-保险[[#This Row],[实际成本]]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保险支出。差额将自动进行计算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税款" displayName="税款" ref="G35:J40" totalsRowCount="1" headerRowDxfId="76" dataDxfId="75" totalsRowDxfId="74">
  <tableColumns count="4">
    <tableColumn id="1" xr3:uid="{00000000-0010-0000-0500-000001000000}" name="税款" totalsRowLabel="小计" dataDxfId="73" totalsRowDxfId="72"/>
    <tableColumn id="2" xr3:uid="{00000000-0010-0000-0500-000002000000}" name="预计成本" dataDxfId="71" totalsRowDxfId="70"/>
    <tableColumn id="3" xr3:uid="{00000000-0010-0000-0500-000003000000}" name="实际成本" dataDxfId="69" totalsRowDxfId="68"/>
    <tableColumn id="4" xr3:uid="{00000000-0010-0000-0500-000004000000}" name="差额" totalsRowFunction="sum" dataDxfId="67" totalsRowDxfId="66">
      <calculatedColumnFormula>税款[[#This Row],[预计成本]]-税款[[#This Row],[实际成本]]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税款支出。差额将自动进行计算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存款" displayName="存款" ref="G42:J46" totalsRowCount="1" headerRowDxfId="65" dataDxfId="64" totalsRowDxfId="63">
  <tableColumns count="4">
    <tableColumn id="1" xr3:uid="{00000000-0010-0000-0600-000001000000}" name="存款或投资" totalsRowLabel="小计" dataDxfId="62" totalsRowDxfId="61"/>
    <tableColumn id="2" xr3:uid="{00000000-0010-0000-0600-000002000000}" name="预计成本" dataDxfId="60" totalsRowDxfId="59"/>
    <tableColumn id="3" xr3:uid="{00000000-0010-0000-0600-000003000000}" name="实际成本" dataDxfId="58" totalsRowDxfId="57"/>
    <tableColumn id="4" xr3:uid="{00000000-0010-0000-0600-000004000000}" name="差额" totalsRowFunction="sum" dataDxfId="56" totalsRowDxfId="55">
      <calculatedColumnFormula>存款[[#This Row],[预计成本]]-存款[[#This Row],[实际成本]]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中输入储蓄或投资的预计和实际支出。差额将自动进行计算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食品" displayName="食品" ref="B44:E48" totalsRowCount="1" headerRowDxfId="54" dataDxfId="53" totalsRowDxfId="52">
  <tableColumns count="4">
    <tableColumn id="1" xr3:uid="{00000000-0010-0000-0700-000001000000}" name="食品" totalsRowLabel="小计" dataDxfId="51" totalsRowDxfId="50"/>
    <tableColumn id="2" xr3:uid="{00000000-0010-0000-0700-000002000000}" name="预计成本" dataDxfId="49" totalsRowDxfId="48"/>
    <tableColumn id="3" xr3:uid="{00000000-0010-0000-0700-000003000000}" name="实际成本" dataDxfId="47" totalsRowDxfId="46"/>
    <tableColumn id="4" xr3:uid="{00000000-0010-0000-0700-000004000000}" name="差额" totalsRowFunction="sum" dataDxfId="45" totalsRowDxfId="44">
      <calculatedColumnFormula>食品[[#This Row],[预计成本]]-食品[[#This Row],[实际成本]]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食品开销。差额将自动进行计算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礼品" displayName="礼品" ref="G48:J52" totalsRowCount="1" headerRowDxfId="43" dataDxfId="42" totalsRowDxfId="41">
  <tableColumns count="4">
    <tableColumn id="1" xr3:uid="{00000000-0010-0000-0800-000001000000}" name="礼品和捐赠" totalsRowLabel="小计" dataDxfId="40" totalsRowDxfId="39"/>
    <tableColumn id="2" xr3:uid="{00000000-0010-0000-0800-000002000000}" name="预计成本" dataDxfId="38" totalsRowDxfId="37"/>
    <tableColumn id="3" xr3:uid="{00000000-0010-0000-0800-000003000000}" name="实际成本" dataDxfId="36" totalsRowDxfId="35"/>
    <tableColumn id="4" xr3:uid="{00000000-0010-0000-0800-000004000000}" name="差额" totalsRowFunction="sum" dataDxfId="34" totalsRowDxfId="33">
      <calculatedColumnFormula>礼品[[#This Row],[预计成本]]-礼品[[#This Row],[实际成本]]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中输入礼品和捐赠的预计和实际支出。差额将自动进行计算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BAE4E7D-EF15-4C7E-997B-0A476E536E7A}">
  <we:reference id="wa104381078" version="1.0.0.1" store="zh-CN" storeType="OMEX"/>
  <we:alternateReferences>
    <we:reference id="wa104381078" version="1.0.0.1" store="WA10438107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7"/>
  <sheetViews>
    <sheetView showGridLines="0" tabSelected="1" workbookViewId="0"/>
  </sheetViews>
  <sheetFormatPr defaultRowHeight="16.5" x14ac:dyDescent="0.35"/>
  <cols>
    <col min="1" max="1" width="2.375" style="4" customWidth="1"/>
    <col min="2" max="2" width="80.625" style="4" customWidth="1"/>
    <col min="3" max="3" width="2.625" style="4" customWidth="1"/>
    <col min="4" max="16384" width="9" style="4"/>
  </cols>
  <sheetData>
    <row r="1" spans="2:2" s="2" customFormat="1" ht="30" customHeight="1" x14ac:dyDescent="0.35">
      <c r="B1" s="1" t="s">
        <v>0</v>
      </c>
    </row>
    <row r="2" spans="2:2" ht="41.25" customHeight="1" x14ac:dyDescent="0.35">
      <c r="B2" s="3" t="s">
        <v>1</v>
      </c>
    </row>
    <row r="3" spans="2:2" ht="26.25" customHeight="1" x14ac:dyDescent="0.35">
      <c r="B3" s="3" t="s">
        <v>2</v>
      </c>
    </row>
    <row r="4" spans="2:2" ht="33.75" customHeight="1" x14ac:dyDescent="0.35">
      <c r="B4" s="3" t="s">
        <v>3</v>
      </c>
    </row>
    <row r="5" spans="2:2" ht="34.35" customHeight="1" x14ac:dyDescent="0.35">
      <c r="B5" s="5" t="s">
        <v>4</v>
      </c>
    </row>
    <row r="6" spans="2:2" ht="33" x14ac:dyDescent="0.35">
      <c r="B6" s="3" t="s">
        <v>5</v>
      </c>
    </row>
    <row r="7" spans="2:2" ht="33" x14ac:dyDescent="0.35">
      <c r="B7" s="3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67"/>
  <sheetViews>
    <sheetView showGridLines="0" zoomScaleNormal="100" workbookViewId="0"/>
  </sheetViews>
  <sheetFormatPr defaultRowHeight="16.5" x14ac:dyDescent="0.35"/>
  <cols>
    <col min="1" max="1" width="2.625" style="12" customWidth="1"/>
    <col min="2" max="2" width="30.625" style="4" customWidth="1"/>
    <col min="3" max="3" width="15.875" style="4" customWidth="1"/>
    <col min="4" max="4" width="12.875" style="4" customWidth="1"/>
    <col min="5" max="5" width="12.5" style="4" customWidth="1"/>
    <col min="6" max="6" width="2.625" style="4" customWidth="1"/>
    <col min="7" max="7" width="30.625" style="4" customWidth="1"/>
    <col min="8" max="8" width="15.875" style="4" customWidth="1"/>
    <col min="9" max="9" width="12.875" style="4" customWidth="1"/>
    <col min="10" max="10" width="17.625" style="4" customWidth="1"/>
    <col min="11" max="11" width="2.625" style="4" customWidth="1"/>
    <col min="12" max="16384" width="9" style="4"/>
  </cols>
  <sheetData>
    <row r="1" spans="1:10" s="7" customFormat="1" x14ac:dyDescent="0.3">
      <c r="A1" s="6" t="s">
        <v>7</v>
      </c>
    </row>
    <row r="2" spans="1:10" s="7" customFormat="1" ht="71.25" customHeight="1" x14ac:dyDescent="0.5">
      <c r="A2" s="8" t="s">
        <v>8</v>
      </c>
      <c r="B2" s="9"/>
      <c r="C2" s="10" t="s">
        <v>58</v>
      </c>
      <c r="D2" s="11"/>
      <c r="E2" s="11"/>
      <c r="F2" s="11"/>
      <c r="G2" s="11"/>
      <c r="H2" s="11"/>
      <c r="I2" s="11"/>
      <c r="J2" s="11"/>
    </row>
    <row r="4" spans="1:10" ht="24.95" customHeight="1" x14ac:dyDescent="0.35">
      <c r="A4" s="12" t="s">
        <v>9</v>
      </c>
      <c r="B4" s="30" t="s">
        <v>19</v>
      </c>
      <c r="C4" s="31"/>
      <c r="D4" s="13"/>
      <c r="E4" s="28" t="s">
        <v>61</v>
      </c>
      <c r="F4" s="28"/>
      <c r="G4" s="28"/>
      <c r="H4" s="29">
        <f>C7-J61</f>
        <v>3405</v>
      </c>
    </row>
    <row r="5" spans="1:10" ht="24.95" customHeight="1" x14ac:dyDescent="0.35">
      <c r="B5" s="14" t="s">
        <v>20</v>
      </c>
      <c r="C5" s="21">
        <v>4300</v>
      </c>
      <c r="E5" s="28"/>
      <c r="F5" s="28"/>
      <c r="G5" s="28"/>
      <c r="H5" s="29"/>
      <c r="I5" s="15"/>
    </row>
    <row r="6" spans="1:10" ht="24.95" customHeight="1" x14ac:dyDescent="0.35">
      <c r="B6" s="14" t="s">
        <v>21</v>
      </c>
      <c r="C6" s="21">
        <v>300</v>
      </c>
      <c r="E6" s="28" t="s">
        <v>62</v>
      </c>
      <c r="F6" s="28"/>
      <c r="G6" s="28"/>
      <c r="H6" s="29">
        <f>C12-J63</f>
        <v>3064</v>
      </c>
      <c r="I6" s="15"/>
    </row>
    <row r="7" spans="1:10" ht="24.95" customHeight="1" x14ac:dyDescent="0.35">
      <c r="A7" s="12" t="s">
        <v>10</v>
      </c>
      <c r="B7" s="14" t="s">
        <v>22</v>
      </c>
      <c r="C7" s="22">
        <f>SUM(C5:C6)</f>
        <v>4600</v>
      </c>
      <c r="E7" s="28"/>
      <c r="F7" s="28"/>
      <c r="G7" s="28"/>
      <c r="H7" s="29"/>
      <c r="I7" s="15"/>
    </row>
    <row r="8" spans="1:10" ht="24.95" customHeight="1" x14ac:dyDescent="0.35">
      <c r="E8" s="28" t="s">
        <v>63</v>
      </c>
      <c r="F8" s="28"/>
      <c r="G8" s="28"/>
      <c r="H8" s="29">
        <f>H6-H4</f>
        <v>-341</v>
      </c>
      <c r="I8" s="15"/>
    </row>
    <row r="9" spans="1:10" ht="24.95" customHeight="1" x14ac:dyDescent="0.35">
      <c r="A9" s="12" t="s">
        <v>11</v>
      </c>
      <c r="B9" s="30" t="s">
        <v>23</v>
      </c>
      <c r="C9" s="32"/>
      <c r="D9" s="13"/>
      <c r="E9" s="28"/>
      <c r="F9" s="28"/>
      <c r="G9" s="28"/>
      <c r="H9" s="29"/>
      <c r="I9" s="16"/>
    </row>
    <row r="10" spans="1:10" ht="24.95" customHeight="1" x14ac:dyDescent="0.35">
      <c r="B10" s="14" t="s">
        <v>20</v>
      </c>
      <c r="C10" s="21">
        <v>4000</v>
      </c>
      <c r="I10" s="15"/>
    </row>
    <row r="11" spans="1:10" ht="24.95" customHeight="1" x14ac:dyDescent="0.35">
      <c r="B11" s="14" t="s">
        <v>21</v>
      </c>
      <c r="C11" s="21">
        <v>300</v>
      </c>
      <c r="E11" s="15"/>
      <c r="H11" s="17"/>
      <c r="I11" s="15"/>
    </row>
    <row r="12" spans="1:10" ht="24.95" customHeight="1" x14ac:dyDescent="0.35">
      <c r="B12" s="14" t="s">
        <v>22</v>
      </c>
      <c r="C12" s="22">
        <f>SUM(C10:C11)</f>
        <v>4300</v>
      </c>
    </row>
    <row r="14" spans="1:10" ht="24.95" customHeight="1" x14ac:dyDescent="0.35">
      <c r="A14" s="12" t="s">
        <v>12</v>
      </c>
      <c r="B14" s="18" t="s">
        <v>24</v>
      </c>
      <c r="C14" s="18" t="s">
        <v>59</v>
      </c>
      <c r="D14" s="18" t="s">
        <v>60</v>
      </c>
      <c r="E14" s="18" t="s">
        <v>64</v>
      </c>
      <c r="F14" s="19"/>
      <c r="G14" s="18" t="s">
        <v>65</v>
      </c>
      <c r="H14" s="18" t="s">
        <v>59</v>
      </c>
      <c r="I14" s="18" t="s">
        <v>60</v>
      </c>
      <c r="J14" s="18" t="s">
        <v>64</v>
      </c>
    </row>
    <row r="15" spans="1:10" ht="24.95" customHeight="1" x14ac:dyDescent="0.35">
      <c r="B15" s="18" t="s">
        <v>25</v>
      </c>
      <c r="C15" s="23">
        <v>1000</v>
      </c>
      <c r="D15" s="23">
        <v>1000</v>
      </c>
      <c r="E15" s="23">
        <f>住房[[#This Row],[预计成本]]-住房[[#This Row],[实际成本]]</f>
        <v>0</v>
      </c>
      <c r="F15" s="19"/>
      <c r="G15" s="18" t="s">
        <v>66</v>
      </c>
      <c r="H15" s="23"/>
      <c r="I15" s="23"/>
      <c r="J15" s="23">
        <f>娱乐[[#This Row],[预计成本]]-娱乐[[#This Row],[实际成本]]</f>
        <v>0</v>
      </c>
    </row>
    <row r="16" spans="1:10" ht="24.95" customHeight="1" x14ac:dyDescent="0.35">
      <c r="B16" s="18" t="s">
        <v>26</v>
      </c>
      <c r="C16" s="23">
        <v>54</v>
      </c>
      <c r="D16" s="23">
        <v>100</v>
      </c>
      <c r="E16" s="23">
        <f>住房[[#This Row],[预计成本]]-住房[[#This Row],[实际成本]]</f>
        <v>-46</v>
      </c>
      <c r="F16" s="19"/>
      <c r="G16" s="18" t="s">
        <v>67</v>
      </c>
      <c r="H16" s="23"/>
      <c r="I16" s="23"/>
      <c r="J16" s="23">
        <f>娱乐[[#This Row],[预计成本]]-娱乐[[#This Row],[实际成本]]</f>
        <v>0</v>
      </c>
    </row>
    <row r="17" spans="1:10" ht="24.95" customHeight="1" x14ac:dyDescent="0.35">
      <c r="B17" s="18" t="s">
        <v>27</v>
      </c>
      <c r="C17" s="23">
        <v>44</v>
      </c>
      <c r="D17" s="23">
        <v>56</v>
      </c>
      <c r="E17" s="23">
        <f>住房[[#This Row],[预计成本]]-住房[[#This Row],[实际成本]]</f>
        <v>-12</v>
      </c>
      <c r="F17" s="19"/>
      <c r="G17" s="18" t="s">
        <v>68</v>
      </c>
      <c r="H17" s="23"/>
      <c r="I17" s="23"/>
      <c r="J17" s="23">
        <f>娱乐[[#This Row],[预计成本]]-娱乐[[#This Row],[实际成本]]</f>
        <v>0</v>
      </c>
    </row>
    <row r="18" spans="1:10" ht="24.95" customHeight="1" x14ac:dyDescent="0.35">
      <c r="B18" s="18" t="s">
        <v>28</v>
      </c>
      <c r="C18" s="23">
        <v>22</v>
      </c>
      <c r="D18" s="23">
        <v>28</v>
      </c>
      <c r="E18" s="23">
        <f>住房[[#This Row],[预计成本]]-住房[[#This Row],[实际成本]]</f>
        <v>-6</v>
      </c>
      <c r="F18" s="19"/>
      <c r="G18" s="18" t="s">
        <v>69</v>
      </c>
      <c r="H18" s="23"/>
      <c r="I18" s="23"/>
      <c r="J18" s="23">
        <f>娱乐[[#This Row],[预计成本]]-娱乐[[#This Row],[实际成本]]</f>
        <v>0</v>
      </c>
    </row>
    <row r="19" spans="1:10" ht="24.95" customHeight="1" x14ac:dyDescent="0.35">
      <c r="B19" s="18" t="s">
        <v>29</v>
      </c>
      <c r="C19" s="23">
        <v>8</v>
      </c>
      <c r="D19" s="23">
        <v>8</v>
      </c>
      <c r="E19" s="23">
        <f>住房[[#This Row],[预计成本]]-住房[[#This Row],[实际成本]]</f>
        <v>0</v>
      </c>
      <c r="F19" s="19"/>
      <c r="G19" s="18" t="s">
        <v>70</v>
      </c>
      <c r="H19" s="23"/>
      <c r="I19" s="23"/>
      <c r="J19" s="23">
        <f>娱乐[[#This Row],[预计成本]]-娱乐[[#This Row],[实际成本]]</f>
        <v>0</v>
      </c>
    </row>
    <row r="20" spans="1:10" ht="24.95" customHeight="1" x14ac:dyDescent="0.35">
      <c r="B20" s="18" t="s">
        <v>30</v>
      </c>
      <c r="C20" s="23">
        <v>34</v>
      </c>
      <c r="D20" s="23">
        <v>34</v>
      </c>
      <c r="E20" s="23">
        <f>住房[[#This Row],[预计成本]]-住房[[#This Row],[实际成本]]</f>
        <v>0</v>
      </c>
      <c r="F20" s="19"/>
      <c r="G20" s="18" t="s">
        <v>71</v>
      </c>
      <c r="H20" s="23"/>
      <c r="I20" s="23"/>
      <c r="J20" s="23">
        <f>娱乐[[#This Row],[预计成本]]-娱乐[[#This Row],[实际成本]]</f>
        <v>0</v>
      </c>
    </row>
    <row r="21" spans="1:10" ht="24.95" customHeight="1" x14ac:dyDescent="0.35">
      <c r="B21" s="18" t="s">
        <v>31</v>
      </c>
      <c r="C21" s="23">
        <v>10</v>
      </c>
      <c r="D21" s="23">
        <v>10</v>
      </c>
      <c r="E21" s="23">
        <f>住房[[#This Row],[预计成本]]-住房[[#This Row],[实际成本]]</f>
        <v>0</v>
      </c>
      <c r="F21" s="19"/>
      <c r="G21" s="18" t="s">
        <v>34</v>
      </c>
      <c r="H21" s="23"/>
      <c r="I21" s="23"/>
      <c r="J21" s="23">
        <f>娱乐[[#This Row],[预计成本]]-娱乐[[#This Row],[实际成本]]</f>
        <v>0</v>
      </c>
    </row>
    <row r="22" spans="1:10" ht="24.95" customHeight="1" x14ac:dyDescent="0.35">
      <c r="B22" s="18" t="s">
        <v>32</v>
      </c>
      <c r="C22" s="23">
        <v>23</v>
      </c>
      <c r="D22" s="23">
        <v>0</v>
      </c>
      <c r="E22" s="23">
        <f>住房[[#This Row],[预计成本]]-住房[[#This Row],[实际成本]]</f>
        <v>23</v>
      </c>
      <c r="F22" s="19"/>
      <c r="G22" s="18" t="s">
        <v>34</v>
      </c>
      <c r="H22" s="23"/>
      <c r="I22" s="23"/>
      <c r="J22" s="23">
        <f>娱乐[[#This Row],[预计成本]]-娱乐[[#This Row],[实际成本]]</f>
        <v>0</v>
      </c>
    </row>
    <row r="23" spans="1:10" ht="24.95" customHeight="1" x14ac:dyDescent="0.35">
      <c r="B23" s="18" t="s">
        <v>33</v>
      </c>
      <c r="C23" s="23">
        <v>0</v>
      </c>
      <c r="D23" s="23">
        <v>0</v>
      </c>
      <c r="E23" s="23">
        <f>住房[[#This Row],[预计成本]]-住房[[#This Row],[实际成本]]</f>
        <v>0</v>
      </c>
      <c r="F23" s="19"/>
      <c r="G23" s="18" t="s">
        <v>34</v>
      </c>
      <c r="H23" s="23"/>
      <c r="I23" s="23"/>
      <c r="J23" s="23">
        <f>娱乐[[#This Row],[预计成本]]-娱乐[[#This Row],[实际成本]]</f>
        <v>0</v>
      </c>
    </row>
    <row r="24" spans="1:10" ht="24.95" customHeight="1" x14ac:dyDescent="0.35">
      <c r="B24" s="18" t="s">
        <v>34</v>
      </c>
      <c r="C24" s="23">
        <v>0</v>
      </c>
      <c r="D24" s="23">
        <v>0</v>
      </c>
      <c r="E24" s="23">
        <f>住房[[#This Row],[预计成本]]-住房[[#This Row],[实际成本]]</f>
        <v>0</v>
      </c>
      <c r="F24" s="19"/>
      <c r="G24" s="20" t="s">
        <v>35</v>
      </c>
      <c r="H24" s="23"/>
      <c r="I24" s="23"/>
      <c r="J24" s="23">
        <f>SUBTOTAL(109,娱乐[差额])</f>
        <v>0</v>
      </c>
    </row>
    <row r="25" spans="1:10" ht="24.95" customHeight="1" x14ac:dyDescent="0.35">
      <c r="B25" s="24" t="s">
        <v>35</v>
      </c>
      <c r="C25" s="25"/>
      <c r="D25" s="25"/>
      <c r="E25" s="25">
        <f>SUBTOTAL(109,住房[差额])</f>
        <v>-41</v>
      </c>
      <c r="F25" s="19"/>
      <c r="G25" s="27"/>
      <c r="H25" s="27"/>
      <c r="I25" s="27"/>
      <c r="J25" s="27"/>
    </row>
    <row r="26" spans="1:10" ht="24.95" customHeight="1" x14ac:dyDescent="0.35">
      <c r="B26" s="27"/>
      <c r="C26" s="27"/>
      <c r="D26" s="27"/>
      <c r="E26" s="27"/>
      <c r="F26" s="19"/>
      <c r="G26" s="18" t="s">
        <v>72</v>
      </c>
      <c r="H26" s="18" t="s">
        <v>59</v>
      </c>
      <c r="I26" s="18" t="s">
        <v>60</v>
      </c>
      <c r="J26" s="18" t="s">
        <v>64</v>
      </c>
    </row>
    <row r="27" spans="1:10" ht="24.95" customHeight="1" x14ac:dyDescent="0.35">
      <c r="A27" s="12" t="s">
        <v>13</v>
      </c>
      <c r="B27" s="18" t="s">
        <v>36</v>
      </c>
      <c r="C27" s="18" t="s">
        <v>59</v>
      </c>
      <c r="D27" s="18" t="s">
        <v>60</v>
      </c>
      <c r="E27" s="18" t="s">
        <v>64</v>
      </c>
      <c r="F27" s="19"/>
      <c r="G27" s="18" t="s">
        <v>73</v>
      </c>
      <c r="H27" s="23"/>
      <c r="I27" s="23"/>
      <c r="J27" s="23">
        <f>贷款[[#This Row],[预计成本]]-贷款[[#This Row],[实际成本]]</f>
        <v>0</v>
      </c>
    </row>
    <row r="28" spans="1:10" ht="24.95" customHeight="1" x14ac:dyDescent="0.35">
      <c r="B28" s="18" t="s">
        <v>37</v>
      </c>
      <c r="C28" s="23"/>
      <c r="D28" s="23"/>
      <c r="E28" s="23">
        <f>交通[[#This Row],[预计成本]]-交通[[#This Row],[实际成本]]</f>
        <v>0</v>
      </c>
      <c r="F28" s="19"/>
      <c r="G28" s="18" t="s">
        <v>74</v>
      </c>
      <c r="H28" s="23"/>
      <c r="I28" s="23"/>
      <c r="J28" s="23">
        <f>贷款[[#This Row],[预计成本]]-贷款[[#This Row],[实际成本]]</f>
        <v>0</v>
      </c>
    </row>
    <row r="29" spans="1:10" ht="24.95" customHeight="1" x14ac:dyDescent="0.35">
      <c r="B29" s="18" t="s">
        <v>38</v>
      </c>
      <c r="C29" s="23"/>
      <c r="D29" s="23"/>
      <c r="E29" s="23">
        <f>交通[[#This Row],[预计成本]]-交通[[#This Row],[实际成本]]</f>
        <v>0</v>
      </c>
      <c r="F29" s="19"/>
      <c r="G29" s="18" t="s">
        <v>75</v>
      </c>
      <c r="H29" s="23"/>
      <c r="I29" s="23"/>
      <c r="J29" s="23">
        <f>贷款[[#This Row],[预计成本]]-贷款[[#This Row],[实际成本]]</f>
        <v>0</v>
      </c>
    </row>
    <row r="30" spans="1:10" ht="24.95" customHeight="1" x14ac:dyDescent="0.35">
      <c r="B30" s="18" t="s">
        <v>39</v>
      </c>
      <c r="C30" s="23"/>
      <c r="D30" s="23"/>
      <c r="E30" s="23">
        <f>交通[[#This Row],[预计成本]]-交通[[#This Row],[实际成本]]</f>
        <v>0</v>
      </c>
      <c r="F30" s="19"/>
      <c r="G30" s="18" t="s">
        <v>75</v>
      </c>
      <c r="H30" s="23"/>
      <c r="I30" s="23"/>
      <c r="J30" s="23">
        <f>贷款[[#This Row],[预计成本]]-贷款[[#This Row],[实际成本]]</f>
        <v>0</v>
      </c>
    </row>
    <row r="31" spans="1:10" ht="24.95" customHeight="1" x14ac:dyDescent="0.35">
      <c r="B31" s="18" t="s">
        <v>40</v>
      </c>
      <c r="C31" s="23"/>
      <c r="D31" s="23"/>
      <c r="E31" s="23">
        <f>交通[[#This Row],[预计成本]]-交通[[#This Row],[实际成本]]</f>
        <v>0</v>
      </c>
      <c r="F31" s="19"/>
      <c r="G31" s="18" t="s">
        <v>75</v>
      </c>
      <c r="H31" s="23"/>
      <c r="I31" s="23"/>
      <c r="J31" s="23">
        <f>贷款[[#This Row],[预计成本]]-贷款[[#This Row],[实际成本]]</f>
        <v>0</v>
      </c>
    </row>
    <row r="32" spans="1:10" ht="24.95" customHeight="1" x14ac:dyDescent="0.35">
      <c r="B32" s="18" t="s">
        <v>41</v>
      </c>
      <c r="C32" s="23"/>
      <c r="D32" s="23"/>
      <c r="E32" s="23">
        <f>交通[[#This Row],[预计成本]]-交通[[#This Row],[实际成本]]</f>
        <v>0</v>
      </c>
      <c r="F32" s="19"/>
      <c r="G32" s="18" t="s">
        <v>34</v>
      </c>
      <c r="H32" s="23"/>
      <c r="I32" s="23"/>
      <c r="J32" s="23">
        <f>贷款[[#This Row],[预计成本]]-贷款[[#This Row],[实际成本]]</f>
        <v>0</v>
      </c>
    </row>
    <row r="33" spans="1:10" ht="24.95" customHeight="1" x14ac:dyDescent="0.35">
      <c r="B33" s="18" t="s">
        <v>42</v>
      </c>
      <c r="C33" s="23"/>
      <c r="D33" s="23"/>
      <c r="E33" s="23">
        <f>交通[[#This Row],[预计成本]]-交通[[#This Row],[实际成本]]</f>
        <v>0</v>
      </c>
      <c r="F33" s="19"/>
      <c r="G33" s="20" t="s">
        <v>35</v>
      </c>
      <c r="H33" s="23"/>
      <c r="I33" s="23"/>
      <c r="J33" s="23">
        <f>SUBTOTAL(109,贷款[差额])</f>
        <v>0</v>
      </c>
    </row>
    <row r="34" spans="1:10" ht="24.95" customHeight="1" x14ac:dyDescent="0.35">
      <c r="B34" s="18" t="s">
        <v>34</v>
      </c>
      <c r="C34" s="23"/>
      <c r="D34" s="23"/>
      <c r="E34" s="23">
        <f>交通[[#This Row],[预计成本]]-交通[[#This Row],[实际成本]]</f>
        <v>0</v>
      </c>
      <c r="F34" s="19"/>
      <c r="G34" s="27"/>
      <c r="H34" s="27"/>
      <c r="I34" s="27"/>
      <c r="J34" s="27"/>
    </row>
    <row r="35" spans="1:10" ht="24.95" customHeight="1" x14ac:dyDescent="0.35">
      <c r="B35" s="20" t="s">
        <v>35</v>
      </c>
      <c r="C35" s="23"/>
      <c r="D35" s="23"/>
      <c r="E35" s="23">
        <f>SUBTOTAL(109,交通[差额])</f>
        <v>0</v>
      </c>
      <c r="F35" s="19"/>
      <c r="G35" s="18" t="s">
        <v>76</v>
      </c>
      <c r="H35" s="18" t="s">
        <v>59</v>
      </c>
      <c r="I35" s="18" t="s">
        <v>60</v>
      </c>
      <c r="J35" s="18" t="s">
        <v>64</v>
      </c>
    </row>
    <row r="36" spans="1:10" ht="24.95" customHeight="1" x14ac:dyDescent="0.35">
      <c r="B36" s="27"/>
      <c r="C36" s="27"/>
      <c r="D36" s="27"/>
      <c r="E36" s="27"/>
      <c r="F36" s="19"/>
      <c r="G36" s="18" t="s">
        <v>77</v>
      </c>
      <c r="H36" s="23"/>
      <c r="I36" s="23"/>
      <c r="J36" s="23">
        <f>税款[[#This Row],[预计成本]]-税款[[#This Row],[实际成本]]</f>
        <v>0</v>
      </c>
    </row>
    <row r="37" spans="1:10" ht="24.95" customHeight="1" x14ac:dyDescent="0.35">
      <c r="A37" s="12" t="s">
        <v>14</v>
      </c>
      <c r="B37" s="18" t="s">
        <v>39</v>
      </c>
      <c r="C37" s="18" t="s">
        <v>59</v>
      </c>
      <c r="D37" s="18" t="s">
        <v>60</v>
      </c>
      <c r="E37" s="18" t="s">
        <v>64</v>
      </c>
      <c r="F37" s="19"/>
      <c r="G37" s="18" t="s">
        <v>78</v>
      </c>
      <c r="H37" s="23"/>
      <c r="I37" s="23"/>
      <c r="J37" s="23">
        <f>税款[[#This Row],[预计成本]]-税款[[#This Row],[实际成本]]</f>
        <v>0</v>
      </c>
    </row>
    <row r="38" spans="1:10" ht="24.95" customHeight="1" x14ac:dyDescent="0.35">
      <c r="B38" s="18" t="s">
        <v>24</v>
      </c>
      <c r="C38" s="23"/>
      <c r="D38" s="23"/>
      <c r="E38" s="23">
        <f>保险[[#This Row],[预计成本]]-保险[[#This Row],[实际成本]]</f>
        <v>0</v>
      </c>
      <c r="F38" s="19"/>
      <c r="G38" s="18" t="s">
        <v>79</v>
      </c>
      <c r="H38" s="23"/>
      <c r="I38" s="23"/>
      <c r="J38" s="23">
        <f>税款[[#This Row],[预计成本]]-税款[[#This Row],[实际成本]]</f>
        <v>0</v>
      </c>
    </row>
    <row r="39" spans="1:10" ht="24.95" customHeight="1" x14ac:dyDescent="0.35">
      <c r="B39" s="18" t="s">
        <v>43</v>
      </c>
      <c r="C39" s="23"/>
      <c r="D39" s="23"/>
      <c r="E39" s="23">
        <f>保险[[#This Row],[预计成本]]-保险[[#This Row],[实际成本]]</f>
        <v>0</v>
      </c>
      <c r="F39" s="19"/>
      <c r="G39" s="18" t="s">
        <v>34</v>
      </c>
      <c r="H39" s="23"/>
      <c r="I39" s="23"/>
      <c r="J39" s="23">
        <f>税款[[#This Row],[预计成本]]-税款[[#This Row],[实际成本]]</f>
        <v>0</v>
      </c>
    </row>
    <row r="40" spans="1:10" ht="24.95" customHeight="1" x14ac:dyDescent="0.35">
      <c r="B40" s="18" t="s">
        <v>44</v>
      </c>
      <c r="C40" s="23"/>
      <c r="D40" s="23"/>
      <c r="E40" s="23">
        <f>保险[[#This Row],[预计成本]]-保险[[#This Row],[实际成本]]</f>
        <v>0</v>
      </c>
      <c r="F40" s="19"/>
      <c r="G40" s="20" t="s">
        <v>35</v>
      </c>
      <c r="H40" s="23"/>
      <c r="I40" s="23"/>
      <c r="J40" s="23">
        <f>SUBTOTAL(109,税款[差额])</f>
        <v>0</v>
      </c>
    </row>
    <row r="41" spans="1:10" ht="24.95" customHeight="1" x14ac:dyDescent="0.35">
      <c r="B41" s="18" t="s">
        <v>34</v>
      </c>
      <c r="C41" s="23"/>
      <c r="D41" s="23"/>
      <c r="E41" s="23">
        <f>保险[[#This Row],[预计成本]]-保险[[#This Row],[实际成本]]</f>
        <v>0</v>
      </c>
      <c r="F41" s="19"/>
      <c r="G41" s="27"/>
      <c r="H41" s="27"/>
      <c r="I41" s="27"/>
      <c r="J41" s="27"/>
    </row>
    <row r="42" spans="1:10" ht="24.95" customHeight="1" x14ac:dyDescent="0.35">
      <c r="B42" s="20" t="s">
        <v>35</v>
      </c>
      <c r="C42" s="23"/>
      <c r="D42" s="23"/>
      <c r="E42" s="23">
        <f>SUBTOTAL(109,保险[差额])</f>
        <v>0</v>
      </c>
      <c r="F42" s="19"/>
      <c r="G42" s="18" t="s">
        <v>80</v>
      </c>
      <c r="H42" s="18" t="s">
        <v>59</v>
      </c>
      <c r="I42" s="18" t="s">
        <v>60</v>
      </c>
      <c r="J42" s="18" t="s">
        <v>64</v>
      </c>
    </row>
    <row r="43" spans="1:10" ht="24.95" customHeight="1" x14ac:dyDescent="0.35">
      <c r="B43" s="27"/>
      <c r="C43" s="27"/>
      <c r="D43" s="27"/>
      <c r="E43" s="27"/>
      <c r="F43" s="19"/>
      <c r="G43" s="18" t="s">
        <v>81</v>
      </c>
      <c r="H43" s="23"/>
      <c r="I43" s="23"/>
      <c r="J43" s="23">
        <f>存款[[#This Row],[预计成本]]-存款[[#This Row],[实际成本]]</f>
        <v>0</v>
      </c>
    </row>
    <row r="44" spans="1:10" ht="24.95" customHeight="1" x14ac:dyDescent="0.35">
      <c r="A44" s="12" t="s">
        <v>15</v>
      </c>
      <c r="B44" s="18" t="s">
        <v>45</v>
      </c>
      <c r="C44" s="18" t="s">
        <v>59</v>
      </c>
      <c r="D44" s="18" t="s">
        <v>60</v>
      </c>
      <c r="E44" s="18" t="s">
        <v>64</v>
      </c>
      <c r="F44" s="19"/>
      <c r="G44" s="18" t="s">
        <v>82</v>
      </c>
      <c r="H44" s="23"/>
      <c r="I44" s="23"/>
      <c r="J44" s="23">
        <f>存款[[#This Row],[预计成本]]-存款[[#This Row],[实际成本]]</f>
        <v>0</v>
      </c>
    </row>
    <row r="45" spans="1:10" ht="24.95" customHeight="1" x14ac:dyDescent="0.35">
      <c r="B45" s="18" t="s">
        <v>46</v>
      </c>
      <c r="C45" s="23"/>
      <c r="D45" s="23"/>
      <c r="E45" s="23">
        <f>食品[[#This Row],[预计成本]]-食品[[#This Row],[实际成本]]</f>
        <v>0</v>
      </c>
      <c r="F45" s="19"/>
      <c r="G45" s="18" t="s">
        <v>34</v>
      </c>
      <c r="H45" s="23"/>
      <c r="I45" s="23"/>
      <c r="J45" s="23">
        <f>存款[[#This Row],[预计成本]]-存款[[#This Row],[实际成本]]</f>
        <v>0</v>
      </c>
    </row>
    <row r="46" spans="1:10" ht="24.95" customHeight="1" x14ac:dyDescent="0.35">
      <c r="B46" s="18" t="s">
        <v>47</v>
      </c>
      <c r="C46" s="23"/>
      <c r="D46" s="23"/>
      <c r="E46" s="23">
        <f>食品[[#This Row],[预计成本]]-食品[[#This Row],[实际成本]]</f>
        <v>0</v>
      </c>
      <c r="F46" s="19"/>
      <c r="G46" s="20" t="s">
        <v>35</v>
      </c>
      <c r="H46" s="23"/>
      <c r="I46" s="23"/>
      <c r="J46" s="23">
        <f>SUBTOTAL(109,存款[差额])</f>
        <v>0</v>
      </c>
    </row>
    <row r="47" spans="1:10" ht="24.95" customHeight="1" x14ac:dyDescent="0.35">
      <c r="B47" s="18" t="s">
        <v>34</v>
      </c>
      <c r="C47" s="23"/>
      <c r="D47" s="23"/>
      <c r="E47" s="23">
        <f>食品[[#This Row],[预计成本]]-食品[[#This Row],[实际成本]]</f>
        <v>0</v>
      </c>
      <c r="F47" s="19"/>
      <c r="G47" s="27"/>
      <c r="H47" s="27"/>
      <c r="I47" s="27"/>
      <c r="J47" s="27"/>
    </row>
    <row r="48" spans="1:10" ht="24.95" customHeight="1" x14ac:dyDescent="0.35">
      <c r="B48" s="20" t="s">
        <v>35</v>
      </c>
      <c r="C48" s="23"/>
      <c r="D48" s="23"/>
      <c r="E48" s="23">
        <f>SUBTOTAL(109,食品[差额])</f>
        <v>0</v>
      </c>
      <c r="F48" s="19"/>
      <c r="G48" s="18" t="s">
        <v>83</v>
      </c>
      <c r="H48" s="18" t="s">
        <v>59</v>
      </c>
      <c r="I48" s="18" t="s">
        <v>60</v>
      </c>
      <c r="J48" s="18" t="s">
        <v>64</v>
      </c>
    </row>
    <row r="49" spans="1:10" ht="24.95" customHeight="1" x14ac:dyDescent="0.35">
      <c r="B49" s="27"/>
      <c r="C49" s="27"/>
      <c r="D49" s="27"/>
      <c r="E49" s="27"/>
      <c r="F49" s="19"/>
      <c r="G49" s="18" t="s">
        <v>84</v>
      </c>
      <c r="H49" s="23"/>
      <c r="I49" s="23"/>
      <c r="J49" s="23">
        <f>礼品[[#This Row],[预计成本]]-礼品[[#This Row],[实际成本]]</f>
        <v>0</v>
      </c>
    </row>
    <row r="50" spans="1:10" ht="24.95" customHeight="1" x14ac:dyDescent="0.35">
      <c r="A50" s="12" t="s">
        <v>16</v>
      </c>
      <c r="B50" s="18" t="s">
        <v>48</v>
      </c>
      <c r="C50" s="18" t="s">
        <v>59</v>
      </c>
      <c r="D50" s="18" t="s">
        <v>60</v>
      </c>
      <c r="E50" s="18" t="s">
        <v>64</v>
      </c>
      <c r="F50" s="19"/>
      <c r="G50" s="18" t="s">
        <v>85</v>
      </c>
      <c r="H50" s="23"/>
      <c r="I50" s="23"/>
      <c r="J50" s="23">
        <f>礼品[[#This Row],[预计成本]]-礼品[[#This Row],[实际成本]]</f>
        <v>0</v>
      </c>
    </row>
    <row r="51" spans="1:10" ht="24.95" customHeight="1" x14ac:dyDescent="0.35">
      <c r="B51" s="18" t="s">
        <v>45</v>
      </c>
      <c r="C51" s="23"/>
      <c r="D51" s="23"/>
      <c r="E51" s="23">
        <f>宠物[[#This Row],[预计成本]]-宠物[[#This Row],[实际成本]]</f>
        <v>0</v>
      </c>
      <c r="F51" s="19"/>
      <c r="G51" s="18" t="s">
        <v>86</v>
      </c>
      <c r="H51" s="23"/>
      <c r="I51" s="23"/>
      <c r="J51" s="23">
        <f>礼品[[#This Row],[预计成本]]-礼品[[#This Row],[实际成本]]</f>
        <v>0</v>
      </c>
    </row>
    <row r="52" spans="1:10" ht="24.95" customHeight="1" x14ac:dyDescent="0.35">
      <c r="B52" s="18" t="s">
        <v>49</v>
      </c>
      <c r="C52" s="23"/>
      <c r="D52" s="23"/>
      <c r="E52" s="23">
        <f>宠物[[#This Row],[预计成本]]-宠物[[#This Row],[实际成本]]</f>
        <v>0</v>
      </c>
      <c r="F52" s="19"/>
      <c r="G52" s="20" t="s">
        <v>35</v>
      </c>
      <c r="H52" s="23"/>
      <c r="I52" s="23"/>
      <c r="J52" s="23">
        <f>SUBTOTAL(109,礼品[差额])</f>
        <v>0</v>
      </c>
    </row>
    <row r="53" spans="1:10" ht="24.95" customHeight="1" x14ac:dyDescent="0.35">
      <c r="B53" s="18" t="s">
        <v>50</v>
      </c>
      <c r="C53" s="23"/>
      <c r="D53" s="23"/>
      <c r="E53" s="23">
        <f>宠物[[#This Row],[预计成本]]-宠物[[#This Row],[实际成本]]</f>
        <v>0</v>
      </c>
      <c r="F53" s="19"/>
      <c r="G53" s="27"/>
      <c r="H53" s="27"/>
      <c r="I53" s="27"/>
      <c r="J53" s="27"/>
    </row>
    <row r="54" spans="1:10" ht="24.95" customHeight="1" x14ac:dyDescent="0.35">
      <c r="B54" s="18" t="s">
        <v>51</v>
      </c>
      <c r="C54" s="23"/>
      <c r="D54" s="23"/>
      <c r="E54" s="23">
        <f>宠物[[#This Row],[预计成本]]-宠物[[#This Row],[实际成本]]</f>
        <v>0</v>
      </c>
      <c r="F54" s="19"/>
      <c r="G54" s="18" t="s">
        <v>87</v>
      </c>
      <c r="H54" s="18" t="s">
        <v>59</v>
      </c>
      <c r="I54" s="18" t="s">
        <v>60</v>
      </c>
      <c r="J54" s="18" t="s">
        <v>64</v>
      </c>
    </row>
    <row r="55" spans="1:10" ht="24.95" customHeight="1" x14ac:dyDescent="0.35">
      <c r="B55" s="18" t="s">
        <v>34</v>
      </c>
      <c r="C55" s="23"/>
      <c r="D55" s="23"/>
      <c r="E55" s="23">
        <f>宠物[[#This Row],[预计成本]]-宠物[[#This Row],[实际成本]]</f>
        <v>0</v>
      </c>
      <c r="F55" s="19"/>
      <c r="G55" s="18" t="s">
        <v>88</v>
      </c>
      <c r="H55" s="23"/>
      <c r="I55" s="23"/>
      <c r="J55" s="23">
        <f>法务[[#This Row],[预计成本]]-法务[[#This Row],[实际成本]]</f>
        <v>0</v>
      </c>
    </row>
    <row r="56" spans="1:10" ht="24.95" customHeight="1" x14ac:dyDescent="0.35">
      <c r="B56" s="20" t="s">
        <v>35</v>
      </c>
      <c r="C56" s="23"/>
      <c r="D56" s="23"/>
      <c r="E56" s="23">
        <f>SUBTOTAL(109,宠物[差额])</f>
        <v>0</v>
      </c>
      <c r="F56" s="19"/>
      <c r="G56" s="18" t="s">
        <v>89</v>
      </c>
      <c r="H56" s="23"/>
      <c r="I56" s="23"/>
      <c r="J56" s="23">
        <f>法务[[#This Row],[预计成本]]-法务[[#This Row],[实际成本]]</f>
        <v>0</v>
      </c>
    </row>
    <row r="57" spans="1:10" ht="24.95" customHeight="1" x14ac:dyDescent="0.35">
      <c r="B57" s="27"/>
      <c r="C57" s="27"/>
      <c r="D57" s="27"/>
      <c r="E57" s="27"/>
      <c r="F57" s="19"/>
      <c r="G57" s="18" t="s">
        <v>90</v>
      </c>
      <c r="H57" s="23"/>
      <c r="I57" s="23"/>
      <c r="J57" s="23">
        <f>法务[[#This Row],[预计成本]]-法务[[#This Row],[实际成本]]</f>
        <v>0</v>
      </c>
    </row>
    <row r="58" spans="1:10" ht="24.95" customHeight="1" x14ac:dyDescent="0.35">
      <c r="A58" s="12" t="s">
        <v>17</v>
      </c>
      <c r="B58" s="18" t="s">
        <v>52</v>
      </c>
      <c r="C58" s="18" t="s">
        <v>59</v>
      </c>
      <c r="D58" s="18" t="s">
        <v>60</v>
      </c>
      <c r="E58" s="18" t="s">
        <v>64</v>
      </c>
      <c r="F58" s="19"/>
      <c r="G58" s="18" t="s">
        <v>34</v>
      </c>
      <c r="H58" s="23"/>
      <c r="I58" s="23"/>
      <c r="J58" s="23">
        <f>法务[[#This Row],[预计成本]]-法务[[#This Row],[实际成本]]</f>
        <v>0</v>
      </c>
    </row>
    <row r="59" spans="1:10" ht="24.95" customHeight="1" x14ac:dyDescent="0.35">
      <c r="B59" s="18" t="s">
        <v>49</v>
      </c>
      <c r="C59" s="23"/>
      <c r="D59" s="23"/>
      <c r="E59" s="23">
        <f>个人护理[[#This Row],[预计成本]]-个人护理[[#This Row],[实际成本]]</f>
        <v>0</v>
      </c>
      <c r="F59" s="19"/>
      <c r="G59" s="20" t="s">
        <v>35</v>
      </c>
      <c r="H59" s="23"/>
      <c r="I59" s="23"/>
      <c r="J59" s="23">
        <f>SUBTOTAL(109,法务[差额])</f>
        <v>0</v>
      </c>
    </row>
    <row r="60" spans="1:10" ht="24.95" customHeight="1" x14ac:dyDescent="0.35">
      <c r="B60" s="18" t="s">
        <v>53</v>
      </c>
      <c r="C60" s="23"/>
      <c r="D60" s="23"/>
      <c r="E60" s="23">
        <f>个人护理[[#This Row],[预计成本]]-个人护理[[#This Row],[实际成本]]</f>
        <v>0</v>
      </c>
      <c r="F60" s="19"/>
      <c r="G60" s="27"/>
      <c r="H60" s="27"/>
      <c r="I60" s="27"/>
      <c r="J60" s="27"/>
    </row>
    <row r="61" spans="1:10" ht="24.95" customHeight="1" x14ac:dyDescent="0.35">
      <c r="A61" s="12" t="s">
        <v>18</v>
      </c>
      <c r="B61" s="18" t="s">
        <v>54</v>
      </c>
      <c r="C61" s="23"/>
      <c r="D61" s="23"/>
      <c r="E61" s="23">
        <f>个人护理[[#This Row],[预计成本]]-个人护理[[#This Row],[实际成本]]</f>
        <v>0</v>
      </c>
      <c r="F61" s="19"/>
      <c r="G61" s="28" t="s">
        <v>91</v>
      </c>
      <c r="H61" s="28"/>
      <c r="I61" s="28"/>
      <c r="J61" s="29">
        <f>SUBTOTAL(109,住房[预计成本],交通[预计成本],保险[预计成本],食品[预计成本],宠物[预计成本],个人护理[预计成本],娱乐[预计成本],贷款[预计成本],税款[预计成本],存款[预计成本],礼品[预计成本],法务[预计成本])</f>
        <v>1195</v>
      </c>
    </row>
    <row r="62" spans="1:10" ht="24.95" customHeight="1" x14ac:dyDescent="0.35">
      <c r="B62" s="18" t="s">
        <v>55</v>
      </c>
      <c r="C62" s="23"/>
      <c r="D62" s="23"/>
      <c r="E62" s="23">
        <f>个人护理[[#This Row],[预计成本]]-个人护理[[#This Row],[实际成本]]</f>
        <v>0</v>
      </c>
      <c r="F62" s="19"/>
      <c r="G62" s="28"/>
      <c r="H62" s="28"/>
      <c r="I62" s="28"/>
      <c r="J62" s="29"/>
    </row>
    <row r="63" spans="1:10" ht="24.95" customHeight="1" x14ac:dyDescent="0.35">
      <c r="B63" s="18" t="s">
        <v>56</v>
      </c>
      <c r="C63" s="23"/>
      <c r="D63" s="23"/>
      <c r="E63" s="23">
        <f>个人护理[[#This Row],[预计成本]]-个人护理[[#This Row],[实际成本]]</f>
        <v>0</v>
      </c>
      <c r="F63" s="19"/>
      <c r="G63" s="28" t="s">
        <v>92</v>
      </c>
      <c r="H63" s="28"/>
      <c r="I63" s="28"/>
      <c r="J63" s="29">
        <f>SUBTOTAL(109,住房[实际成本],交通[实际成本],保险[实际成本],食品[实际成本],宠物[实际成本],个人护理[实际成本],娱乐[实际成本],贷款[实际成本],税款[实际成本],存款[实际成本],礼品[实际成本],法务[实际成本])</f>
        <v>1236</v>
      </c>
    </row>
    <row r="64" spans="1:10" ht="24.95" customHeight="1" x14ac:dyDescent="0.35">
      <c r="B64" s="18" t="s">
        <v>57</v>
      </c>
      <c r="C64" s="23"/>
      <c r="D64" s="23"/>
      <c r="E64" s="23">
        <f>个人护理[[#This Row],[预计成本]]-个人护理[[#This Row],[实际成本]]</f>
        <v>0</v>
      </c>
      <c r="F64" s="19"/>
      <c r="G64" s="28"/>
      <c r="H64" s="28"/>
      <c r="I64" s="28"/>
      <c r="J64" s="29"/>
    </row>
    <row r="65" spans="2:10" ht="24.95" customHeight="1" x14ac:dyDescent="0.35">
      <c r="B65" s="18" t="s">
        <v>34</v>
      </c>
      <c r="C65" s="23"/>
      <c r="D65" s="23"/>
      <c r="E65" s="23">
        <f>个人护理[[#This Row],[预计成本]]-个人护理[[#This Row],[实际成本]]</f>
        <v>0</v>
      </c>
      <c r="F65" s="19"/>
      <c r="G65" s="28" t="s">
        <v>93</v>
      </c>
      <c r="H65" s="28"/>
      <c r="I65" s="28"/>
      <c r="J65" s="29">
        <f>J61-J63</f>
        <v>-41</v>
      </c>
    </row>
    <row r="66" spans="2:10" ht="24.95" customHeight="1" x14ac:dyDescent="0.35">
      <c r="B66" s="20" t="s">
        <v>35</v>
      </c>
      <c r="C66" s="23"/>
      <c r="D66" s="23"/>
      <c r="E66" s="23">
        <f>SUBTOTAL(109,个人护理[差额])</f>
        <v>0</v>
      </c>
      <c r="F66" s="19"/>
      <c r="G66" s="28"/>
      <c r="H66" s="28"/>
      <c r="I66" s="28"/>
      <c r="J66" s="29"/>
    </row>
    <row r="67" spans="2:10" x14ac:dyDescent="0.35">
      <c r="B67" s="26"/>
      <c r="C67" s="26"/>
      <c r="D67" s="26"/>
      <c r="E67" s="26"/>
    </row>
  </sheetData>
  <mergeCells count="26">
    <mergeCell ref="G34:J34"/>
    <mergeCell ref="G61:I62"/>
    <mergeCell ref="G25:J25"/>
    <mergeCell ref="E4:G5"/>
    <mergeCell ref="E6:G7"/>
    <mergeCell ref="E8:G9"/>
    <mergeCell ref="B26:E26"/>
    <mergeCell ref="B36:E36"/>
    <mergeCell ref="B43:E43"/>
    <mergeCell ref="B49:E49"/>
    <mergeCell ref="B57:E57"/>
    <mergeCell ref="B4:C4"/>
    <mergeCell ref="B9:C9"/>
    <mergeCell ref="H4:H5"/>
    <mergeCell ref="H6:H7"/>
    <mergeCell ref="H8:H9"/>
    <mergeCell ref="B67:E67"/>
    <mergeCell ref="G60:J60"/>
    <mergeCell ref="G53:J53"/>
    <mergeCell ref="G47:J47"/>
    <mergeCell ref="G41:J41"/>
    <mergeCell ref="G65:I66"/>
    <mergeCell ref="J65:J66"/>
    <mergeCell ref="J61:J62"/>
    <mergeCell ref="J63:J64"/>
    <mergeCell ref="G63:I64"/>
  </mergeCells>
  <phoneticPr fontId="1" type="noConversion"/>
  <dataValidations count="12">
    <dataValidation allowBlank="1" showInputMessage="1" showErrorMessage="1" prompt="在此工作表中创建个人月度预算。有关如何使用此工作表的帮助说明位于此列的单元格中。箭头向下以开始入门。" sqref="A1" xr:uid="{535C1FB4-69DA-478A-9C24-451D9BD5B386}"/>
    <dataValidation allowBlank="1" showInputMessage="1" showErrorMessage="1" prompt="此工作表的标题位于单元格 C2 中。下一条指示位于单元格 A4 中。" sqref="A2" xr:uid="{B4FABB03-3192-4386-8C0C-14BCEBFC58A9}"/>
    <dataValidation allowBlank="1" showInputMessage="1" showErrorMessage="1" prompt="预计每月收入标签位于右侧单元格中。分别在单元格 C5 和 C6 中输入收入 1 和额外收入，用于计算 C7 中的每月总收入。下一条指示位于单元格 A7 中。" sqref="A4" xr:uid="{37ECE25A-D750-4901-9936-FA0425D6DFC1}"/>
    <dataValidation allowBlank="1" showInputMessage="1" showErrorMessage="1" prompt="预计余额、实际余额和差额分别在单元格 H4、H6 和 H8 中自动进行计算。下一条指示位于单元格 A9 中。" sqref="A7" xr:uid="{30295BAD-27FA-449C-8A78-ECFC2ACE1A2B}"/>
    <dataValidation allowBlank="1" showInputMessage="1" showErrorMessage="1" prompt="实际每月收入标签位于右侧单元格中。分别在单元格 C10 和 C11 中中输入收入 1 和额外收入，用于计算 C12 中的每月总收入。下一条指示位于单元格 A14 中。" sqref="A9" xr:uid="{23FC07BB-1058-4403-A6BB-F2E3DAB6391D}"/>
    <dataValidation allowBlank="1" showInputMessage="1" showErrorMessage="1" prompt="在“住房”表中从右侧单元格开始输入详细信息，在“娱乐”表中从单元格 G14 开始输入详细信息。下一条指示位于单元格 A27 中。" sqref="A14" xr:uid="{DCC6E90E-6B90-466F-863D-46F7DA3C4296}"/>
    <dataValidation allowBlank="1" showInputMessage="1" showErrorMessage="1" prompt="在“交通”表中从右侧单元格开始输入详细信息，在“贷款”表中从单元格 G26 开始输入详细信息。下一条指示位于单元格 A37 中。" sqref="A27" xr:uid="{AFC8D67D-8805-4E04-8494-156CF7945383}"/>
    <dataValidation allowBlank="1" showInputMessage="1" showErrorMessage="1" prompt="在“保险”表中从右侧单元格开始输入详细信息，在“税款”表中从单元格 G35 开始输入详细信息。下一条指示位于单元格 A44 中。" sqref="A37" xr:uid="{34699D58-6783-4DA8-AD00-EB6D5B4F4886}"/>
    <dataValidation allowBlank="1" showInputMessage="1" showErrorMessage="1" prompt="在“食品”表中从右侧单元格开始输入详细信息，在“存款”表中从单元格 G42 开始输入详细信息。下一条指示位于单元格 A50 中。" sqref="A44" xr:uid="{E10C94B7-CAAB-4591-99E4-5A50789CA061}"/>
    <dataValidation allowBlank="1" showInputMessage="1" showErrorMessage="1" prompt="在“宠物”表中从右侧单元格开始输入详细信息，在“礼品”表中从单元格 G48 开始输入详细信息。下一条指示位于单元格 A58 中。" sqref="A50" xr:uid="{2288A180-A788-4190-A6AF-985B4E7FF023}"/>
    <dataValidation allowBlank="1" showInputMessage="1" showErrorMessage="1" prompt="在“个人护理”表中从右侧单元格开始输入详细信息，在“法务”表中从单元格 G54 开始输入详细信息。下一条指示位于单元格 A61 中。" sqref="A58" xr:uid="{4D40684C-D56F-4273-B2CC-5C8947747B1A}"/>
    <dataValidation allowBlank="1" showInputMessage="1" showErrorMessage="1" prompt="总预计支出、总实际支出和总差额分别在单元格 J61、J63 和 J65 中自动进行计算。" sqref="A61" xr:uid="{7663E59F-1158-4833-8ADA-EE341AD75E0A}"/>
  </dataValidations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ignoredErrors>
    <ignoredError sqref="J62 J64" emptyCellReference="1"/>
    <ignoredError sqref="H6:H9" evalError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E4917D-B4E2-41EC-A344-CAB929C318E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00D6369F-E7E4-4C61-9F47-33FFE80F8E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46AF36-0E29-43D5-9042-907F679B3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开始</vt:lpstr>
      <vt:lpstr>个人月度预算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2019-03-18T20:41:36Z</dcterms:created>
  <dcterms:modified xsi:type="dcterms:W3CDTF">2020-08-03T11:36:27Z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