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72" windowWidth="10500" windowHeight="928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8" i="1"/>
  <c r="H9"/>
  <c r="H10"/>
  <c r="H11"/>
  <c r="H12"/>
  <c r="H7"/>
  <c r="F3"/>
  <c r="I8"/>
  <c r="I9"/>
  <c r="I10"/>
  <c r="I11"/>
  <c r="I12"/>
  <c r="I7"/>
  <c r="F4"/>
  <c r="G8"/>
  <c r="G9"/>
  <c r="G10"/>
  <c r="G11"/>
  <c r="G12"/>
  <c r="G7"/>
  <c r="F8"/>
  <c r="F9"/>
  <c r="F10"/>
  <c r="F11"/>
  <c r="F12"/>
  <c r="F7"/>
  <c r="E8"/>
  <c r="E9"/>
  <c r="E10"/>
  <c r="E11"/>
  <c r="E12"/>
  <c r="E7"/>
  <c r="F2"/>
  <c r="D8"/>
  <c r="D9"/>
  <c r="D10"/>
  <c r="D11"/>
  <c r="D12"/>
  <c r="C12"/>
  <c r="C11"/>
  <c r="C10"/>
  <c r="C9"/>
  <c r="C8"/>
  <c r="C7"/>
  <c r="D7"/>
  <c r="C4"/>
</calcChain>
</file>

<file path=xl/sharedStrings.xml><?xml version="1.0" encoding="utf-8"?>
<sst xmlns="http://schemas.openxmlformats.org/spreadsheetml/2006/main" count="14" uniqueCount="14">
  <si>
    <t xml:space="preserve">L (m) = </t>
  </si>
  <si>
    <t xml:space="preserve">w (m) = </t>
  </si>
  <si>
    <t xml:space="preserve">h (m) = </t>
  </si>
  <si>
    <r>
      <t>Resistance (</t>
    </r>
    <r>
      <rPr>
        <sz val="11"/>
        <color theme="1"/>
        <rFont val="Calibri"/>
        <family val="2"/>
      </rPr>
      <t>Ω)</t>
    </r>
  </si>
  <si>
    <t>J (A/m^2)</t>
  </si>
  <si>
    <t xml:space="preserve">E (V/m) </t>
  </si>
  <si>
    <t>V (V)</t>
  </si>
  <si>
    <t>I (A)</t>
  </si>
  <si>
    <t>σ (1/Ωm)</t>
  </si>
  <si>
    <t>n (electrons/m^3)</t>
  </si>
  <si>
    <t xml:space="preserve">A (m^2) = </t>
  </si>
  <si>
    <t>v (m/s)</t>
  </si>
  <si>
    <t>μ (m^2/V*s)</t>
  </si>
  <si>
    <t xml:space="preserve">q (C) = </t>
  </si>
</sst>
</file>

<file path=xl/styles.xml><?xml version="1.0" encoding="utf-8"?>
<styleSheet xmlns="http://schemas.openxmlformats.org/spreadsheetml/2006/main">
  <numFmts count="2">
    <numFmt numFmtId="164" formatCode="0.0E+00"/>
    <numFmt numFmtId="165" formatCode="0.0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12"/>
  <sheetViews>
    <sheetView tabSelected="1" zoomScaleNormal="100" workbookViewId="0">
      <selection activeCell="H14" sqref="H14"/>
    </sheetView>
  </sheetViews>
  <sheetFormatPr defaultRowHeight="14.4"/>
  <cols>
    <col min="3" max="3" width="11" bestFit="1" customWidth="1"/>
    <col min="4" max="4" width="12.5546875" bestFit="1" customWidth="1"/>
    <col min="5" max="5" width="10.88671875" bestFit="1" customWidth="1"/>
    <col min="6" max="6" width="11" bestFit="1" customWidth="1"/>
    <col min="8" max="8" width="15.5546875" bestFit="1" customWidth="1"/>
  </cols>
  <sheetData>
    <row r="2" spans="2:9">
      <c r="B2" t="s">
        <v>0</v>
      </c>
      <c r="C2">
        <v>0.17499999999999999</v>
      </c>
      <c r="E2" t="s">
        <v>10</v>
      </c>
      <c r="F2" s="3">
        <f>C3*C4</f>
        <v>1.9999999999999997E-8</v>
      </c>
    </row>
    <row r="3" spans="2:9">
      <c r="B3" t="s">
        <v>1</v>
      </c>
      <c r="C3">
        <v>1E-3</v>
      </c>
      <c r="E3" t="s">
        <v>13</v>
      </c>
      <c r="F3">
        <f>-1.602*10^-19</f>
        <v>-1.602E-19</v>
      </c>
    </row>
    <row r="4" spans="2:9">
      <c r="B4" t="s">
        <v>2</v>
      </c>
      <c r="C4">
        <f>(20*10^-6)</f>
        <v>1.9999999999999998E-5</v>
      </c>
      <c r="E4" s="1" t="s">
        <v>12</v>
      </c>
      <c r="F4">
        <f>1/5000</f>
        <v>2.0000000000000001E-4</v>
      </c>
    </row>
    <row r="6" spans="2:9">
      <c r="B6" t="s">
        <v>6</v>
      </c>
      <c r="C6" t="s">
        <v>7</v>
      </c>
      <c r="D6" t="s">
        <v>3</v>
      </c>
      <c r="E6" t="s">
        <v>4</v>
      </c>
      <c r="F6" t="s">
        <v>5</v>
      </c>
      <c r="G6" s="1" t="s">
        <v>8</v>
      </c>
      <c r="H6" s="1" t="s">
        <v>9</v>
      </c>
      <c r="I6" s="1" t="s">
        <v>11</v>
      </c>
    </row>
    <row r="7" spans="2:9">
      <c r="B7">
        <v>6.3010000000000002</v>
      </c>
      <c r="C7">
        <f>14.88*10^-6</f>
        <v>1.488E-5</v>
      </c>
      <c r="D7" s="2">
        <f>B7/C7</f>
        <v>423454.30107526883</v>
      </c>
      <c r="E7" s="4">
        <f>C7/$F$2</f>
        <v>744.00000000000011</v>
      </c>
      <c r="F7" s="5">
        <f>B7/$C$2</f>
        <v>36.005714285714291</v>
      </c>
      <c r="G7" s="5">
        <f>$C$2/(D7*$F$2)</f>
        <v>20.663386764005715</v>
      </c>
      <c r="H7" s="3">
        <f>-C7/($F$2*I7*$F$3)</f>
        <v>6.449246805245229E+23</v>
      </c>
      <c r="I7" s="6">
        <f>F7*$F$4</f>
        <v>7.2011428571428582E-3</v>
      </c>
    </row>
    <row r="8" spans="2:9">
      <c r="B8">
        <v>8.9250000000000007</v>
      </c>
      <c r="C8">
        <f>17.15*10^-6</f>
        <v>1.7149999999999997E-5</v>
      </c>
      <c r="D8" s="2">
        <f t="shared" ref="D8:D12" si="0">B8/C8</f>
        <v>520408.16326530627</v>
      </c>
      <c r="E8" s="4">
        <f t="shared" ref="E8:E12" si="1">C8/$F$2</f>
        <v>857.5</v>
      </c>
      <c r="F8" s="5">
        <f t="shared" ref="F8:F12" si="2">B8/$C$2</f>
        <v>51.000000000000007</v>
      </c>
      <c r="G8" s="5">
        <f t="shared" ref="G8:G12" si="3">$C$2/(D8*$F$2)</f>
        <v>16.813725490196074</v>
      </c>
      <c r="H8" s="3">
        <f t="shared" ref="H8:H12" si="4">-C8/($F$2*I8*$F$3)</f>
        <v>5.2477295537440932E+23</v>
      </c>
      <c r="I8" s="6">
        <f t="shared" ref="I8:I12" si="5">F8*$F$4</f>
        <v>1.0200000000000002E-2</v>
      </c>
    </row>
    <row r="9" spans="2:9">
      <c r="B9">
        <v>10.295</v>
      </c>
      <c r="C9">
        <f>18.43*10^-6</f>
        <v>1.8429999999999998E-5</v>
      </c>
      <c r="D9" s="2">
        <f t="shared" si="0"/>
        <v>558600.10851871956</v>
      </c>
      <c r="E9" s="4">
        <f t="shared" si="1"/>
        <v>921.5</v>
      </c>
      <c r="F9" s="5">
        <f t="shared" si="2"/>
        <v>58.828571428571429</v>
      </c>
      <c r="G9" s="5">
        <f t="shared" si="3"/>
        <v>15.664157357940747</v>
      </c>
      <c r="H9" s="3">
        <f t="shared" si="4"/>
        <v>4.8889380018541667E+23</v>
      </c>
      <c r="I9" s="6">
        <f t="shared" si="5"/>
        <v>1.1765714285714286E-2</v>
      </c>
    </row>
    <row r="10" spans="2:9">
      <c r="B10">
        <v>13.428000000000001</v>
      </c>
      <c r="C10">
        <f>22.78*10^-6</f>
        <v>2.2779999999999999E-5</v>
      </c>
      <c r="D10" s="2">
        <f t="shared" si="0"/>
        <v>589464.44249341532</v>
      </c>
      <c r="E10" s="4">
        <f t="shared" si="1"/>
        <v>1139</v>
      </c>
      <c r="F10" s="5">
        <f t="shared" si="2"/>
        <v>76.73142857142858</v>
      </c>
      <c r="G10" s="5">
        <f t="shared" si="3"/>
        <v>14.84398272266905</v>
      </c>
      <c r="H10" s="3">
        <f t="shared" si="4"/>
        <v>4.6329534090727367E+23</v>
      </c>
      <c r="I10" s="6">
        <f t="shared" si="5"/>
        <v>1.5346285714285717E-2</v>
      </c>
    </row>
    <row r="11" spans="2:9">
      <c r="B11">
        <v>14.978999999999999</v>
      </c>
      <c r="C11">
        <f>26.43*10^-6</f>
        <v>2.6429999999999999E-5</v>
      </c>
      <c r="D11" s="2">
        <f t="shared" si="0"/>
        <v>566742.33825198631</v>
      </c>
      <c r="E11" s="4">
        <f t="shared" si="1"/>
        <v>1321.5000000000002</v>
      </c>
      <c r="F11" s="5">
        <f t="shared" si="2"/>
        <v>85.594285714285718</v>
      </c>
      <c r="G11" s="5">
        <f t="shared" si="3"/>
        <v>15.439114760664934</v>
      </c>
      <c r="H11" s="3">
        <f t="shared" si="4"/>
        <v>4.8186999877231366E+23</v>
      </c>
      <c r="I11" s="6">
        <f t="shared" si="5"/>
        <v>1.7118857142857144E-2</v>
      </c>
    </row>
    <row r="12" spans="2:9">
      <c r="B12">
        <v>19.71</v>
      </c>
      <c r="C12">
        <f>34.62*10^-6</f>
        <v>3.4619999999999997E-5</v>
      </c>
      <c r="D12" s="2">
        <f t="shared" si="0"/>
        <v>569324.09012131719</v>
      </c>
      <c r="E12" s="4">
        <f t="shared" si="1"/>
        <v>1731</v>
      </c>
      <c r="F12" s="5">
        <f t="shared" si="2"/>
        <v>112.62857142857145</v>
      </c>
      <c r="G12" s="5">
        <f t="shared" si="3"/>
        <v>15.369101978691019</v>
      </c>
      <c r="H12" s="3">
        <f t="shared" si="4"/>
        <v>4.7968483079559981E+23</v>
      </c>
      <c r="I12" s="6">
        <f t="shared" si="5"/>
        <v>2.2525714285714291E-2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Raritan Valley Community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2016-02-08T19:42:31Z</dcterms:created>
  <dcterms:modified xsi:type="dcterms:W3CDTF">2016-02-08T20:01:28Z</dcterms:modified>
</cp:coreProperties>
</file>