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Users/chrisjones/projects/iqstack/chef-bcs/cookbooks/chef-bcs/files/default/utilities/"/>
    </mc:Choice>
  </mc:AlternateContent>
  <bookViews>
    <workbookView xWindow="3640" yWindow="460" windowWidth="21760" windowHeight="20460"/>
  </bookViews>
  <sheets>
    <sheet name="Sheet 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1" i="1"/>
  <c r="F11" i="1"/>
  <c r="E11" i="1"/>
  <c r="D11" i="1"/>
  <c r="C11" i="1"/>
  <c r="B11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F2" i="1"/>
  <c r="F3" i="1"/>
  <c r="F4" i="1"/>
  <c r="F5" i="1"/>
</calcChain>
</file>

<file path=xl/sharedStrings.xml><?xml version="1.0" encoding="utf-8"?>
<sst xmlns="http://schemas.openxmlformats.org/spreadsheetml/2006/main" count="27" uniqueCount="27">
  <si>
    <t>Green - Input values</t>
  </si>
  <si>
    <t>Black - Calculated values</t>
  </si>
  <si>
    <t>M</t>
  </si>
  <si>
    <t>K</t>
  </si>
  <si>
    <t>Num of OSDs</t>
  </si>
  <si>
    <t>OSD Size (TB)</t>
  </si>
  <si>
    <t>K - Chunks, M - Parity (encoded)</t>
  </si>
  <si>
    <t>Calculation: Number of OSDs * K / (K + M) * OSD size</t>
  </si>
  <si>
    <t>Usable TB Matrix</t>
  </si>
  <si>
    <t>Theory: The M values represents the number of coding chunks.</t>
  </si>
  <si>
    <t>The K values represents the number of chunks of an actual piece of data.</t>
  </si>
  <si>
    <t>To increase space efficiency increase K or lower M</t>
  </si>
  <si>
    <t>Blue - Calculated values</t>
  </si>
  <si>
    <t>Our testing will start with k=8, m=3, c=3 as our default. Our config will give up a little storage efficiency for faster recovery time but we will still have XXXX PB of usable storage.</t>
  </si>
  <si>
    <t>The SHEC plugin also uses a Durability Factor (how many OSDs can be out) -  default is 2.</t>
  </si>
  <si>
    <t>Number of OSDs (total). OSD size in TB -- CHANGE Num of OSDs and OSD Size *above* to fit your environment.</t>
  </si>
  <si>
    <t>Example: (8,3) EC on 10MB file (rounded up to make it simple). There will be 11 (8 + 3) chunks in the PG spread across different OSDs. Each chunk size will be 1.25MB (10MB/8 = 1.25MB). The extra 3 (m) will be the parity chunks</t>
  </si>
  <si>
    <t>Note: Ceph itself will take up some space so the numbers above will be a little less that what's displayed. Use 'ceph df' once installed to see available and max available.</t>
  </si>
  <si>
    <t>Full Ratio</t>
  </si>
  <si>
    <t>Raw Storage Avail (TB)</t>
  </si>
  <si>
    <t>Raw Full Ratio Space (TB)</t>
  </si>
  <si>
    <t>Note: When you do 'ceph df' or 'rados df' the MAX AVAIL will not match above because those numbers do not take into account the Full Ratio.</t>
  </si>
  <si>
    <t>*~Storage Overhead Ratio</t>
  </si>
  <si>
    <t>*~Raw Storage Overhead (TB)</t>
  </si>
  <si>
    <t>Raw Physical Space (TB)</t>
  </si>
  <si>
    <t>*Storage Overhead - Approximate drive (HDD) overhead ratio from OS and misc</t>
  </si>
  <si>
    <t>Ceph Cloud Storage Erasure Coding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</si>
</sst>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0"/>
  </numFmts>
  <fonts count="13" x14ac:knownFonts="1">
    <font>
      <sz val="12"/>
      <color indexed="8"/>
      <name val="Verdana"/>
    </font>
    <font>
      <sz val="10"/>
      <color indexed="8"/>
      <name val="Helvetica"/>
    </font>
    <font>
      <b/>
      <sz val="10"/>
      <color indexed="8"/>
      <name val="Helvetica"/>
    </font>
    <font>
      <sz val="12"/>
      <color indexed="8"/>
      <name val="Verdana"/>
    </font>
    <font>
      <u/>
      <sz val="12"/>
      <color theme="10"/>
      <name val="Verdana"/>
    </font>
    <font>
      <u/>
      <sz val="12"/>
      <color theme="11"/>
      <name val="Verdana"/>
    </font>
    <font>
      <sz val="10"/>
      <color rgb="FF0000FF"/>
      <name val="Helvetica"/>
    </font>
    <font>
      <b/>
      <sz val="10"/>
      <color rgb="FF008000"/>
      <name val="Helvetica"/>
    </font>
    <font>
      <b/>
      <sz val="14"/>
      <color indexed="8"/>
      <name val="Helvetica"/>
    </font>
    <font>
      <b/>
      <sz val="12"/>
      <color indexed="8"/>
      <name val="Helvetica"/>
    </font>
    <font>
      <b/>
      <sz val="14"/>
      <color rgb="FF0000FF"/>
      <name val="Helvetica"/>
    </font>
    <font>
      <sz val="12"/>
      <color indexed="8"/>
      <name val="Helvetica"/>
    </font>
    <font>
      <b/>
      <sz val="14"/>
      <color rgb="FF008000"/>
      <name val="Helvetica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</borders>
  <cellStyleXfs count="64">
    <xf numFmtId="0" fontId="0" fillId="0" borderId="0" applyNumberFormat="0" applyFill="0" applyBorder="0" applyProtection="0">
      <alignment vertical="top" wrapText="1"/>
    </xf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</cellStyleXfs>
  <cellXfs count="39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6" fillId="0" borderId="0" xfId="0" applyNumberFormat="1" applyFont="1" applyAlignment="1">
      <alignment vertical="top" wrapText="1"/>
    </xf>
    <xf numFmtId="0" fontId="8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5" borderId="7" xfId="0" applyNumberFormat="1" applyFont="1" applyFill="1" applyBorder="1" applyAlignment="1">
      <alignment vertical="top" wrapText="1"/>
    </xf>
    <xf numFmtId="0" fontId="1" fillId="5" borderId="8" xfId="0" applyNumberFormat="1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5" borderId="9" xfId="0" applyNumberFormat="1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8" fillId="0" borderId="1" xfId="0" applyNumberFormat="1" applyFont="1" applyBorder="1" applyAlignment="1">
      <alignment horizontal="center" vertical="center" wrapText="1"/>
    </xf>
    <xf numFmtId="0" fontId="8" fillId="0" borderId="3" xfId="0" applyNumberFormat="1" applyFont="1" applyBorder="1" applyAlignment="1">
      <alignment horizontal="center" vertical="center" wrapText="1"/>
    </xf>
    <xf numFmtId="3" fontId="10" fillId="0" borderId="4" xfId="1" applyNumberFormat="1" applyFont="1" applyBorder="1" applyAlignment="1">
      <alignment horizontal="right" vertical="center" wrapText="1"/>
    </xf>
    <xf numFmtId="3" fontId="10" fillId="0" borderId="1" xfId="1" applyNumberFormat="1" applyFont="1" applyBorder="1" applyAlignment="1">
      <alignment horizontal="right" vertical="center" wrapText="1"/>
    </xf>
    <xf numFmtId="0" fontId="9" fillId="0" borderId="0" xfId="0" applyNumberFormat="1" applyFont="1" applyAlignment="1">
      <alignment horizontal="right" vertical="center" wrapText="1"/>
    </xf>
    <xf numFmtId="0" fontId="11" fillId="0" borderId="0" xfId="0" applyNumberFormat="1" applyFont="1" applyAlignment="1">
      <alignment vertical="top" wrapText="1"/>
    </xf>
    <xf numFmtId="164" fontId="9" fillId="5" borderId="0" xfId="1" applyNumberFormat="1" applyFont="1" applyFill="1" applyAlignment="1">
      <alignment horizontal="right" vertical="center" wrapText="1"/>
    </xf>
    <xf numFmtId="1" fontId="12" fillId="4" borderId="0" xfId="0" applyNumberFormat="1" applyFont="1" applyFill="1" applyAlignment="1">
      <alignment horizontal="right" vertical="center" wrapText="1"/>
    </xf>
    <xf numFmtId="2" fontId="12" fillId="4" borderId="0" xfId="0" applyNumberFormat="1" applyFont="1" applyFill="1" applyAlignment="1">
      <alignment horizontal="right" vertical="center" wrapText="1"/>
    </xf>
    <xf numFmtId="1" fontId="12" fillId="4" borderId="0" xfId="0" applyNumberFormat="1" applyFont="1" applyFill="1" applyAlignment="1">
      <alignment vertical="center" wrapText="1"/>
    </xf>
    <xf numFmtId="164" fontId="8" fillId="5" borderId="0" xfId="1" applyNumberFormat="1" applyFont="1" applyFill="1" applyAlignment="1">
      <alignment horizontal="right" vertical="center" wrapText="1"/>
    </xf>
    <xf numFmtId="164" fontId="8" fillId="5" borderId="2" xfId="0" applyNumberFormat="1" applyFont="1" applyFill="1" applyBorder="1" applyAlignment="1">
      <alignment horizontal="right" vertical="center" wrapText="1"/>
    </xf>
    <xf numFmtId="165" fontId="12" fillId="4" borderId="0" xfId="0" applyNumberFormat="1" applyFont="1" applyFill="1" applyAlignment="1">
      <alignment horizontal="right" vertical="center" wrapText="1"/>
    </xf>
    <xf numFmtId="164" fontId="9" fillId="5" borderId="0" xfId="1" applyNumberFormat="1" applyFont="1" applyFill="1" applyBorder="1" applyAlignment="1">
      <alignment horizontal="right" vertical="center" wrapText="1"/>
    </xf>
    <xf numFmtId="0" fontId="2" fillId="0" borderId="0" xfId="0" applyNumberFormat="1" applyFont="1" applyAlignment="1">
      <alignment horizontal="left" vertical="center" wrapText="1"/>
    </xf>
    <xf numFmtId="0" fontId="1" fillId="0" borderId="0" xfId="0" applyNumberFormat="1" applyFont="1" applyAlignment="1">
      <alignment horizontal="left" vertical="center" wrapText="1"/>
    </xf>
    <xf numFmtId="0" fontId="8" fillId="0" borderId="2" xfId="0" applyFont="1" applyBorder="1" applyAlignment="1">
      <alignment horizontal="center" vertical="center"/>
    </xf>
    <xf numFmtId="0" fontId="2" fillId="0" borderId="0" xfId="0" applyNumberFormat="1" applyFont="1" applyAlignment="1">
      <alignment horizontal="left" vertical="top" wrapText="1"/>
    </xf>
    <xf numFmtId="0" fontId="1" fillId="0" borderId="0" xfId="0" applyNumberFormat="1" applyFont="1" applyAlignment="1">
      <alignment horizontal="left" vertical="top" wrapText="1"/>
    </xf>
    <xf numFmtId="0" fontId="8" fillId="2" borderId="4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8" fillId="2" borderId="6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vertical="top" wrapText="1"/>
    </xf>
    <xf numFmtId="0" fontId="9" fillId="5" borderId="10" xfId="0" applyNumberFormat="1" applyFont="1" applyFill="1" applyBorder="1" applyAlignment="1">
      <alignment horizontal="center" vertical="center" wrapText="1"/>
    </xf>
    <xf numFmtId="0" fontId="9" fillId="5" borderId="0" xfId="0" applyNumberFormat="1" applyFont="1" applyFill="1" applyAlignment="1">
      <alignment horizontal="center" vertical="center" wrapText="1"/>
    </xf>
    <xf numFmtId="0" fontId="9" fillId="5" borderId="2" xfId="0" applyNumberFormat="1" applyFont="1" applyFill="1" applyBorder="1" applyAlignment="1">
      <alignment horizontal="center" vertical="center" wrapText="1"/>
    </xf>
    <xf numFmtId="0" fontId="9" fillId="5" borderId="0" xfId="0" applyNumberFormat="1" applyFont="1" applyFill="1" applyBorder="1" applyAlignment="1">
      <alignment horizontal="center" vertical="center" wrapText="1"/>
    </xf>
  </cellXfs>
  <cellStyles count="6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S36"/>
  <sheetViews>
    <sheetView showGridLines="0" tabSelected="1" workbookViewId="0">
      <pane xSplit="1" ySplit="6" topLeftCell="B7" activePane="bottomRight" state="frozenSplit"/>
      <selection pane="topRight"/>
      <selection pane="bottomLeft"/>
      <selection pane="bottomRight" activeCell="B3" sqref="B3"/>
    </sheetView>
  </sheetViews>
  <sheetFormatPr baseColWidth="10" defaultColWidth="9" defaultRowHeight="18" customHeight="1" x14ac:dyDescent="0.2"/>
  <cols>
    <col min="1" max="1" width="19.25" style="1" customWidth="1"/>
    <col min="2" max="2" width="11.5" style="1" customWidth="1"/>
    <col min="3" max="3" width="12" style="1" customWidth="1"/>
    <col min="4" max="5" width="11.125" style="1" customWidth="1"/>
    <col min="6" max="6" width="11.125" style="6" customWidth="1"/>
    <col min="7" max="7" width="12.375" style="1" customWidth="1"/>
    <col min="8" max="253" width="9" style="1" customWidth="1"/>
  </cols>
  <sheetData>
    <row r="1" spans="1:253" ht="36" customHeight="1" x14ac:dyDescent="0.2">
      <c r="A1" s="28" t="s">
        <v>26</v>
      </c>
      <c r="B1" s="28"/>
      <c r="C1" s="28"/>
      <c r="D1" s="28"/>
      <c r="E1" s="28"/>
      <c r="F1" s="28"/>
      <c r="G1" s="28"/>
    </row>
    <row r="2" spans="1:253" ht="21" customHeight="1" x14ac:dyDescent="0.2">
      <c r="A2" s="16" t="s">
        <v>4</v>
      </c>
      <c r="B2" s="19">
        <v>1224</v>
      </c>
      <c r="C2" s="17"/>
      <c r="D2" s="35" t="s">
        <v>24</v>
      </c>
      <c r="E2" s="35"/>
      <c r="F2" s="22">
        <f>+B2*B5</f>
        <v>9792</v>
      </c>
      <c r="G2" s="7"/>
    </row>
    <row r="3" spans="1:253" ht="21" customHeight="1" x14ac:dyDescent="0.2">
      <c r="A3" s="16" t="s">
        <v>22</v>
      </c>
      <c r="B3" s="24">
        <v>9.0700000000000003E-2</v>
      </c>
      <c r="C3" s="17"/>
      <c r="D3" s="36" t="s">
        <v>23</v>
      </c>
      <c r="E3" s="36"/>
      <c r="F3" s="18">
        <f>INT(+F2*0.0907)</f>
        <v>888</v>
      </c>
      <c r="G3" s="10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</row>
    <row r="4" spans="1:253" ht="20" customHeight="1" x14ac:dyDescent="0.2">
      <c r="A4" s="16" t="s">
        <v>18</v>
      </c>
      <c r="B4" s="20">
        <v>0.95</v>
      </c>
      <c r="C4" s="17"/>
      <c r="D4" s="38" t="s">
        <v>20</v>
      </c>
      <c r="E4" s="38"/>
      <c r="F4" s="25">
        <f>INT(+F2-F3*(1-B4))</f>
        <v>9747</v>
      </c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</row>
    <row r="5" spans="1:253" ht="20" customHeight="1" x14ac:dyDescent="0.2">
      <c r="A5" s="16" t="s">
        <v>5</v>
      </c>
      <c r="B5" s="21">
        <v>8</v>
      </c>
      <c r="C5" s="17"/>
      <c r="D5" s="37" t="s">
        <v>19</v>
      </c>
      <c r="E5" s="37"/>
      <c r="F5" s="23">
        <f>+F4-F3</f>
        <v>8859</v>
      </c>
      <c r="G5" s="8"/>
    </row>
    <row r="6" spans="1:253" ht="20.5" customHeight="1" x14ac:dyDescent="0.2">
      <c r="A6" s="4" t="s">
        <v>8</v>
      </c>
      <c r="B6" s="31" t="s">
        <v>2</v>
      </c>
      <c r="C6" s="32"/>
      <c r="D6" s="32"/>
      <c r="E6" s="32"/>
      <c r="F6" s="32"/>
      <c r="G6" s="33"/>
    </row>
    <row r="7" spans="1:253" ht="28" customHeight="1" x14ac:dyDescent="0.2">
      <c r="A7" s="3" t="s">
        <v>3</v>
      </c>
      <c r="B7" s="12">
        <v>1</v>
      </c>
      <c r="C7" s="13">
        <v>2</v>
      </c>
      <c r="D7" s="13">
        <v>3</v>
      </c>
      <c r="E7" s="13">
        <v>4</v>
      </c>
      <c r="F7" s="13">
        <v>5</v>
      </c>
      <c r="G7" s="13">
        <v>6</v>
      </c>
    </row>
    <row r="8" spans="1:253" ht="28" customHeight="1" x14ac:dyDescent="0.2">
      <c r="A8" s="3">
        <v>1</v>
      </c>
      <c r="B8" s="14">
        <f>+($B$2*$A8/($A8+B$7))*($B$5*(1-$B$3))*$B$4</f>
        <v>4229.3361599999998</v>
      </c>
      <c r="C8" s="14">
        <f t="shared" ref="C8:G22" si="0">+($B$2*$A8/($A8+C$7))*($B$5*(1-$B$3))*$B$4</f>
        <v>2819.5574399999996</v>
      </c>
      <c r="D8" s="14">
        <f t="shared" si="0"/>
        <v>2114.6680799999999</v>
      </c>
      <c r="E8" s="14">
        <f t="shared" si="0"/>
        <v>1691.7344639999999</v>
      </c>
      <c r="F8" s="14">
        <f t="shared" si="0"/>
        <v>1409.7787199999998</v>
      </c>
      <c r="G8" s="15">
        <f t="shared" si="0"/>
        <v>1208.38176</v>
      </c>
    </row>
    <row r="9" spans="1:253" ht="32" customHeight="1" x14ac:dyDescent="0.2">
      <c r="A9" s="3">
        <v>2</v>
      </c>
      <c r="B9" s="14">
        <f t="shared" ref="B9:B22" si="1">+($B$2*$A9/($A9+B$7))*($B$5*(1-$B$3))*$B$4</f>
        <v>5639.1148799999992</v>
      </c>
      <c r="C9" s="14">
        <f t="shared" si="0"/>
        <v>4229.3361599999998</v>
      </c>
      <c r="D9" s="14">
        <f t="shared" si="0"/>
        <v>3383.4689279999998</v>
      </c>
      <c r="E9" s="14">
        <f t="shared" si="0"/>
        <v>2819.5574399999996</v>
      </c>
      <c r="F9" s="14">
        <f t="shared" si="0"/>
        <v>2416.76352</v>
      </c>
      <c r="G9" s="15">
        <f t="shared" si="0"/>
        <v>2114.6680799999999</v>
      </c>
    </row>
    <row r="10" spans="1:253" ht="31" customHeight="1" x14ac:dyDescent="0.2">
      <c r="A10" s="3">
        <v>3</v>
      </c>
      <c r="B10" s="14">
        <f t="shared" si="1"/>
        <v>6344.0042399999993</v>
      </c>
      <c r="C10" s="14">
        <f t="shared" si="0"/>
        <v>5075.2033919999994</v>
      </c>
      <c r="D10" s="14">
        <f t="shared" si="0"/>
        <v>4229.3361599999998</v>
      </c>
      <c r="E10" s="14">
        <f t="shared" si="0"/>
        <v>3625.1452799999997</v>
      </c>
      <c r="F10" s="14">
        <f t="shared" si="0"/>
        <v>3172.0021199999996</v>
      </c>
      <c r="G10" s="15">
        <f t="shared" si="0"/>
        <v>2819.5574399999996</v>
      </c>
    </row>
    <row r="11" spans="1:253" ht="32.25" customHeight="1" x14ac:dyDescent="0.2">
      <c r="A11" s="3">
        <v>4</v>
      </c>
      <c r="B11" s="14">
        <f t="shared" si="1"/>
        <v>6766.9378559999996</v>
      </c>
      <c r="C11" s="14">
        <f t="shared" si="0"/>
        <v>5639.1148799999992</v>
      </c>
      <c r="D11" s="14">
        <f t="shared" si="0"/>
        <v>4833.5270399999999</v>
      </c>
      <c r="E11" s="14">
        <f t="shared" si="0"/>
        <v>4229.3361599999998</v>
      </c>
      <c r="F11" s="14">
        <f t="shared" si="0"/>
        <v>3759.4099199999996</v>
      </c>
      <c r="G11" s="15">
        <f t="shared" si="0"/>
        <v>3383.4689279999998</v>
      </c>
    </row>
    <row r="12" spans="1:253" ht="32.25" customHeight="1" x14ac:dyDescent="0.2">
      <c r="A12" s="3">
        <v>5</v>
      </c>
      <c r="B12" s="14">
        <f t="shared" si="1"/>
        <v>7048.8935999999994</v>
      </c>
      <c r="C12" s="14">
        <f t="shared" si="0"/>
        <v>6041.9088000000002</v>
      </c>
      <c r="D12" s="14">
        <f t="shared" si="0"/>
        <v>5286.6701999999996</v>
      </c>
      <c r="E12" s="14">
        <f t="shared" si="0"/>
        <v>4699.2623999999996</v>
      </c>
      <c r="F12" s="14">
        <f t="shared" si="0"/>
        <v>4229.3361599999998</v>
      </c>
      <c r="G12" s="15">
        <f t="shared" si="0"/>
        <v>3844.8510545454546</v>
      </c>
    </row>
    <row r="13" spans="1:253" ht="32.25" customHeight="1" x14ac:dyDescent="0.2">
      <c r="A13" s="3">
        <v>6</v>
      </c>
      <c r="B13" s="14">
        <f t="shared" si="1"/>
        <v>7250.2905599999995</v>
      </c>
      <c r="C13" s="14">
        <f t="shared" si="0"/>
        <v>6344.0042399999993</v>
      </c>
      <c r="D13" s="14">
        <f t="shared" si="0"/>
        <v>5639.1148799999992</v>
      </c>
      <c r="E13" s="14">
        <f t="shared" si="0"/>
        <v>5075.2033919999994</v>
      </c>
      <c r="F13" s="14">
        <f t="shared" si="0"/>
        <v>4613.821265454545</v>
      </c>
      <c r="G13" s="15">
        <f t="shared" si="0"/>
        <v>4229.3361599999998</v>
      </c>
    </row>
    <row r="14" spans="1:253" ht="32.25" customHeight="1" x14ac:dyDescent="0.2">
      <c r="A14" s="3">
        <v>7</v>
      </c>
      <c r="B14" s="14">
        <f t="shared" si="1"/>
        <v>7401.3382799999999</v>
      </c>
      <c r="C14" s="14">
        <f t="shared" si="0"/>
        <v>6578.9673599999996</v>
      </c>
      <c r="D14" s="14">
        <f t="shared" si="0"/>
        <v>5921.070623999999</v>
      </c>
      <c r="E14" s="14">
        <f t="shared" si="0"/>
        <v>5382.7914763636354</v>
      </c>
      <c r="F14" s="14">
        <f t="shared" si="0"/>
        <v>4934.2255199999991</v>
      </c>
      <c r="G14" s="15">
        <f t="shared" si="0"/>
        <v>4554.6697107692307</v>
      </c>
    </row>
    <row r="15" spans="1:253" ht="32.25" customHeight="1" x14ac:dyDescent="0.2">
      <c r="A15" s="3">
        <v>8</v>
      </c>
      <c r="B15" s="14">
        <f t="shared" si="1"/>
        <v>7518.8198399999992</v>
      </c>
      <c r="C15" s="14">
        <f t="shared" si="0"/>
        <v>6766.9378559999996</v>
      </c>
      <c r="D15" s="14">
        <f t="shared" si="0"/>
        <v>6151.7616872727267</v>
      </c>
      <c r="E15" s="14">
        <f t="shared" si="0"/>
        <v>5639.1148799999992</v>
      </c>
      <c r="F15" s="14">
        <f t="shared" si="0"/>
        <v>5205.3368123076925</v>
      </c>
      <c r="G15" s="15">
        <f t="shared" si="0"/>
        <v>4833.5270399999999</v>
      </c>
    </row>
    <row r="16" spans="1:253" ht="32.25" customHeight="1" x14ac:dyDescent="0.2">
      <c r="A16" s="3">
        <v>9</v>
      </c>
      <c r="B16" s="14">
        <f t="shared" si="1"/>
        <v>7612.8050879999992</v>
      </c>
      <c r="C16" s="14">
        <f t="shared" si="0"/>
        <v>6920.731898181818</v>
      </c>
      <c r="D16" s="14">
        <f t="shared" si="0"/>
        <v>6344.0042399999993</v>
      </c>
      <c r="E16" s="14">
        <f t="shared" si="0"/>
        <v>5856.0039138461534</v>
      </c>
      <c r="F16" s="14">
        <f t="shared" si="0"/>
        <v>5437.71792</v>
      </c>
      <c r="G16" s="15">
        <f t="shared" si="0"/>
        <v>5075.2033919999994</v>
      </c>
    </row>
    <row r="17" spans="1:253" ht="32.25" customHeight="1" x14ac:dyDescent="0.2">
      <c r="A17" s="3">
        <v>10</v>
      </c>
      <c r="B17" s="14">
        <f t="shared" si="1"/>
        <v>7689.7021090909093</v>
      </c>
      <c r="C17" s="14">
        <f t="shared" si="0"/>
        <v>7048.8935999999994</v>
      </c>
      <c r="D17" s="14">
        <f t="shared" si="0"/>
        <v>6506.6710153846152</v>
      </c>
      <c r="E17" s="14">
        <f t="shared" si="0"/>
        <v>6041.9088000000002</v>
      </c>
      <c r="F17" s="14">
        <f t="shared" si="0"/>
        <v>5639.1148799999992</v>
      </c>
      <c r="G17" s="15">
        <f t="shared" si="0"/>
        <v>5286.6701999999996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</row>
    <row r="18" spans="1:253" ht="32.25" customHeight="1" x14ac:dyDescent="0.2">
      <c r="A18" s="3">
        <v>11</v>
      </c>
      <c r="B18" s="14">
        <f t="shared" si="1"/>
        <v>7753.7829599999995</v>
      </c>
      <c r="C18" s="14">
        <f t="shared" si="0"/>
        <v>7157.3381169230761</v>
      </c>
      <c r="D18" s="14">
        <f t="shared" si="0"/>
        <v>6646.0996799999994</v>
      </c>
      <c r="E18" s="14">
        <f t="shared" si="0"/>
        <v>6203.0263679999998</v>
      </c>
      <c r="F18" s="14">
        <f t="shared" si="0"/>
        <v>5815.3372199999994</v>
      </c>
      <c r="G18" s="15">
        <f t="shared" si="0"/>
        <v>5473.2585600000002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</row>
    <row r="19" spans="1:253" ht="32.25" customHeight="1" x14ac:dyDescent="0.2">
      <c r="A19" s="3">
        <v>12</v>
      </c>
      <c r="B19" s="14">
        <f t="shared" si="1"/>
        <v>7808.005218461537</v>
      </c>
      <c r="C19" s="14">
        <f t="shared" si="0"/>
        <v>7250.2905599999995</v>
      </c>
      <c r="D19" s="14">
        <f t="shared" si="0"/>
        <v>6766.9378559999996</v>
      </c>
      <c r="E19" s="14">
        <f t="shared" si="0"/>
        <v>6344.0042399999993</v>
      </c>
      <c r="F19" s="14">
        <f t="shared" si="0"/>
        <v>5970.8275199999989</v>
      </c>
      <c r="G19" s="15">
        <f t="shared" si="0"/>
        <v>5639.1148799999992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</row>
    <row r="20" spans="1:253" ht="32.25" customHeight="1" x14ac:dyDescent="0.2">
      <c r="A20" s="3">
        <v>13</v>
      </c>
      <c r="B20" s="14">
        <f t="shared" si="1"/>
        <v>7854.4814399999996</v>
      </c>
      <c r="C20" s="14">
        <f t="shared" si="0"/>
        <v>7330.8493439999993</v>
      </c>
      <c r="D20" s="14">
        <f t="shared" si="0"/>
        <v>6872.6712600000001</v>
      </c>
      <c r="E20" s="14">
        <f t="shared" si="0"/>
        <v>6468.3964799999994</v>
      </c>
      <c r="F20" s="14">
        <f t="shared" si="0"/>
        <v>6109.0411199999999</v>
      </c>
      <c r="G20" s="15">
        <f t="shared" si="0"/>
        <v>5787.5126399999999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</row>
    <row r="21" spans="1:253" ht="32.25" customHeight="1" x14ac:dyDescent="0.2">
      <c r="A21" s="3">
        <v>14</v>
      </c>
      <c r="B21" s="14">
        <f t="shared" si="1"/>
        <v>7894.760831999999</v>
      </c>
      <c r="C21" s="14">
        <f t="shared" si="0"/>
        <v>7401.3382799999999</v>
      </c>
      <c r="D21" s="14">
        <f t="shared" si="0"/>
        <v>6965.965439999999</v>
      </c>
      <c r="E21" s="14">
        <f t="shared" si="0"/>
        <v>6578.9673599999996</v>
      </c>
      <c r="F21" s="14">
        <f t="shared" si="0"/>
        <v>6232.7059199999994</v>
      </c>
      <c r="G21" s="15">
        <f t="shared" si="0"/>
        <v>5921.070623999999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</row>
    <row r="22" spans="1:253" ht="32.25" customHeight="1" x14ac:dyDescent="0.2">
      <c r="A22" s="3">
        <v>15</v>
      </c>
      <c r="B22" s="14">
        <f t="shared" si="1"/>
        <v>7930.0052999999998</v>
      </c>
      <c r="C22" s="14">
        <f t="shared" si="0"/>
        <v>7463.5343999999996</v>
      </c>
      <c r="D22" s="14">
        <f t="shared" si="0"/>
        <v>7048.8935999999994</v>
      </c>
      <c r="E22" s="14">
        <f t="shared" si="0"/>
        <v>6677.8991999999998</v>
      </c>
      <c r="F22" s="14">
        <f t="shared" si="0"/>
        <v>6344.0042399999993</v>
      </c>
      <c r="G22" s="15">
        <f t="shared" si="0"/>
        <v>6041.9088000000002</v>
      </c>
    </row>
    <row r="24" spans="1:253" ht="30" customHeight="1" x14ac:dyDescent="0.2">
      <c r="A24" s="5" t="s">
        <v>0</v>
      </c>
      <c r="B24" s="29" t="s">
        <v>15</v>
      </c>
      <c r="C24" s="29"/>
      <c r="D24" s="29"/>
      <c r="E24" s="29"/>
      <c r="F24" s="29"/>
      <c r="G24" s="29"/>
    </row>
    <row r="25" spans="1:253" ht="21" customHeight="1" x14ac:dyDescent="0.2">
      <c r="A25" s="5"/>
      <c r="B25" s="26" t="s">
        <v>25</v>
      </c>
      <c r="C25" s="26"/>
      <c r="D25" s="26"/>
      <c r="E25" s="26"/>
      <c r="F25" s="26"/>
      <c r="G25" s="26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</row>
    <row r="26" spans="1:253" ht="18" customHeight="1" x14ac:dyDescent="0.2">
      <c r="A26" s="1" t="s">
        <v>1</v>
      </c>
      <c r="B26" s="30" t="s">
        <v>6</v>
      </c>
      <c r="C26" s="30"/>
      <c r="D26" s="30"/>
      <c r="E26" s="30"/>
      <c r="F26" s="30"/>
      <c r="G26" s="30"/>
    </row>
    <row r="27" spans="1:253" ht="18" customHeight="1" x14ac:dyDescent="0.2">
      <c r="A27" s="2" t="s">
        <v>12</v>
      </c>
      <c r="B27" s="30" t="s">
        <v>7</v>
      </c>
      <c r="C27" s="30"/>
      <c r="D27" s="30"/>
      <c r="E27" s="30"/>
      <c r="F27" s="30"/>
      <c r="G27" s="30"/>
    </row>
    <row r="28" spans="1:253" ht="18" customHeight="1" x14ac:dyDescent="0.2">
      <c r="B28" s="30" t="s">
        <v>9</v>
      </c>
      <c r="C28" s="30"/>
      <c r="D28" s="30"/>
      <c r="E28" s="30"/>
      <c r="F28" s="30"/>
      <c r="G28" s="30"/>
    </row>
    <row r="29" spans="1:253" ht="18" customHeight="1" x14ac:dyDescent="0.2">
      <c r="B29" s="30" t="s">
        <v>10</v>
      </c>
      <c r="C29" s="30"/>
      <c r="D29" s="30"/>
      <c r="E29" s="30"/>
      <c r="F29" s="30"/>
      <c r="G29" s="30"/>
    </row>
    <row r="31" spans="1:253" ht="18" customHeight="1" x14ac:dyDescent="0.2">
      <c r="B31" s="34" t="s">
        <v>11</v>
      </c>
      <c r="C31" s="34"/>
      <c r="D31" s="34"/>
      <c r="E31" s="34"/>
      <c r="F31" s="34"/>
      <c r="G31" s="34"/>
    </row>
    <row r="32" spans="1:253" ht="18" customHeight="1" x14ac:dyDescent="0.2">
      <c r="B32" s="27" t="s">
        <v>14</v>
      </c>
      <c r="C32" s="27"/>
      <c r="D32" s="27"/>
      <c r="E32" s="27"/>
      <c r="F32" s="27"/>
      <c r="G32" s="27"/>
    </row>
    <row r="33" spans="2:7" ht="41" customHeight="1" x14ac:dyDescent="0.2">
      <c r="B33" s="26" t="s">
        <v>13</v>
      </c>
      <c r="C33" s="26"/>
      <c r="D33" s="26"/>
      <c r="E33" s="26"/>
      <c r="F33" s="26"/>
      <c r="G33" s="26"/>
    </row>
    <row r="34" spans="2:7" ht="41" customHeight="1" x14ac:dyDescent="0.2">
      <c r="B34" s="27" t="s">
        <v>16</v>
      </c>
      <c r="C34" s="27"/>
      <c r="D34" s="27"/>
      <c r="E34" s="27"/>
      <c r="F34" s="27"/>
      <c r="G34" s="27"/>
    </row>
    <row r="35" spans="2:7" ht="33" customHeight="1" x14ac:dyDescent="0.2">
      <c r="B35" s="27" t="s">
        <v>17</v>
      </c>
      <c r="C35" s="27"/>
      <c r="D35" s="27"/>
      <c r="E35" s="27"/>
      <c r="F35" s="27"/>
      <c r="G35" s="27"/>
    </row>
    <row r="36" spans="2:7" ht="27" customHeight="1" x14ac:dyDescent="0.2">
      <c r="B36" s="27" t="s">
        <v>21</v>
      </c>
      <c r="C36" s="27"/>
      <c r="D36" s="27"/>
      <c r="E36" s="27"/>
      <c r="F36" s="27"/>
      <c r="G36" s="27"/>
    </row>
  </sheetData>
  <mergeCells count="18">
    <mergeCell ref="D5:E5"/>
    <mergeCell ref="D4:E4"/>
    <mergeCell ref="B25:G25"/>
    <mergeCell ref="B36:G36"/>
    <mergeCell ref="B35:G35"/>
    <mergeCell ref="A1:G1"/>
    <mergeCell ref="B24:G24"/>
    <mergeCell ref="B26:G26"/>
    <mergeCell ref="B27:G27"/>
    <mergeCell ref="B28:G28"/>
    <mergeCell ref="B6:G6"/>
    <mergeCell ref="B34:G34"/>
    <mergeCell ref="B31:G31"/>
    <mergeCell ref="B32:G32"/>
    <mergeCell ref="B33:G33"/>
    <mergeCell ref="B29:G29"/>
    <mergeCell ref="D2:E2"/>
    <mergeCell ref="D3:E3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2016-03-10T19:59:12Z</dcterms:created>
  <dcterms:modified xsi:type="dcterms:W3CDTF">2017-02-23T19:29:28Z</dcterms:modified>
</cp:coreProperties>
</file>